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Z SZZ\2024\KRN_Otr_2024_XX_zubni ordinace-Krnov\Vyzva+prilohy\"/>
    </mc:Choice>
  </mc:AlternateContent>
  <bookViews>
    <workbookView xWindow="0" yWindow="0" windowWidth="28740" windowHeight="11805" firstSheet="1" activeTab="13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1 06 Pol" sheetId="17" r:id="rId9"/>
    <sheet name="01 07 Pol" sheetId="18" r:id="rId10"/>
    <sheet name="01 08 Pol" sheetId="19" r:id="rId11"/>
    <sheet name="01 09 Pol" sheetId="20" r:id="rId12"/>
    <sheet name="01 10 Pol" sheetId="21" r:id="rId13"/>
    <sheet name="01 11 Pol" sheetId="22" r:id="rId14"/>
  </sheets>
  <externalReferences>
    <externalReference r:id="rId15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_xlnm.Print_Titles" localSheetId="7">'01 05 Pol'!$1:$7</definedName>
    <definedName name="_xlnm.Print_Titles" localSheetId="8">'01 06 Pol'!$1:$7</definedName>
    <definedName name="_xlnm.Print_Titles" localSheetId="9">'01 07 Pol'!$1:$7</definedName>
    <definedName name="_xlnm.Print_Titles" localSheetId="10">'01 08 Pol'!$1:$7</definedName>
    <definedName name="_xlnm.Print_Titles" localSheetId="11">'01 09 Pol'!$1:$7</definedName>
    <definedName name="_xlnm.Print_Titles" localSheetId="12">'01 10 Pol'!$1:$7</definedName>
    <definedName name="_xlnm.Print_Titles" localSheetId="13">'01 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Pol'!$A$1:$Y$34</definedName>
    <definedName name="_xlnm.Print_Area" localSheetId="4">'01 02 Pol'!$A$1:$Y$42</definedName>
    <definedName name="_xlnm.Print_Area" localSheetId="5">'01 03 Pol'!$A$1:$Y$407</definedName>
    <definedName name="_xlnm.Print_Area" localSheetId="6">'01 04 Pol'!$A$1:$Y$131</definedName>
    <definedName name="_xlnm.Print_Area" localSheetId="7">'01 05 Pol'!$A$1:$Y$134</definedName>
    <definedName name="_xlnm.Print_Area" localSheetId="8">'01 06 Pol'!$A$1:$Y$165</definedName>
    <definedName name="_xlnm.Print_Area" localSheetId="9">'01 07 Pol'!$A$1:$Y$73</definedName>
    <definedName name="_xlnm.Print_Area" localSheetId="10">'01 08 Pol'!$A$1:$Y$138</definedName>
    <definedName name="_xlnm.Print_Area" localSheetId="11">'01 09 Pol'!$A$1:$Y$140</definedName>
    <definedName name="_xlnm.Print_Area" localSheetId="12">'01 10 Pol'!$A$1:$Y$180</definedName>
    <definedName name="_xlnm.Print_Area" localSheetId="13">'01 11 Pol'!$A$1:$Y$201</definedName>
    <definedName name="_xlnm.Print_Area" localSheetId="1">Stavba!$A$1:$J$112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1" i="1" l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200" i="22"/>
  <c r="BA192" i="22"/>
  <c r="BA189" i="22"/>
  <c r="BA186" i="22"/>
  <c r="I8" i="22"/>
  <c r="Q8" i="22"/>
  <c r="G9" i="22"/>
  <c r="M9" i="22" s="1"/>
  <c r="I9" i="22"/>
  <c r="K9" i="22"/>
  <c r="K8" i="22" s="1"/>
  <c r="O9" i="22"/>
  <c r="O8" i="22" s="1"/>
  <c r="Q9" i="22"/>
  <c r="V9" i="22"/>
  <c r="V8" i="22" s="1"/>
  <c r="G12" i="22"/>
  <c r="I12" i="22"/>
  <c r="K12" i="22"/>
  <c r="M12" i="22"/>
  <c r="O12" i="22"/>
  <c r="Q12" i="22"/>
  <c r="V12" i="22"/>
  <c r="G16" i="22"/>
  <c r="M16" i="22" s="1"/>
  <c r="I16" i="22"/>
  <c r="K16" i="22"/>
  <c r="O16" i="22"/>
  <c r="Q16" i="22"/>
  <c r="V16" i="22"/>
  <c r="I19" i="22"/>
  <c r="G20" i="22"/>
  <c r="G19" i="22" s="1"/>
  <c r="I20" i="22"/>
  <c r="K20" i="22"/>
  <c r="K19" i="22" s="1"/>
  <c r="O20" i="22"/>
  <c r="O19" i="22" s="1"/>
  <c r="Q20" i="22"/>
  <c r="V20" i="22"/>
  <c r="V19" i="22" s="1"/>
  <c r="G24" i="22"/>
  <c r="I24" i="22"/>
  <c r="K24" i="22"/>
  <c r="M24" i="22"/>
  <c r="O24" i="22"/>
  <c r="Q24" i="22"/>
  <c r="Q19" i="22" s="1"/>
  <c r="V24" i="22"/>
  <c r="G27" i="22"/>
  <c r="K27" i="22"/>
  <c r="O27" i="22"/>
  <c r="V27" i="22"/>
  <c r="G28" i="22"/>
  <c r="I28" i="22"/>
  <c r="I27" i="22" s="1"/>
  <c r="K28" i="22"/>
  <c r="M28" i="22"/>
  <c r="M27" i="22" s="1"/>
  <c r="O28" i="22"/>
  <c r="Q28" i="22"/>
  <c r="Q27" i="22" s="1"/>
  <c r="V28" i="22"/>
  <c r="G31" i="22"/>
  <c r="I31" i="22"/>
  <c r="I30" i="22" s="1"/>
  <c r="K31" i="22"/>
  <c r="M31" i="22"/>
  <c r="O31" i="22"/>
  <c r="Q31" i="22"/>
  <c r="Q30" i="22" s="1"/>
  <c r="V31" i="22"/>
  <c r="G34" i="22"/>
  <c r="G30" i="22" s="1"/>
  <c r="I34" i="22"/>
  <c r="K34" i="22"/>
  <c r="K30" i="22" s="1"/>
  <c r="O34" i="22"/>
  <c r="Q34" i="22"/>
  <c r="V34" i="22"/>
  <c r="V30" i="22" s="1"/>
  <c r="G37" i="22"/>
  <c r="I37" i="22"/>
  <c r="K37" i="22"/>
  <c r="M37" i="22"/>
  <c r="O37" i="22"/>
  <c r="Q37" i="22"/>
  <c r="V37" i="22"/>
  <c r="G40" i="22"/>
  <c r="M40" i="22" s="1"/>
  <c r="I40" i="22"/>
  <c r="K40" i="22"/>
  <c r="O40" i="22"/>
  <c r="Q40" i="22"/>
  <c r="V40" i="22"/>
  <c r="G44" i="22"/>
  <c r="I44" i="22"/>
  <c r="K44" i="22"/>
  <c r="M44" i="22"/>
  <c r="O44" i="22"/>
  <c r="Q44" i="22"/>
  <c r="V44" i="22"/>
  <c r="G46" i="22"/>
  <c r="M46" i="22" s="1"/>
  <c r="I46" i="22"/>
  <c r="K46" i="22"/>
  <c r="O46" i="22"/>
  <c r="O30" i="22" s="1"/>
  <c r="Q46" i="22"/>
  <c r="V46" i="22"/>
  <c r="G51" i="22"/>
  <c r="I51" i="22"/>
  <c r="K51" i="22"/>
  <c r="M51" i="22"/>
  <c r="O51" i="22"/>
  <c r="Q51" i="22"/>
  <c r="V51" i="22"/>
  <c r="G55" i="22"/>
  <c r="M55" i="22" s="1"/>
  <c r="I55" i="22"/>
  <c r="K55" i="22"/>
  <c r="O55" i="22"/>
  <c r="Q55" i="22"/>
  <c r="V55" i="22"/>
  <c r="I57" i="22"/>
  <c r="Q57" i="22"/>
  <c r="G58" i="22"/>
  <c r="M58" i="22" s="1"/>
  <c r="M57" i="22" s="1"/>
  <c r="I58" i="22"/>
  <c r="K58" i="22"/>
  <c r="K57" i="22" s="1"/>
  <c r="O58" i="22"/>
  <c r="O57" i="22" s="1"/>
  <c r="Q58" i="22"/>
  <c r="V58" i="22"/>
  <c r="V57" i="22" s="1"/>
  <c r="I60" i="22"/>
  <c r="Q60" i="22"/>
  <c r="G61" i="22"/>
  <c r="M61" i="22" s="1"/>
  <c r="M60" i="22" s="1"/>
  <c r="I61" i="22"/>
  <c r="K61" i="22"/>
  <c r="K60" i="22" s="1"/>
  <c r="O61" i="22"/>
  <c r="O60" i="22" s="1"/>
  <c r="Q61" i="22"/>
  <c r="V61" i="22"/>
  <c r="V60" i="22" s="1"/>
  <c r="G63" i="22"/>
  <c r="G62" i="22" s="1"/>
  <c r="I63" i="22"/>
  <c r="K63" i="22"/>
  <c r="K62" i="22" s="1"/>
  <c r="O63" i="22"/>
  <c r="O62" i="22" s="1"/>
  <c r="Q63" i="22"/>
  <c r="V63" i="22"/>
  <c r="V62" i="22" s="1"/>
  <c r="G64" i="22"/>
  <c r="I64" i="22"/>
  <c r="I62" i="22" s="1"/>
  <c r="K64" i="22"/>
  <c r="M64" i="22"/>
  <c r="O64" i="22"/>
  <c r="Q64" i="22"/>
  <c r="Q62" i="22" s="1"/>
  <c r="V64" i="22"/>
  <c r="G65" i="22"/>
  <c r="M65" i="22" s="1"/>
  <c r="I65" i="22"/>
  <c r="K65" i="22"/>
  <c r="O65" i="22"/>
  <c r="Q65" i="22"/>
  <c r="V65" i="22"/>
  <c r="G68" i="22"/>
  <c r="M68" i="22" s="1"/>
  <c r="I68" i="22"/>
  <c r="K68" i="22"/>
  <c r="K67" i="22" s="1"/>
  <c r="O68" i="22"/>
  <c r="O67" i="22" s="1"/>
  <c r="Q68" i="22"/>
  <c r="V68" i="22"/>
  <c r="V67" i="22" s="1"/>
  <c r="G71" i="22"/>
  <c r="I71" i="22"/>
  <c r="I67" i="22" s="1"/>
  <c r="K71" i="22"/>
  <c r="M71" i="22"/>
  <c r="O71" i="22"/>
  <c r="Q71" i="22"/>
  <c r="V71" i="22"/>
  <c r="G78" i="22"/>
  <c r="M78" i="22" s="1"/>
  <c r="I78" i="22"/>
  <c r="K78" i="22"/>
  <c r="O78" i="22"/>
  <c r="Q78" i="22"/>
  <c r="V78" i="22"/>
  <c r="G80" i="22"/>
  <c r="I80" i="22"/>
  <c r="K80" i="22"/>
  <c r="M80" i="22"/>
  <c r="O80" i="22"/>
  <c r="Q80" i="22"/>
  <c r="V80" i="22"/>
  <c r="G82" i="22"/>
  <c r="M82" i="22" s="1"/>
  <c r="I82" i="22"/>
  <c r="K82" i="22"/>
  <c r="O82" i="22"/>
  <c r="Q82" i="22"/>
  <c r="V82" i="22"/>
  <c r="G86" i="22"/>
  <c r="I86" i="22"/>
  <c r="K86" i="22"/>
  <c r="M86" i="22"/>
  <c r="O86" i="22"/>
  <c r="Q86" i="22"/>
  <c r="Q67" i="22" s="1"/>
  <c r="V86" i="22"/>
  <c r="G91" i="22"/>
  <c r="M91" i="22" s="1"/>
  <c r="I91" i="22"/>
  <c r="K91" i="22"/>
  <c r="O91" i="22"/>
  <c r="Q91" i="22"/>
  <c r="V91" i="22"/>
  <c r="G93" i="22"/>
  <c r="I93" i="22"/>
  <c r="K93" i="22"/>
  <c r="M93" i="22"/>
  <c r="O93" i="22"/>
  <c r="Q93" i="22"/>
  <c r="V93" i="22"/>
  <c r="G94" i="22"/>
  <c r="M94" i="22" s="1"/>
  <c r="I94" i="22"/>
  <c r="K94" i="22"/>
  <c r="O94" i="22"/>
  <c r="Q94" i="22"/>
  <c r="V94" i="22"/>
  <c r="G95" i="22"/>
  <c r="I95" i="22"/>
  <c r="K95" i="22"/>
  <c r="M95" i="22"/>
  <c r="O95" i="22"/>
  <c r="Q95" i="22"/>
  <c r="V95" i="22"/>
  <c r="G96" i="22"/>
  <c r="M96" i="22" s="1"/>
  <c r="I96" i="22"/>
  <c r="K96" i="22"/>
  <c r="O96" i="22"/>
  <c r="Q96" i="22"/>
  <c r="V96" i="22"/>
  <c r="G98" i="22"/>
  <c r="I98" i="22"/>
  <c r="K98" i="22"/>
  <c r="M98" i="22"/>
  <c r="O98" i="22"/>
  <c r="Q98" i="22"/>
  <c r="V98" i="22"/>
  <c r="G99" i="22"/>
  <c r="M99" i="22" s="1"/>
  <c r="I99" i="22"/>
  <c r="K99" i="22"/>
  <c r="O99" i="22"/>
  <c r="Q99" i="22"/>
  <c r="V99" i="22"/>
  <c r="G101" i="22"/>
  <c r="I101" i="22"/>
  <c r="K101" i="22"/>
  <c r="M101" i="22"/>
  <c r="O101" i="22"/>
  <c r="Q101" i="22"/>
  <c r="V101" i="22"/>
  <c r="G103" i="22"/>
  <c r="M103" i="22" s="1"/>
  <c r="I103" i="22"/>
  <c r="K103" i="22"/>
  <c r="O103" i="22"/>
  <c r="Q103" i="22"/>
  <c r="V103" i="22"/>
  <c r="G105" i="22"/>
  <c r="I105" i="22"/>
  <c r="K105" i="22"/>
  <c r="M105" i="22"/>
  <c r="O105" i="22"/>
  <c r="Q105" i="22"/>
  <c r="V105" i="22"/>
  <c r="G109" i="22"/>
  <c r="M109" i="22" s="1"/>
  <c r="I109" i="22"/>
  <c r="K109" i="22"/>
  <c r="O109" i="22"/>
  <c r="Q109" i="22"/>
  <c r="V109" i="22"/>
  <c r="G111" i="22"/>
  <c r="I111" i="22"/>
  <c r="K111" i="22"/>
  <c r="M111" i="22"/>
  <c r="O111" i="22"/>
  <c r="Q111" i="22"/>
  <c r="V111" i="22"/>
  <c r="G113" i="22"/>
  <c r="M113" i="22" s="1"/>
  <c r="I113" i="22"/>
  <c r="K113" i="22"/>
  <c r="O113" i="22"/>
  <c r="Q113" i="22"/>
  <c r="V113" i="22"/>
  <c r="G118" i="22"/>
  <c r="I118" i="22"/>
  <c r="K118" i="22"/>
  <c r="M118" i="22"/>
  <c r="O118" i="22"/>
  <c r="Q118" i="22"/>
  <c r="V118" i="22"/>
  <c r="G121" i="22"/>
  <c r="M121" i="22" s="1"/>
  <c r="I121" i="22"/>
  <c r="K121" i="22"/>
  <c r="O121" i="22"/>
  <c r="Q121" i="22"/>
  <c r="V121" i="22"/>
  <c r="G123" i="22"/>
  <c r="I123" i="22"/>
  <c r="K123" i="22"/>
  <c r="M123" i="22"/>
  <c r="O123" i="22"/>
  <c r="Q123" i="22"/>
  <c r="V123" i="22"/>
  <c r="G125" i="22"/>
  <c r="M125" i="22" s="1"/>
  <c r="I125" i="22"/>
  <c r="K125" i="22"/>
  <c r="O125" i="22"/>
  <c r="Q125" i="22"/>
  <c r="V125" i="22"/>
  <c r="G126" i="22"/>
  <c r="I126" i="22"/>
  <c r="K126" i="22"/>
  <c r="M126" i="22"/>
  <c r="O126" i="22"/>
  <c r="Q126" i="22"/>
  <c r="V126" i="22"/>
  <c r="G127" i="22"/>
  <c r="M127" i="22" s="1"/>
  <c r="I127" i="22"/>
  <c r="K127" i="22"/>
  <c r="O127" i="22"/>
  <c r="Q127" i="22"/>
  <c r="V127" i="22"/>
  <c r="G128" i="22"/>
  <c r="I128" i="22"/>
  <c r="K128" i="22"/>
  <c r="M128" i="22"/>
  <c r="O128" i="22"/>
  <c r="Q128" i="22"/>
  <c r="V128" i="22"/>
  <c r="G129" i="22"/>
  <c r="M129" i="22" s="1"/>
  <c r="I129" i="22"/>
  <c r="K129" i="22"/>
  <c r="O129" i="22"/>
  <c r="Q129" i="22"/>
  <c r="V129" i="22"/>
  <c r="G132" i="22"/>
  <c r="I132" i="22"/>
  <c r="K132" i="22"/>
  <c r="M132" i="22"/>
  <c r="O132" i="22"/>
  <c r="Q132" i="22"/>
  <c r="V132" i="22"/>
  <c r="G134" i="22"/>
  <c r="M134" i="22" s="1"/>
  <c r="I134" i="22"/>
  <c r="K134" i="22"/>
  <c r="O134" i="22"/>
  <c r="Q134" i="22"/>
  <c r="V134" i="22"/>
  <c r="G140" i="22"/>
  <c r="I140" i="22"/>
  <c r="K140" i="22"/>
  <c r="M140" i="22"/>
  <c r="O140" i="22"/>
  <c r="Q140" i="22"/>
  <c r="V140" i="22"/>
  <c r="G143" i="22"/>
  <c r="M143" i="22" s="1"/>
  <c r="I143" i="22"/>
  <c r="K143" i="22"/>
  <c r="O143" i="22"/>
  <c r="Q143" i="22"/>
  <c r="V143" i="22"/>
  <c r="G145" i="22"/>
  <c r="I145" i="22"/>
  <c r="K145" i="22"/>
  <c r="M145" i="22"/>
  <c r="O145" i="22"/>
  <c r="Q145" i="22"/>
  <c r="V145" i="22"/>
  <c r="G147" i="22"/>
  <c r="M147" i="22" s="1"/>
  <c r="I147" i="22"/>
  <c r="K147" i="22"/>
  <c r="O147" i="22"/>
  <c r="Q147" i="22"/>
  <c r="V147" i="22"/>
  <c r="G148" i="22"/>
  <c r="I148" i="22"/>
  <c r="K148" i="22"/>
  <c r="M148" i="22"/>
  <c r="O148" i="22"/>
  <c r="Q148" i="22"/>
  <c r="V148" i="22"/>
  <c r="G149" i="22"/>
  <c r="M149" i="22" s="1"/>
  <c r="I149" i="22"/>
  <c r="K149" i="22"/>
  <c r="O149" i="22"/>
  <c r="Q149" i="22"/>
  <c r="V149" i="22"/>
  <c r="G150" i="22"/>
  <c r="I150" i="22"/>
  <c r="K150" i="22"/>
  <c r="M150" i="22"/>
  <c r="O150" i="22"/>
  <c r="Q150" i="22"/>
  <c r="V150" i="22"/>
  <c r="G152" i="22"/>
  <c r="M152" i="22" s="1"/>
  <c r="I152" i="22"/>
  <c r="K152" i="22"/>
  <c r="O152" i="22"/>
  <c r="Q152" i="22"/>
  <c r="V152" i="22"/>
  <c r="G155" i="22"/>
  <c r="I155" i="22"/>
  <c r="K155" i="22"/>
  <c r="M155" i="22"/>
  <c r="O155" i="22"/>
  <c r="Q155" i="22"/>
  <c r="V155" i="22"/>
  <c r="G157" i="22"/>
  <c r="M157" i="22" s="1"/>
  <c r="I157" i="22"/>
  <c r="K157" i="22"/>
  <c r="O157" i="22"/>
  <c r="Q157" i="22"/>
  <c r="V157" i="22"/>
  <c r="G159" i="22"/>
  <c r="I159" i="22"/>
  <c r="K159" i="22"/>
  <c r="M159" i="22"/>
  <c r="O159" i="22"/>
  <c r="Q159" i="22"/>
  <c r="V159" i="22"/>
  <c r="G161" i="22"/>
  <c r="M161" i="22" s="1"/>
  <c r="I161" i="22"/>
  <c r="K161" i="22"/>
  <c r="O161" i="22"/>
  <c r="Q161" i="22"/>
  <c r="V161" i="22"/>
  <c r="G165" i="22"/>
  <c r="M165" i="22" s="1"/>
  <c r="I165" i="22"/>
  <c r="K165" i="22"/>
  <c r="K164" i="22" s="1"/>
  <c r="O165" i="22"/>
  <c r="O164" i="22" s="1"/>
  <c r="Q165" i="22"/>
  <c r="V165" i="22"/>
  <c r="V164" i="22" s="1"/>
  <c r="G169" i="22"/>
  <c r="I169" i="22"/>
  <c r="I164" i="22" s="1"/>
  <c r="K169" i="22"/>
  <c r="M169" i="22"/>
  <c r="O169" i="22"/>
  <c r="Q169" i="22"/>
  <c r="V169" i="22"/>
  <c r="G172" i="22"/>
  <c r="M172" i="22" s="1"/>
  <c r="I172" i="22"/>
  <c r="K172" i="22"/>
  <c r="O172" i="22"/>
  <c r="Q172" i="22"/>
  <c r="V172" i="22"/>
  <c r="G173" i="22"/>
  <c r="I173" i="22"/>
  <c r="K173" i="22"/>
  <c r="M173" i="22"/>
  <c r="O173" i="22"/>
  <c r="Q173" i="22"/>
  <c r="V173" i="22"/>
  <c r="G175" i="22"/>
  <c r="M175" i="22" s="1"/>
  <c r="I175" i="22"/>
  <c r="K175" i="22"/>
  <c r="O175" i="22"/>
  <c r="Q175" i="22"/>
  <c r="V175" i="22"/>
  <c r="G176" i="22"/>
  <c r="I176" i="22"/>
  <c r="K176" i="22"/>
  <c r="M176" i="22"/>
  <c r="O176" i="22"/>
  <c r="Q176" i="22"/>
  <c r="Q164" i="22" s="1"/>
  <c r="V176" i="22"/>
  <c r="G177" i="22"/>
  <c r="M177" i="22" s="1"/>
  <c r="I177" i="22"/>
  <c r="K177" i="22"/>
  <c r="O177" i="22"/>
  <c r="Q177" i="22"/>
  <c r="V177" i="22"/>
  <c r="G179" i="22"/>
  <c r="I179" i="22"/>
  <c r="K179" i="22"/>
  <c r="M179" i="22"/>
  <c r="O179" i="22"/>
  <c r="Q179" i="22"/>
  <c r="V179" i="22"/>
  <c r="G181" i="22"/>
  <c r="M181" i="22" s="1"/>
  <c r="I181" i="22"/>
  <c r="K181" i="22"/>
  <c r="O181" i="22"/>
  <c r="Q181" i="22"/>
  <c r="V181" i="22"/>
  <c r="G183" i="22"/>
  <c r="I183" i="22"/>
  <c r="K183" i="22"/>
  <c r="M183" i="22"/>
  <c r="O183" i="22"/>
  <c r="Q183" i="22"/>
  <c r="V183" i="22"/>
  <c r="G185" i="22"/>
  <c r="I185" i="22"/>
  <c r="I184" i="22" s="1"/>
  <c r="K185" i="22"/>
  <c r="M185" i="22"/>
  <c r="O185" i="22"/>
  <c r="Q185" i="22"/>
  <c r="Q184" i="22" s="1"/>
  <c r="V185" i="22"/>
  <c r="G188" i="22"/>
  <c r="M188" i="22" s="1"/>
  <c r="I188" i="22"/>
  <c r="K188" i="22"/>
  <c r="K184" i="22" s="1"/>
  <c r="O188" i="22"/>
  <c r="O184" i="22" s="1"/>
  <c r="Q188" i="22"/>
  <c r="V188" i="22"/>
  <c r="G191" i="22"/>
  <c r="I191" i="22"/>
  <c r="K191" i="22"/>
  <c r="M191" i="22"/>
  <c r="O191" i="22"/>
  <c r="Q191" i="22"/>
  <c r="V191" i="22"/>
  <c r="G194" i="22"/>
  <c r="M194" i="22" s="1"/>
  <c r="I194" i="22"/>
  <c r="K194" i="22"/>
  <c r="O194" i="22"/>
  <c r="Q194" i="22"/>
  <c r="V194" i="22"/>
  <c r="G195" i="22"/>
  <c r="I195" i="22"/>
  <c r="K195" i="22"/>
  <c r="M195" i="22"/>
  <c r="O195" i="22"/>
  <c r="Q195" i="22"/>
  <c r="V195" i="22"/>
  <c r="G196" i="22"/>
  <c r="M196" i="22" s="1"/>
  <c r="I196" i="22"/>
  <c r="K196" i="22"/>
  <c r="O196" i="22"/>
  <c r="Q196" i="22"/>
  <c r="V196" i="22"/>
  <c r="V184" i="22" s="1"/>
  <c r="G197" i="22"/>
  <c r="I197" i="22"/>
  <c r="K197" i="22"/>
  <c r="M197" i="22"/>
  <c r="O197" i="22"/>
  <c r="Q197" i="22"/>
  <c r="V197" i="22"/>
  <c r="G198" i="22"/>
  <c r="M198" i="22" s="1"/>
  <c r="I198" i="22"/>
  <c r="K198" i="22"/>
  <c r="O198" i="22"/>
  <c r="Q198" i="22"/>
  <c r="V198" i="22"/>
  <c r="AE200" i="22"/>
  <c r="G179" i="21"/>
  <c r="G8" i="21"/>
  <c r="O8" i="21"/>
  <c r="V8" i="21"/>
  <c r="G9" i="21"/>
  <c r="I9" i="21"/>
  <c r="I8" i="21" s="1"/>
  <c r="K9" i="21"/>
  <c r="K8" i="21" s="1"/>
  <c r="M9" i="21"/>
  <c r="M8" i="21" s="1"/>
  <c r="O9" i="21"/>
  <c r="Q9" i="21"/>
  <c r="Q8" i="21" s="1"/>
  <c r="V9" i="21"/>
  <c r="O13" i="21"/>
  <c r="G14" i="21"/>
  <c r="M14" i="21" s="1"/>
  <c r="I14" i="21"/>
  <c r="I13" i="21" s="1"/>
  <c r="K14" i="21"/>
  <c r="O14" i="21"/>
  <c r="Q14" i="21"/>
  <c r="Q13" i="21" s="1"/>
  <c r="V14" i="21"/>
  <c r="V13" i="21" s="1"/>
  <c r="G16" i="21"/>
  <c r="M16" i="21" s="1"/>
  <c r="I16" i="21"/>
  <c r="K16" i="21"/>
  <c r="K13" i="21" s="1"/>
  <c r="O16" i="21"/>
  <c r="Q16" i="21"/>
  <c r="V16" i="21"/>
  <c r="I20" i="21"/>
  <c r="Q20" i="21"/>
  <c r="G21" i="21"/>
  <c r="G20" i="21" s="1"/>
  <c r="I21" i="21"/>
  <c r="K21" i="21"/>
  <c r="K20" i="21" s="1"/>
  <c r="M21" i="21"/>
  <c r="M20" i="21" s="1"/>
  <c r="O21" i="21"/>
  <c r="O20" i="21" s="1"/>
  <c r="Q21" i="21"/>
  <c r="V21" i="21"/>
  <c r="V20" i="21" s="1"/>
  <c r="G24" i="21"/>
  <c r="G23" i="21" s="1"/>
  <c r="I24" i="21"/>
  <c r="I23" i="21" s="1"/>
  <c r="K24" i="21"/>
  <c r="K23" i="21" s="1"/>
  <c r="O24" i="21"/>
  <c r="O23" i="21" s="1"/>
  <c r="Q24" i="21"/>
  <c r="V24" i="21"/>
  <c r="V23" i="21" s="1"/>
  <c r="G27" i="21"/>
  <c r="M27" i="21" s="1"/>
  <c r="I27" i="21"/>
  <c r="K27" i="21"/>
  <c r="O27" i="21"/>
  <c r="Q27" i="21"/>
  <c r="V27" i="21"/>
  <c r="G29" i="21"/>
  <c r="M29" i="21" s="1"/>
  <c r="I29" i="21"/>
  <c r="K29" i="21"/>
  <c r="O29" i="21"/>
  <c r="Q29" i="21"/>
  <c r="Q23" i="21" s="1"/>
  <c r="V29" i="21"/>
  <c r="G33" i="21"/>
  <c r="I33" i="21"/>
  <c r="K33" i="21"/>
  <c r="M33" i="21"/>
  <c r="O33" i="21"/>
  <c r="Q33" i="21"/>
  <c r="V33" i="21"/>
  <c r="G35" i="21"/>
  <c r="I35" i="21"/>
  <c r="K35" i="21"/>
  <c r="M35" i="21"/>
  <c r="O35" i="21"/>
  <c r="Q35" i="21"/>
  <c r="V35" i="21"/>
  <c r="G38" i="21"/>
  <c r="I38" i="21"/>
  <c r="K38" i="21"/>
  <c r="M38" i="21"/>
  <c r="O38" i="21"/>
  <c r="Q38" i="21"/>
  <c r="V38" i="21"/>
  <c r="K41" i="21"/>
  <c r="O41" i="21"/>
  <c r="G42" i="21"/>
  <c r="M42" i="21" s="1"/>
  <c r="M41" i="21" s="1"/>
  <c r="I42" i="21"/>
  <c r="I41" i="21" s="1"/>
  <c r="K42" i="21"/>
  <c r="O42" i="21"/>
  <c r="Q42" i="21"/>
  <c r="Q41" i="21" s="1"/>
  <c r="V42" i="21"/>
  <c r="V41" i="21" s="1"/>
  <c r="G43" i="21"/>
  <c r="V43" i="21"/>
  <c r="G44" i="21"/>
  <c r="I44" i="21"/>
  <c r="I43" i="21" s="1"/>
  <c r="K44" i="21"/>
  <c r="M44" i="21"/>
  <c r="M43" i="21" s="1"/>
  <c r="O44" i="21"/>
  <c r="O43" i="21" s="1"/>
  <c r="Q44" i="21"/>
  <c r="Q43" i="21" s="1"/>
  <c r="V44" i="21"/>
  <c r="G47" i="21"/>
  <c r="I47" i="21"/>
  <c r="K47" i="21"/>
  <c r="M47" i="21"/>
  <c r="O47" i="21"/>
  <c r="Q47" i="21"/>
  <c r="V47" i="21"/>
  <c r="G50" i="21"/>
  <c r="I50" i="21"/>
  <c r="K50" i="21"/>
  <c r="K43" i="21" s="1"/>
  <c r="M50" i="21"/>
  <c r="O50" i="21"/>
  <c r="Q50" i="21"/>
  <c r="V50" i="21"/>
  <c r="G52" i="21"/>
  <c r="M52" i="21" s="1"/>
  <c r="I52" i="21"/>
  <c r="I51" i="21" s="1"/>
  <c r="K52" i="21"/>
  <c r="O52" i="21"/>
  <c r="Q52" i="21"/>
  <c r="Q51" i="21" s="1"/>
  <c r="V52" i="21"/>
  <c r="V51" i="21" s="1"/>
  <c r="G55" i="21"/>
  <c r="M55" i="21" s="1"/>
  <c r="I55" i="21"/>
  <c r="K55" i="21"/>
  <c r="O55" i="21"/>
  <c r="Q55" i="21"/>
  <c r="V55" i="21"/>
  <c r="G58" i="21"/>
  <c r="I58" i="21"/>
  <c r="K58" i="21"/>
  <c r="M58" i="21"/>
  <c r="O58" i="21"/>
  <c r="O51" i="21" s="1"/>
  <c r="Q58" i="21"/>
  <c r="V58" i="21"/>
  <c r="G62" i="21"/>
  <c r="I62" i="21"/>
  <c r="K62" i="21"/>
  <c r="M62" i="21"/>
  <c r="O62" i="21"/>
  <c r="Q62" i="21"/>
  <c r="V62" i="21"/>
  <c r="G65" i="21"/>
  <c r="I65" i="21"/>
  <c r="K65" i="21"/>
  <c r="M65" i="21"/>
  <c r="O65" i="21"/>
  <c r="Q65" i="21"/>
  <c r="V65" i="21"/>
  <c r="G68" i="21"/>
  <c r="M68" i="21" s="1"/>
  <c r="I68" i="21"/>
  <c r="K68" i="21"/>
  <c r="K51" i="21" s="1"/>
  <c r="O68" i="21"/>
  <c r="Q68" i="21"/>
  <c r="V68" i="21"/>
  <c r="G72" i="21"/>
  <c r="M72" i="21" s="1"/>
  <c r="I72" i="21"/>
  <c r="K72" i="21"/>
  <c r="O72" i="21"/>
  <c r="Q72" i="21"/>
  <c r="V72" i="21"/>
  <c r="G75" i="21"/>
  <c r="M75" i="21" s="1"/>
  <c r="I75" i="21"/>
  <c r="K75" i="21"/>
  <c r="O75" i="21"/>
  <c r="Q75" i="21"/>
  <c r="V75" i="21"/>
  <c r="G78" i="21"/>
  <c r="I78" i="21"/>
  <c r="K78" i="21"/>
  <c r="M78" i="21"/>
  <c r="O78" i="21"/>
  <c r="Q78" i="21"/>
  <c r="V78" i="21"/>
  <c r="G80" i="21"/>
  <c r="I80" i="21"/>
  <c r="K80" i="21"/>
  <c r="M80" i="21"/>
  <c r="O80" i="21"/>
  <c r="Q80" i="21"/>
  <c r="V80" i="21"/>
  <c r="G82" i="21"/>
  <c r="I82" i="21"/>
  <c r="K82" i="21"/>
  <c r="M82" i="21"/>
  <c r="O82" i="21"/>
  <c r="Q82" i="21"/>
  <c r="V82" i="21"/>
  <c r="G84" i="21"/>
  <c r="M84" i="21" s="1"/>
  <c r="I84" i="21"/>
  <c r="K84" i="21"/>
  <c r="O84" i="21"/>
  <c r="Q84" i="21"/>
  <c r="V84" i="21"/>
  <c r="G87" i="21"/>
  <c r="M87" i="21" s="1"/>
  <c r="I87" i="21"/>
  <c r="K87" i="21"/>
  <c r="K86" i="21" s="1"/>
  <c r="O87" i="21"/>
  <c r="O86" i="21" s="1"/>
  <c r="Q87" i="21"/>
  <c r="Q86" i="21" s="1"/>
  <c r="V87" i="21"/>
  <c r="V86" i="21" s="1"/>
  <c r="G90" i="21"/>
  <c r="I90" i="21"/>
  <c r="K90" i="21"/>
  <c r="M90" i="21"/>
  <c r="O90" i="21"/>
  <c r="Q90" i="21"/>
  <c r="V90" i="21"/>
  <c r="G95" i="21"/>
  <c r="I95" i="21"/>
  <c r="K95" i="21"/>
  <c r="M95" i="21"/>
  <c r="O95" i="21"/>
  <c r="Q95" i="21"/>
  <c r="V95" i="21"/>
  <c r="G98" i="21"/>
  <c r="I98" i="21"/>
  <c r="K98" i="21"/>
  <c r="M98" i="21"/>
  <c r="O98" i="21"/>
  <c r="Q98" i="21"/>
  <c r="V98" i="21"/>
  <c r="G101" i="21"/>
  <c r="M101" i="21" s="1"/>
  <c r="I101" i="21"/>
  <c r="K101" i="21"/>
  <c r="O101" i="21"/>
  <c r="Q101" i="21"/>
  <c r="V101" i="21"/>
  <c r="G104" i="21"/>
  <c r="M104" i="21" s="1"/>
  <c r="I104" i="21"/>
  <c r="I86" i="21" s="1"/>
  <c r="K104" i="21"/>
  <c r="O104" i="21"/>
  <c r="Q104" i="21"/>
  <c r="V104" i="21"/>
  <c r="G106" i="21"/>
  <c r="M106" i="21" s="1"/>
  <c r="I106" i="21"/>
  <c r="K106" i="21"/>
  <c r="O106" i="21"/>
  <c r="Q106" i="21"/>
  <c r="V106" i="21"/>
  <c r="G109" i="21"/>
  <c r="G108" i="21" s="1"/>
  <c r="I109" i="21"/>
  <c r="K109" i="21"/>
  <c r="K108" i="21" s="1"/>
  <c r="M109" i="21"/>
  <c r="O109" i="21"/>
  <c r="O108" i="21" s="1"/>
  <c r="Q109" i="21"/>
  <c r="V109" i="21"/>
  <c r="V108" i="21" s="1"/>
  <c r="G112" i="21"/>
  <c r="I112" i="21"/>
  <c r="K112" i="21"/>
  <c r="M112" i="21"/>
  <c r="O112" i="21"/>
  <c r="Q112" i="21"/>
  <c r="V112" i="21"/>
  <c r="G115" i="21"/>
  <c r="I115" i="21"/>
  <c r="I108" i="21" s="1"/>
  <c r="K115" i="21"/>
  <c r="M115" i="21"/>
  <c r="O115" i="21"/>
  <c r="Q115" i="21"/>
  <c r="V115" i="21"/>
  <c r="G118" i="21"/>
  <c r="M118" i="21" s="1"/>
  <c r="I118" i="21"/>
  <c r="K118" i="21"/>
  <c r="O118" i="21"/>
  <c r="Q118" i="21"/>
  <c r="V118" i="21"/>
  <c r="G121" i="21"/>
  <c r="M121" i="21" s="1"/>
  <c r="I121" i="21"/>
  <c r="K121" i="21"/>
  <c r="O121" i="21"/>
  <c r="Q121" i="21"/>
  <c r="V121" i="21"/>
  <c r="G124" i="21"/>
  <c r="M124" i="21" s="1"/>
  <c r="I124" i="21"/>
  <c r="K124" i="21"/>
  <c r="O124" i="21"/>
  <c r="Q124" i="21"/>
  <c r="Q108" i="21" s="1"/>
  <c r="V124" i="21"/>
  <c r="G127" i="21"/>
  <c r="I127" i="21"/>
  <c r="K127" i="21"/>
  <c r="M127" i="21"/>
  <c r="O127" i="21"/>
  <c r="Q127" i="21"/>
  <c r="V127" i="21"/>
  <c r="G130" i="21"/>
  <c r="I130" i="21"/>
  <c r="K130" i="21"/>
  <c r="M130" i="21"/>
  <c r="O130" i="21"/>
  <c r="Q130" i="21"/>
  <c r="V130" i="21"/>
  <c r="G133" i="21"/>
  <c r="I133" i="21"/>
  <c r="K133" i="21"/>
  <c r="M133" i="21"/>
  <c r="O133" i="21"/>
  <c r="Q133" i="21"/>
  <c r="V133" i="21"/>
  <c r="G136" i="21"/>
  <c r="M136" i="21" s="1"/>
  <c r="I136" i="21"/>
  <c r="K136" i="21"/>
  <c r="O136" i="21"/>
  <c r="Q136" i="21"/>
  <c r="V136" i="21"/>
  <c r="G138" i="21"/>
  <c r="M138" i="21" s="1"/>
  <c r="I138" i="21"/>
  <c r="K138" i="21"/>
  <c r="O138" i="21"/>
  <c r="Q138" i="21"/>
  <c r="V138" i="21"/>
  <c r="G141" i="21"/>
  <c r="M141" i="21" s="1"/>
  <c r="I141" i="21"/>
  <c r="K141" i="21"/>
  <c r="O141" i="21"/>
  <c r="Q141" i="21"/>
  <c r="V141" i="21"/>
  <c r="G144" i="21"/>
  <c r="I144" i="21"/>
  <c r="K144" i="21"/>
  <c r="M144" i="21"/>
  <c r="O144" i="21"/>
  <c r="Q144" i="21"/>
  <c r="V144" i="21"/>
  <c r="G147" i="21"/>
  <c r="I147" i="21"/>
  <c r="K147" i="21"/>
  <c r="M147" i="21"/>
  <c r="O147" i="21"/>
  <c r="Q147" i="21"/>
  <c r="V147" i="21"/>
  <c r="K150" i="21"/>
  <c r="G151" i="21"/>
  <c r="M151" i="21" s="1"/>
  <c r="I151" i="21"/>
  <c r="I150" i="21" s="1"/>
  <c r="K151" i="21"/>
  <c r="O151" i="21"/>
  <c r="Q151" i="21"/>
  <c r="Q150" i="21" s="1"/>
  <c r="V151" i="21"/>
  <c r="V150" i="21" s="1"/>
  <c r="G153" i="21"/>
  <c r="M153" i="21" s="1"/>
  <c r="I153" i="21"/>
  <c r="K153" i="21"/>
  <c r="O153" i="21"/>
  <c r="Q153" i="21"/>
  <c r="V153" i="21"/>
  <c r="G156" i="21"/>
  <c r="I156" i="21"/>
  <c r="K156" i="21"/>
  <c r="M156" i="21"/>
  <c r="O156" i="21"/>
  <c r="O150" i="21" s="1"/>
  <c r="Q156" i="21"/>
  <c r="V156" i="21"/>
  <c r="G159" i="21"/>
  <c r="I159" i="21"/>
  <c r="K159" i="21"/>
  <c r="M159" i="21"/>
  <c r="O159" i="21"/>
  <c r="Q159" i="21"/>
  <c r="V159" i="21"/>
  <c r="G163" i="21"/>
  <c r="G162" i="21" s="1"/>
  <c r="I163" i="21"/>
  <c r="I162" i="21" s="1"/>
  <c r="K163" i="21"/>
  <c r="K162" i="21" s="1"/>
  <c r="O163" i="21"/>
  <c r="O162" i="21" s="1"/>
  <c r="Q163" i="21"/>
  <c r="V163" i="21"/>
  <c r="V162" i="21" s="1"/>
  <c r="G165" i="21"/>
  <c r="M165" i="21" s="1"/>
  <c r="I165" i="21"/>
  <c r="K165" i="21"/>
  <c r="O165" i="21"/>
  <c r="Q165" i="21"/>
  <c r="V165" i="21"/>
  <c r="G167" i="21"/>
  <c r="M167" i="21" s="1"/>
  <c r="I167" i="21"/>
  <c r="K167" i="21"/>
  <c r="O167" i="21"/>
  <c r="Q167" i="21"/>
  <c r="Q162" i="21" s="1"/>
  <c r="V167" i="21"/>
  <c r="G169" i="21"/>
  <c r="I169" i="21"/>
  <c r="K169" i="21"/>
  <c r="M169" i="21"/>
  <c r="O169" i="21"/>
  <c r="Q169" i="21"/>
  <c r="V169" i="21"/>
  <c r="G171" i="21"/>
  <c r="I171" i="21"/>
  <c r="K171" i="21"/>
  <c r="M171" i="21"/>
  <c r="O171" i="21"/>
  <c r="Q171" i="21"/>
  <c r="V171" i="21"/>
  <c r="G173" i="21"/>
  <c r="I173" i="21"/>
  <c r="K173" i="21"/>
  <c r="M173" i="21"/>
  <c r="O173" i="21"/>
  <c r="Q173" i="21"/>
  <c r="V173" i="21"/>
  <c r="G175" i="21"/>
  <c r="M175" i="21" s="1"/>
  <c r="I175" i="21"/>
  <c r="K175" i="21"/>
  <c r="O175" i="21"/>
  <c r="Q175" i="21"/>
  <c r="V175" i="21"/>
  <c r="G177" i="21"/>
  <c r="M177" i="21" s="1"/>
  <c r="I177" i="21"/>
  <c r="K177" i="21"/>
  <c r="O177" i="21"/>
  <c r="Q177" i="21"/>
  <c r="V177" i="21"/>
  <c r="AE179" i="21"/>
  <c r="G139" i="20"/>
  <c r="BA35" i="20"/>
  <c r="G8" i="20"/>
  <c r="V8" i="20"/>
  <c r="G9" i="20"/>
  <c r="M9" i="20" s="1"/>
  <c r="M8" i="20" s="1"/>
  <c r="I9" i="20"/>
  <c r="I8" i="20" s="1"/>
  <c r="K9" i="20"/>
  <c r="K8" i="20" s="1"/>
  <c r="O9" i="20"/>
  <c r="O8" i="20" s="1"/>
  <c r="Q9" i="20"/>
  <c r="Q8" i="20" s="1"/>
  <c r="V9" i="20"/>
  <c r="G11" i="20"/>
  <c r="I11" i="20"/>
  <c r="K11" i="20"/>
  <c r="M11" i="20"/>
  <c r="O11" i="20"/>
  <c r="Q11" i="20"/>
  <c r="V11" i="20"/>
  <c r="G14" i="20"/>
  <c r="V14" i="20"/>
  <c r="G15" i="20"/>
  <c r="M15" i="20" s="1"/>
  <c r="M14" i="20" s="1"/>
  <c r="I15" i="20"/>
  <c r="I14" i="20" s="1"/>
  <c r="K15" i="20"/>
  <c r="K14" i="20" s="1"/>
  <c r="O15" i="20"/>
  <c r="O14" i="20" s="1"/>
  <c r="Q15" i="20"/>
  <c r="Q14" i="20" s="1"/>
  <c r="V15" i="20"/>
  <c r="G18" i="20"/>
  <c r="G17" i="20" s="1"/>
  <c r="I18" i="20"/>
  <c r="K18" i="20"/>
  <c r="K17" i="20" s="1"/>
  <c r="O18" i="20"/>
  <c r="Q18" i="20"/>
  <c r="Q17" i="20" s="1"/>
  <c r="V18" i="20"/>
  <c r="V17" i="20" s="1"/>
  <c r="G20" i="20"/>
  <c r="I20" i="20"/>
  <c r="K20" i="20"/>
  <c r="M20" i="20"/>
  <c r="O20" i="20"/>
  <c r="Q20" i="20"/>
  <c r="V20" i="20"/>
  <c r="G23" i="20"/>
  <c r="I23" i="20"/>
  <c r="I17" i="20" s="1"/>
  <c r="K23" i="20"/>
  <c r="M23" i="20"/>
  <c r="O23" i="20"/>
  <c r="O17" i="20" s="1"/>
  <c r="Q23" i="20"/>
  <c r="V23" i="20"/>
  <c r="G26" i="20"/>
  <c r="M26" i="20"/>
  <c r="V26" i="20"/>
  <c r="G27" i="20"/>
  <c r="I27" i="20"/>
  <c r="I26" i="20" s="1"/>
  <c r="K27" i="20"/>
  <c r="K26" i="20" s="1"/>
  <c r="M27" i="20"/>
  <c r="O27" i="20"/>
  <c r="O26" i="20" s="1"/>
  <c r="Q27" i="20"/>
  <c r="Q26" i="20" s="1"/>
  <c r="V27" i="20"/>
  <c r="G29" i="20"/>
  <c r="G28" i="20" s="1"/>
  <c r="I29" i="20"/>
  <c r="K29" i="20"/>
  <c r="M29" i="20"/>
  <c r="O29" i="20"/>
  <c r="Q29" i="20"/>
  <c r="Q28" i="20" s="1"/>
  <c r="V29" i="20"/>
  <c r="V28" i="20" s="1"/>
  <c r="G32" i="20"/>
  <c r="I32" i="20"/>
  <c r="K32" i="20"/>
  <c r="K28" i="20" s="1"/>
  <c r="M32" i="20"/>
  <c r="O32" i="20"/>
  <c r="Q32" i="20"/>
  <c r="V32" i="20"/>
  <c r="G40" i="20"/>
  <c r="I40" i="20"/>
  <c r="I28" i="20" s="1"/>
  <c r="K40" i="20"/>
  <c r="M40" i="20"/>
  <c r="O40" i="20"/>
  <c r="O28" i="20" s="1"/>
  <c r="Q40" i="20"/>
  <c r="V40" i="20"/>
  <c r="G43" i="20"/>
  <c r="M43" i="20" s="1"/>
  <c r="I43" i="20"/>
  <c r="K43" i="20"/>
  <c r="O43" i="20"/>
  <c r="Q43" i="20"/>
  <c r="V43" i="20"/>
  <c r="G46" i="20"/>
  <c r="M46" i="20" s="1"/>
  <c r="I46" i="20"/>
  <c r="K46" i="20"/>
  <c r="O46" i="20"/>
  <c r="Q46" i="20"/>
  <c r="V46" i="20"/>
  <c r="G48" i="20"/>
  <c r="M48" i="20" s="1"/>
  <c r="I48" i="20"/>
  <c r="K48" i="20"/>
  <c r="O48" i="20"/>
  <c r="Q48" i="20"/>
  <c r="V48" i="20"/>
  <c r="G52" i="20"/>
  <c r="I52" i="20"/>
  <c r="I51" i="20" s="1"/>
  <c r="K52" i="20"/>
  <c r="K51" i="20" s="1"/>
  <c r="M52" i="20"/>
  <c r="O52" i="20"/>
  <c r="O51" i="20" s="1"/>
  <c r="Q52" i="20"/>
  <c r="Q51" i="20" s="1"/>
  <c r="V52" i="20"/>
  <c r="G54" i="20"/>
  <c r="I54" i="20"/>
  <c r="K54" i="20"/>
  <c r="M54" i="20"/>
  <c r="O54" i="20"/>
  <c r="Q54" i="20"/>
  <c r="V54" i="20"/>
  <c r="G56" i="20"/>
  <c r="G51" i="20" s="1"/>
  <c r="I56" i="20"/>
  <c r="K56" i="20"/>
  <c r="M56" i="20"/>
  <c r="O56" i="20"/>
  <c r="Q56" i="20"/>
  <c r="V56" i="20"/>
  <c r="V51" i="20" s="1"/>
  <c r="G58" i="20"/>
  <c r="M58" i="20" s="1"/>
  <c r="I58" i="20"/>
  <c r="K58" i="20"/>
  <c r="O58" i="20"/>
  <c r="Q58" i="20"/>
  <c r="V58" i="20"/>
  <c r="G60" i="20"/>
  <c r="M60" i="20" s="1"/>
  <c r="I60" i="20"/>
  <c r="K60" i="20"/>
  <c r="O60" i="20"/>
  <c r="Q60" i="20"/>
  <c r="V60" i="20"/>
  <c r="G62" i="20"/>
  <c r="M62" i="20" s="1"/>
  <c r="I62" i="20"/>
  <c r="K62" i="20"/>
  <c r="O62" i="20"/>
  <c r="Q62" i="20"/>
  <c r="V62" i="20"/>
  <c r="G64" i="20"/>
  <c r="I64" i="20"/>
  <c r="K64" i="20"/>
  <c r="M64" i="20"/>
  <c r="O64" i="20"/>
  <c r="Q64" i="20"/>
  <c r="V64" i="20"/>
  <c r="G67" i="20"/>
  <c r="G66" i="20" s="1"/>
  <c r="I67" i="20"/>
  <c r="K67" i="20"/>
  <c r="K66" i="20" s="1"/>
  <c r="M67" i="20"/>
  <c r="M66" i="20" s="1"/>
  <c r="O67" i="20"/>
  <c r="Q67" i="20"/>
  <c r="Q66" i="20" s="1"/>
  <c r="V67" i="20"/>
  <c r="V66" i="20" s="1"/>
  <c r="G70" i="20"/>
  <c r="I70" i="20"/>
  <c r="K70" i="20"/>
  <c r="M70" i="20"/>
  <c r="O70" i="20"/>
  <c r="Q70" i="20"/>
  <c r="V70" i="20"/>
  <c r="G73" i="20"/>
  <c r="M73" i="20" s="1"/>
  <c r="I73" i="20"/>
  <c r="I66" i="20" s="1"/>
  <c r="K73" i="20"/>
  <c r="O73" i="20"/>
  <c r="O66" i="20" s="1"/>
  <c r="Q73" i="20"/>
  <c r="V73" i="20"/>
  <c r="G76" i="20"/>
  <c r="M76" i="20" s="1"/>
  <c r="I76" i="20"/>
  <c r="I75" i="20" s="1"/>
  <c r="K76" i="20"/>
  <c r="K75" i="20" s="1"/>
  <c r="O76" i="20"/>
  <c r="O75" i="20" s="1"/>
  <c r="Q76" i="20"/>
  <c r="Q75" i="20" s="1"/>
  <c r="V76" i="20"/>
  <c r="G78" i="20"/>
  <c r="I78" i="20"/>
  <c r="K78" i="20"/>
  <c r="M78" i="20"/>
  <c r="O78" i="20"/>
  <c r="Q78" i="20"/>
  <c r="V78" i="20"/>
  <c r="G80" i="20"/>
  <c r="I80" i="20"/>
  <c r="K80" i="20"/>
  <c r="M80" i="20"/>
  <c r="O80" i="20"/>
  <c r="Q80" i="20"/>
  <c r="V80" i="20"/>
  <c r="G83" i="20"/>
  <c r="I83" i="20"/>
  <c r="K83" i="20"/>
  <c r="M83" i="20"/>
  <c r="O83" i="20"/>
  <c r="Q83" i="20"/>
  <c r="V83" i="20"/>
  <c r="G86" i="20"/>
  <c r="M86" i="20" s="1"/>
  <c r="I86" i="20"/>
  <c r="K86" i="20"/>
  <c r="O86" i="20"/>
  <c r="Q86" i="20"/>
  <c r="V86" i="20"/>
  <c r="G90" i="20"/>
  <c r="AF139" i="20" s="1"/>
  <c r="I90" i="20"/>
  <c r="K90" i="20"/>
  <c r="O90" i="20"/>
  <c r="Q90" i="20"/>
  <c r="V90" i="20"/>
  <c r="V75" i="20" s="1"/>
  <c r="G93" i="20"/>
  <c r="I93" i="20"/>
  <c r="K93" i="20"/>
  <c r="M93" i="20"/>
  <c r="O93" i="20"/>
  <c r="Q93" i="20"/>
  <c r="V93" i="20"/>
  <c r="G96" i="20"/>
  <c r="I96" i="20"/>
  <c r="K96" i="20"/>
  <c r="M96" i="20"/>
  <c r="O96" i="20"/>
  <c r="Q96" i="20"/>
  <c r="V96" i="20"/>
  <c r="G99" i="20"/>
  <c r="I99" i="20"/>
  <c r="K99" i="20"/>
  <c r="M99" i="20"/>
  <c r="O99" i="20"/>
  <c r="Q99" i="20"/>
  <c r="V99" i="20"/>
  <c r="G102" i="20"/>
  <c r="M102" i="20" s="1"/>
  <c r="I102" i="20"/>
  <c r="K102" i="20"/>
  <c r="O102" i="20"/>
  <c r="Q102" i="20"/>
  <c r="V102" i="20"/>
  <c r="G109" i="20"/>
  <c r="M109" i="20" s="1"/>
  <c r="I109" i="20"/>
  <c r="K109" i="20"/>
  <c r="O109" i="20"/>
  <c r="Q109" i="20"/>
  <c r="V109" i="20"/>
  <c r="G116" i="20"/>
  <c r="M116" i="20" s="1"/>
  <c r="I116" i="20"/>
  <c r="K116" i="20"/>
  <c r="O116" i="20"/>
  <c r="Q116" i="20"/>
  <c r="V116" i="20"/>
  <c r="G122" i="20"/>
  <c r="G121" i="20" s="1"/>
  <c r="I122" i="20"/>
  <c r="I121" i="20" s="1"/>
  <c r="K122" i="20"/>
  <c r="M122" i="20"/>
  <c r="O122" i="20"/>
  <c r="O121" i="20" s="1"/>
  <c r="Q122" i="20"/>
  <c r="V122" i="20"/>
  <c r="V121" i="20" s="1"/>
  <c r="G124" i="20"/>
  <c r="I124" i="20"/>
  <c r="K124" i="20"/>
  <c r="M124" i="20"/>
  <c r="O124" i="20"/>
  <c r="Q124" i="20"/>
  <c r="V124" i="20"/>
  <c r="G126" i="20"/>
  <c r="I126" i="20"/>
  <c r="K126" i="20"/>
  <c r="K121" i="20" s="1"/>
  <c r="M126" i="20"/>
  <c r="O126" i="20"/>
  <c r="Q126" i="20"/>
  <c r="V126" i="20"/>
  <c r="G128" i="20"/>
  <c r="M128" i="20" s="1"/>
  <c r="I128" i="20"/>
  <c r="K128" i="20"/>
  <c r="O128" i="20"/>
  <c r="Q128" i="20"/>
  <c r="V128" i="20"/>
  <c r="G130" i="20"/>
  <c r="M130" i="20" s="1"/>
  <c r="I130" i="20"/>
  <c r="K130" i="20"/>
  <c r="O130" i="20"/>
  <c r="Q130" i="20"/>
  <c r="V130" i="20"/>
  <c r="G132" i="20"/>
  <c r="M132" i="20" s="1"/>
  <c r="I132" i="20"/>
  <c r="K132" i="20"/>
  <c r="O132" i="20"/>
  <c r="Q132" i="20"/>
  <c r="Q121" i="20" s="1"/>
  <c r="V132" i="20"/>
  <c r="G134" i="20"/>
  <c r="I134" i="20"/>
  <c r="K134" i="20"/>
  <c r="M134" i="20"/>
  <c r="O134" i="20"/>
  <c r="Q134" i="20"/>
  <c r="V134" i="20"/>
  <c r="G136" i="20"/>
  <c r="I136" i="20"/>
  <c r="K136" i="20"/>
  <c r="M136" i="20"/>
  <c r="O136" i="20"/>
  <c r="Q136" i="20"/>
  <c r="V136" i="20"/>
  <c r="AE139" i="20"/>
  <c r="G137" i="19"/>
  <c r="O8" i="19"/>
  <c r="G9" i="19"/>
  <c r="G8" i="19" s="1"/>
  <c r="I9" i="19"/>
  <c r="I8" i="19" s="1"/>
  <c r="K9" i="19"/>
  <c r="M9" i="19"/>
  <c r="O9" i="19"/>
  <c r="Q9" i="19"/>
  <c r="Q8" i="19" s="1"/>
  <c r="V9" i="19"/>
  <c r="V8" i="19" s="1"/>
  <c r="G11" i="19"/>
  <c r="M11" i="19" s="1"/>
  <c r="I11" i="19"/>
  <c r="K11" i="19"/>
  <c r="K8" i="19" s="1"/>
  <c r="O11" i="19"/>
  <c r="Q11" i="19"/>
  <c r="V11" i="19"/>
  <c r="I14" i="19"/>
  <c r="Q14" i="19"/>
  <c r="G15" i="19"/>
  <c r="M15" i="19" s="1"/>
  <c r="M14" i="19" s="1"/>
  <c r="I15" i="19"/>
  <c r="K15" i="19"/>
  <c r="K14" i="19" s="1"/>
  <c r="O15" i="19"/>
  <c r="O14" i="19" s="1"/>
  <c r="Q15" i="19"/>
  <c r="V15" i="19"/>
  <c r="V14" i="19" s="1"/>
  <c r="Q18" i="19"/>
  <c r="G19" i="19"/>
  <c r="M19" i="19" s="1"/>
  <c r="I19" i="19"/>
  <c r="I18" i="19" s="1"/>
  <c r="K19" i="19"/>
  <c r="K18" i="19" s="1"/>
  <c r="O19" i="19"/>
  <c r="O18" i="19" s="1"/>
  <c r="Q19" i="19"/>
  <c r="V19" i="19"/>
  <c r="V18" i="19" s="1"/>
  <c r="G22" i="19"/>
  <c r="I22" i="19"/>
  <c r="K22" i="19"/>
  <c r="M22" i="19"/>
  <c r="O22" i="19"/>
  <c r="Q22" i="19"/>
  <c r="V22" i="19"/>
  <c r="G25" i="19"/>
  <c r="M25" i="19" s="1"/>
  <c r="I25" i="19"/>
  <c r="K25" i="19"/>
  <c r="O25" i="19"/>
  <c r="Q25" i="19"/>
  <c r="V25" i="19"/>
  <c r="I28" i="19"/>
  <c r="Q28" i="19"/>
  <c r="G29" i="19"/>
  <c r="M29" i="19" s="1"/>
  <c r="M28" i="19" s="1"/>
  <c r="I29" i="19"/>
  <c r="K29" i="19"/>
  <c r="K28" i="19" s="1"/>
  <c r="O29" i="19"/>
  <c r="O28" i="19" s="1"/>
  <c r="Q29" i="19"/>
  <c r="V29" i="19"/>
  <c r="V28" i="19" s="1"/>
  <c r="G31" i="19"/>
  <c r="M31" i="19" s="1"/>
  <c r="M30" i="19" s="1"/>
  <c r="I31" i="19"/>
  <c r="I30" i="19" s="1"/>
  <c r="K31" i="19"/>
  <c r="K30" i="19" s="1"/>
  <c r="O31" i="19"/>
  <c r="O30" i="19" s="1"/>
  <c r="Q31" i="19"/>
  <c r="V31" i="19"/>
  <c r="V30" i="19" s="1"/>
  <c r="G34" i="19"/>
  <c r="I34" i="19"/>
  <c r="K34" i="19"/>
  <c r="M34" i="19"/>
  <c r="O34" i="19"/>
  <c r="Q34" i="19"/>
  <c r="V34" i="19"/>
  <c r="G37" i="19"/>
  <c r="M37" i="19" s="1"/>
  <c r="I37" i="19"/>
  <c r="K37" i="19"/>
  <c r="O37" i="19"/>
  <c r="Q37" i="19"/>
  <c r="V37" i="19"/>
  <c r="G41" i="19"/>
  <c r="I41" i="19"/>
  <c r="K41" i="19"/>
  <c r="M41" i="19"/>
  <c r="O41" i="19"/>
  <c r="Q41" i="19"/>
  <c r="Q30" i="19" s="1"/>
  <c r="V41" i="19"/>
  <c r="G44" i="19"/>
  <c r="I44" i="19"/>
  <c r="I43" i="19" s="1"/>
  <c r="K44" i="19"/>
  <c r="K43" i="19" s="1"/>
  <c r="M44" i="19"/>
  <c r="O44" i="19"/>
  <c r="Q44" i="19"/>
  <c r="Q43" i="19" s="1"/>
  <c r="V44" i="19"/>
  <c r="G46" i="19"/>
  <c r="M46" i="19" s="1"/>
  <c r="I46" i="19"/>
  <c r="K46" i="19"/>
  <c r="O46" i="19"/>
  <c r="O43" i="19" s="1"/>
  <c r="Q46" i="19"/>
  <c r="V46" i="19"/>
  <c r="G48" i="19"/>
  <c r="I48" i="19"/>
  <c r="K48" i="19"/>
  <c r="M48" i="19"/>
  <c r="O48" i="19"/>
  <c r="Q48" i="19"/>
  <c r="V48" i="19"/>
  <c r="G50" i="19"/>
  <c r="M50" i="19" s="1"/>
  <c r="I50" i="19"/>
  <c r="K50" i="19"/>
  <c r="O50" i="19"/>
  <c r="Q50" i="19"/>
  <c r="V50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V43" i="19" s="1"/>
  <c r="G57" i="19"/>
  <c r="I57" i="19"/>
  <c r="K57" i="19"/>
  <c r="M57" i="19"/>
  <c r="O57" i="19"/>
  <c r="Q57" i="19"/>
  <c r="V57" i="19"/>
  <c r="G59" i="19"/>
  <c r="M59" i="19" s="1"/>
  <c r="I59" i="19"/>
  <c r="K59" i="19"/>
  <c r="O59" i="19"/>
  <c r="Q59" i="19"/>
  <c r="V59" i="19"/>
  <c r="G61" i="19"/>
  <c r="I61" i="19"/>
  <c r="K61" i="19"/>
  <c r="M61" i="19"/>
  <c r="O61" i="19"/>
  <c r="Q61" i="19"/>
  <c r="V61" i="19"/>
  <c r="G65" i="19"/>
  <c r="I65" i="19"/>
  <c r="I64" i="19" s="1"/>
  <c r="K65" i="19"/>
  <c r="M65" i="19"/>
  <c r="O65" i="19"/>
  <c r="O64" i="19" s="1"/>
  <c r="Q65" i="19"/>
  <c r="Q64" i="19" s="1"/>
  <c r="V65" i="19"/>
  <c r="G68" i="19"/>
  <c r="M68" i="19" s="1"/>
  <c r="I68" i="19"/>
  <c r="K68" i="19"/>
  <c r="O68" i="19"/>
  <c r="Q68" i="19"/>
  <c r="V68" i="19"/>
  <c r="V64" i="19" s="1"/>
  <c r="G71" i="19"/>
  <c r="I71" i="19"/>
  <c r="K71" i="19"/>
  <c r="M71" i="19"/>
  <c r="O71" i="19"/>
  <c r="Q71" i="19"/>
  <c r="V71" i="19"/>
  <c r="G74" i="19"/>
  <c r="M74" i="19" s="1"/>
  <c r="I74" i="19"/>
  <c r="K74" i="19"/>
  <c r="O74" i="19"/>
  <c r="Q74" i="19"/>
  <c r="V74" i="19"/>
  <c r="G77" i="19"/>
  <c r="I77" i="19"/>
  <c r="K77" i="19"/>
  <c r="M77" i="19"/>
  <c r="O77" i="19"/>
  <c r="Q77" i="19"/>
  <c r="V77" i="19"/>
  <c r="G79" i="19"/>
  <c r="M79" i="19" s="1"/>
  <c r="I79" i="19"/>
  <c r="K79" i="19"/>
  <c r="K64" i="19" s="1"/>
  <c r="O79" i="19"/>
  <c r="Q79" i="19"/>
  <c r="V79" i="19"/>
  <c r="G82" i="19"/>
  <c r="I82" i="19"/>
  <c r="K82" i="19"/>
  <c r="M82" i="19"/>
  <c r="O82" i="19"/>
  <c r="Q82" i="19"/>
  <c r="V82" i="19"/>
  <c r="G84" i="19"/>
  <c r="M84" i="19" s="1"/>
  <c r="I84" i="19"/>
  <c r="K84" i="19"/>
  <c r="O84" i="19"/>
  <c r="Q84" i="19"/>
  <c r="V84" i="19"/>
  <c r="G88" i="19"/>
  <c r="M88" i="19" s="1"/>
  <c r="M87" i="19" s="1"/>
  <c r="I88" i="19"/>
  <c r="I87" i="19" s="1"/>
  <c r="K88" i="19"/>
  <c r="K87" i="19" s="1"/>
  <c r="O88" i="19"/>
  <c r="O87" i="19" s="1"/>
  <c r="Q88" i="19"/>
  <c r="V88" i="19"/>
  <c r="V87" i="19" s="1"/>
  <c r="G91" i="19"/>
  <c r="I91" i="19"/>
  <c r="K91" i="19"/>
  <c r="M91" i="19"/>
  <c r="O91" i="19"/>
  <c r="Q91" i="19"/>
  <c r="V91" i="19"/>
  <c r="G94" i="19"/>
  <c r="M94" i="19" s="1"/>
  <c r="I94" i="19"/>
  <c r="K94" i="19"/>
  <c r="O94" i="19"/>
  <c r="Q94" i="19"/>
  <c r="V94" i="19"/>
  <c r="G96" i="19"/>
  <c r="I96" i="19"/>
  <c r="K96" i="19"/>
  <c r="M96" i="19"/>
  <c r="O96" i="19"/>
  <c r="Q96" i="19"/>
  <c r="V96" i="19"/>
  <c r="G99" i="19"/>
  <c r="M99" i="19" s="1"/>
  <c r="I99" i="19"/>
  <c r="K99" i="19"/>
  <c r="O99" i="19"/>
  <c r="Q99" i="19"/>
  <c r="V99" i="19"/>
  <c r="G102" i="19"/>
  <c r="I102" i="19"/>
  <c r="K102" i="19"/>
  <c r="M102" i="19"/>
  <c r="O102" i="19"/>
  <c r="Q102" i="19"/>
  <c r="Q87" i="19" s="1"/>
  <c r="V102" i="19"/>
  <c r="G105" i="19"/>
  <c r="M105" i="19" s="1"/>
  <c r="I105" i="19"/>
  <c r="K105" i="19"/>
  <c r="O105" i="19"/>
  <c r="Q105" i="19"/>
  <c r="V105" i="19"/>
  <c r="G108" i="19"/>
  <c r="I108" i="19"/>
  <c r="K108" i="19"/>
  <c r="M108" i="19"/>
  <c r="O108" i="19"/>
  <c r="Q108" i="19"/>
  <c r="V108" i="19"/>
  <c r="G110" i="19"/>
  <c r="M110" i="19" s="1"/>
  <c r="I110" i="19"/>
  <c r="K110" i="19"/>
  <c r="O110" i="19"/>
  <c r="Q110" i="19"/>
  <c r="V110" i="19"/>
  <c r="G113" i="19"/>
  <c r="I113" i="19"/>
  <c r="K113" i="19"/>
  <c r="M113" i="19"/>
  <c r="O113" i="19"/>
  <c r="Q113" i="19"/>
  <c r="V113" i="19"/>
  <c r="G115" i="19"/>
  <c r="M115" i="19" s="1"/>
  <c r="I115" i="19"/>
  <c r="K115" i="19"/>
  <c r="O115" i="19"/>
  <c r="Q115" i="19"/>
  <c r="V115" i="19"/>
  <c r="G117" i="19"/>
  <c r="I117" i="19"/>
  <c r="K117" i="19"/>
  <c r="M117" i="19"/>
  <c r="O117" i="19"/>
  <c r="Q117" i="19"/>
  <c r="V117" i="19"/>
  <c r="G120" i="19"/>
  <c r="I120" i="19"/>
  <c r="I119" i="19" s="1"/>
  <c r="K120" i="19"/>
  <c r="M120" i="19"/>
  <c r="O120" i="19"/>
  <c r="Q120" i="19"/>
  <c r="Q119" i="19" s="1"/>
  <c r="V120" i="19"/>
  <c r="G122" i="19"/>
  <c r="G119" i="19" s="1"/>
  <c r="I122" i="19"/>
  <c r="K122" i="19"/>
  <c r="K119" i="19" s="1"/>
  <c r="O122" i="19"/>
  <c r="Q122" i="19"/>
  <c r="V122" i="19"/>
  <c r="V119" i="19" s="1"/>
  <c r="G124" i="19"/>
  <c r="I124" i="19"/>
  <c r="K124" i="19"/>
  <c r="M124" i="19"/>
  <c r="O124" i="19"/>
  <c r="Q124" i="19"/>
  <c r="V124" i="19"/>
  <c r="G126" i="19"/>
  <c r="M126" i="19" s="1"/>
  <c r="I126" i="19"/>
  <c r="K126" i="19"/>
  <c r="O126" i="19"/>
  <c r="Q126" i="19"/>
  <c r="V126" i="19"/>
  <c r="G128" i="19"/>
  <c r="I128" i="19"/>
  <c r="K128" i="19"/>
  <c r="M128" i="19"/>
  <c r="O128" i="19"/>
  <c r="Q128" i="19"/>
  <c r="V128" i="19"/>
  <c r="G130" i="19"/>
  <c r="M130" i="19" s="1"/>
  <c r="I130" i="19"/>
  <c r="K130" i="19"/>
  <c r="O130" i="19"/>
  <c r="O119" i="19" s="1"/>
  <c r="Q130" i="19"/>
  <c r="V130" i="19"/>
  <c r="G132" i="19"/>
  <c r="I132" i="19"/>
  <c r="K132" i="19"/>
  <c r="M132" i="19"/>
  <c r="O132" i="19"/>
  <c r="Q132" i="19"/>
  <c r="V132" i="19"/>
  <c r="G134" i="19"/>
  <c r="M134" i="19" s="1"/>
  <c r="I134" i="19"/>
  <c r="K134" i="19"/>
  <c r="O134" i="19"/>
  <c r="Q134" i="19"/>
  <c r="V134" i="19"/>
  <c r="AE137" i="19"/>
  <c r="AF137" i="19"/>
  <c r="G72" i="18"/>
  <c r="BA64" i="18"/>
  <c r="BA60" i="18"/>
  <c r="G8" i="18"/>
  <c r="K8" i="18"/>
  <c r="V8" i="18"/>
  <c r="G9" i="18"/>
  <c r="I9" i="18"/>
  <c r="I8" i="18" s="1"/>
  <c r="K9" i="18"/>
  <c r="M9" i="18"/>
  <c r="O9" i="18"/>
  <c r="Q9" i="18"/>
  <c r="Q8" i="18" s="1"/>
  <c r="V9" i="18"/>
  <c r="G12" i="18"/>
  <c r="M12" i="18" s="1"/>
  <c r="I12" i="18"/>
  <c r="K12" i="18"/>
  <c r="O12" i="18"/>
  <c r="O8" i="18" s="1"/>
  <c r="Q12" i="18"/>
  <c r="V12" i="18"/>
  <c r="G16" i="18"/>
  <c r="M16" i="18" s="1"/>
  <c r="M15" i="18" s="1"/>
  <c r="I16" i="18"/>
  <c r="K16" i="18"/>
  <c r="K15" i="18" s="1"/>
  <c r="O16" i="18"/>
  <c r="O15" i="18" s="1"/>
  <c r="Q16" i="18"/>
  <c r="V16" i="18"/>
  <c r="V15" i="18" s="1"/>
  <c r="G20" i="18"/>
  <c r="I20" i="18"/>
  <c r="I15" i="18" s="1"/>
  <c r="K20" i="18"/>
  <c r="M20" i="18"/>
  <c r="O20" i="18"/>
  <c r="Q20" i="18"/>
  <c r="V20" i="18"/>
  <c r="G23" i="18"/>
  <c r="M23" i="18" s="1"/>
  <c r="I23" i="18"/>
  <c r="K23" i="18"/>
  <c r="O23" i="18"/>
  <c r="Q23" i="18"/>
  <c r="V23" i="18"/>
  <c r="G25" i="18"/>
  <c r="I25" i="18"/>
  <c r="K25" i="18"/>
  <c r="M25" i="18"/>
  <c r="O25" i="18"/>
  <c r="Q25" i="18"/>
  <c r="Q15" i="18" s="1"/>
  <c r="V25" i="18"/>
  <c r="G27" i="18"/>
  <c r="M27" i="18" s="1"/>
  <c r="I27" i="18"/>
  <c r="K27" i="18"/>
  <c r="O27" i="18"/>
  <c r="Q27" i="18"/>
  <c r="V27" i="18"/>
  <c r="G29" i="18"/>
  <c r="I29" i="18"/>
  <c r="K29" i="18"/>
  <c r="M29" i="18"/>
  <c r="O29" i="18"/>
  <c r="Q29" i="18"/>
  <c r="V29" i="18"/>
  <c r="G33" i="18"/>
  <c r="M33" i="18" s="1"/>
  <c r="I33" i="18"/>
  <c r="K33" i="18"/>
  <c r="O33" i="18"/>
  <c r="Q33" i="18"/>
  <c r="V33" i="18"/>
  <c r="I36" i="18"/>
  <c r="G37" i="18"/>
  <c r="G36" i="18" s="1"/>
  <c r="I37" i="18"/>
  <c r="K37" i="18"/>
  <c r="K36" i="18" s="1"/>
  <c r="O37" i="18"/>
  <c r="O36" i="18" s="1"/>
  <c r="Q37" i="18"/>
  <c r="V37" i="18"/>
  <c r="V36" i="18" s="1"/>
  <c r="G39" i="18"/>
  <c r="I39" i="18"/>
  <c r="K39" i="18"/>
  <c r="M39" i="18"/>
  <c r="O39" i="18"/>
  <c r="Q39" i="18"/>
  <c r="Q36" i="18" s="1"/>
  <c r="V39" i="18"/>
  <c r="G41" i="18"/>
  <c r="K41" i="18"/>
  <c r="O41" i="18"/>
  <c r="V41" i="18"/>
  <c r="G42" i="18"/>
  <c r="I42" i="18"/>
  <c r="I41" i="18" s="1"/>
  <c r="K42" i="18"/>
  <c r="M42" i="18"/>
  <c r="M41" i="18" s="1"/>
  <c r="O42" i="18"/>
  <c r="Q42" i="18"/>
  <c r="Q41" i="18" s="1"/>
  <c r="V42" i="18"/>
  <c r="O44" i="18"/>
  <c r="G45" i="18"/>
  <c r="I45" i="18"/>
  <c r="I44" i="18" s="1"/>
  <c r="K45" i="18"/>
  <c r="M45" i="18"/>
  <c r="O45" i="18"/>
  <c r="Q45" i="18"/>
  <c r="Q44" i="18" s="1"/>
  <c r="V45" i="18"/>
  <c r="G49" i="18"/>
  <c r="G44" i="18" s="1"/>
  <c r="I49" i="18"/>
  <c r="K49" i="18"/>
  <c r="K44" i="18" s="1"/>
  <c r="O49" i="18"/>
  <c r="Q49" i="18"/>
  <c r="V49" i="18"/>
  <c r="V44" i="18" s="1"/>
  <c r="G53" i="18"/>
  <c r="I53" i="18"/>
  <c r="K53" i="18"/>
  <c r="M53" i="18"/>
  <c r="O53" i="18"/>
  <c r="Q53" i="18"/>
  <c r="V53" i="18"/>
  <c r="G59" i="18"/>
  <c r="I59" i="18"/>
  <c r="I58" i="18" s="1"/>
  <c r="K59" i="18"/>
  <c r="M59" i="18"/>
  <c r="O59" i="18"/>
  <c r="Q59" i="18"/>
  <c r="Q58" i="18" s="1"/>
  <c r="V59" i="18"/>
  <c r="G62" i="18"/>
  <c r="M62" i="18" s="1"/>
  <c r="I62" i="18"/>
  <c r="K62" i="18"/>
  <c r="K58" i="18" s="1"/>
  <c r="O62" i="18"/>
  <c r="O58" i="18" s="1"/>
  <c r="Q62" i="18"/>
  <c r="V62" i="18"/>
  <c r="G63" i="18"/>
  <c r="I63" i="18"/>
  <c r="K63" i="18"/>
  <c r="M63" i="18"/>
  <c r="O63" i="18"/>
  <c r="Q63" i="18"/>
  <c r="V63" i="18"/>
  <c r="G66" i="18"/>
  <c r="M66" i="18" s="1"/>
  <c r="I66" i="18"/>
  <c r="K66" i="18"/>
  <c r="O66" i="18"/>
  <c r="Q66" i="18"/>
  <c r="V66" i="18"/>
  <c r="G67" i="18"/>
  <c r="I67" i="18"/>
  <c r="K67" i="18"/>
  <c r="M67" i="18"/>
  <c r="O67" i="18"/>
  <c r="Q67" i="18"/>
  <c r="V67" i="18"/>
  <c r="G68" i="18"/>
  <c r="M68" i="18" s="1"/>
  <c r="I68" i="18"/>
  <c r="K68" i="18"/>
  <c r="O68" i="18"/>
  <c r="Q68" i="18"/>
  <c r="V68" i="18"/>
  <c r="V58" i="18" s="1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AE72" i="18"/>
  <c r="AF72" i="18"/>
  <c r="G164" i="17"/>
  <c r="BA56" i="17"/>
  <c r="G9" i="17"/>
  <c r="M9" i="17" s="1"/>
  <c r="I9" i="17"/>
  <c r="K9" i="17"/>
  <c r="K8" i="17" s="1"/>
  <c r="O9" i="17"/>
  <c r="O8" i="17" s="1"/>
  <c r="Q9" i="17"/>
  <c r="Q8" i="17" s="1"/>
  <c r="V9" i="17"/>
  <c r="G11" i="17"/>
  <c r="I11" i="17"/>
  <c r="I8" i="17" s="1"/>
  <c r="K11" i="17"/>
  <c r="M11" i="17"/>
  <c r="O11" i="17"/>
  <c r="Q11" i="17"/>
  <c r="V11" i="17"/>
  <c r="G13" i="17"/>
  <c r="I13" i="17"/>
  <c r="K13" i="17"/>
  <c r="M13" i="17"/>
  <c r="O13" i="17"/>
  <c r="Q13" i="17"/>
  <c r="V13" i="17"/>
  <c r="G15" i="17"/>
  <c r="I15" i="17"/>
  <c r="K15" i="17"/>
  <c r="M15" i="17"/>
  <c r="O15" i="17"/>
  <c r="Q15" i="17"/>
  <c r="V15" i="17"/>
  <c r="G17" i="17"/>
  <c r="M17" i="17" s="1"/>
  <c r="I17" i="17"/>
  <c r="K17" i="17"/>
  <c r="O17" i="17"/>
  <c r="Q17" i="17"/>
  <c r="V17" i="17"/>
  <c r="G19" i="17"/>
  <c r="G8" i="17" s="1"/>
  <c r="I19" i="17"/>
  <c r="K19" i="17"/>
  <c r="O19" i="17"/>
  <c r="Q19" i="17"/>
  <c r="V19" i="17"/>
  <c r="V8" i="17" s="1"/>
  <c r="G21" i="17"/>
  <c r="M21" i="17" s="1"/>
  <c r="I21" i="17"/>
  <c r="K21" i="17"/>
  <c r="O21" i="17"/>
  <c r="Q21" i="17"/>
  <c r="V21" i="17"/>
  <c r="G23" i="17"/>
  <c r="I23" i="17"/>
  <c r="K23" i="17"/>
  <c r="M23" i="17"/>
  <c r="O23" i="17"/>
  <c r="Q23" i="17"/>
  <c r="V23" i="17"/>
  <c r="G26" i="17"/>
  <c r="I26" i="17"/>
  <c r="I25" i="17" s="1"/>
  <c r="K26" i="17"/>
  <c r="K25" i="17" s="1"/>
  <c r="M26" i="17"/>
  <c r="O26" i="17"/>
  <c r="Q26" i="17"/>
  <c r="Q25" i="17" s="1"/>
  <c r="V26" i="17"/>
  <c r="G28" i="17"/>
  <c r="M28" i="17" s="1"/>
  <c r="I28" i="17"/>
  <c r="K28" i="17"/>
  <c r="O28" i="17"/>
  <c r="O25" i="17" s="1"/>
  <c r="Q28" i="17"/>
  <c r="V28" i="17"/>
  <c r="G30" i="17"/>
  <c r="G25" i="17" s="1"/>
  <c r="I30" i="17"/>
  <c r="K30" i="17"/>
  <c r="O30" i="17"/>
  <c r="Q30" i="17"/>
  <c r="V30" i="17"/>
  <c r="V25" i="17" s="1"/>
  <c r="Q33" i="17"/>
  <c r="G34" i="17"/>
  <c r="I34" i="17"/>
  <c r="I33" i="17" s="1"/>
  <c r="K34" i="17"/>
  <c r="M34" i="17"/>
  <c r="O34" i="17"/>
  <c r="O33" i="17" s="1"/>
  <c r="Q34" i="17"/>
  <c r="V34" i="17"/>
  <c r="G36" i="17"/>
  <c r="G33" i="17" s="1"/>
  <c r="I36" i="17"/>
  <c r="K36" i="17"/>
  <c r="M36" i="17"/>
  <c r="O36" i="17"/>
  <c r="Q36" i="17"/>
  <c r="V36" i="17"/>
  <c r="V33" i="17" s="1"/>
  <c r="G38" i="17"/>
  <c r="I38" i="17"/>
  <c r="K38" i="17"/>
  <c r="K33" i="17" s="1"/>
  <c r="M38" i="17"/>
  <c r="O38" i="17"/>
  <c r="Q38" i="17"/>
  <c r="V38" i="17"/>
  <c r="G40" i="17"/>
  <c r="M40" i="17" s="1"/>
  <c r="I40" i="17"/>
  <c r="K40" i="17"/>
  <c r="O40" i="17"/>
  <c r="Q40" i="17"/>
  <c r="V40" i="17"/>
  <c r="G42" i="17"/>
  <c r="I42" i="17"/>
  <c r="V42" i="17"/>
  <c r="G43" i="17"/>
  <c r="M43" i="17" s="1"/>
  <c r="M42" i="17" s="1"/>
  <c r="I43" i="17"/>
  <c r="K43" i="17"/>
  <c r="K42" i="17" s="1"/>
  <c r="O43" i="17"/>
  <c r="O42" i="17" s="1"/>
  <c r="Q43" i="17"/>
  <c r="Q42" i="17" s="1"/>
  <c r="V43" i="17"/>
  <c r="I46" i="17"/>
  <c r="O46" i="17"/>
  <c r="Q46" i="17"/>
  <c r="G47" i="17"/>
  <c r="G46" i="17" s="1"/>
  <c r="I47" i="17"/>
  <c r="K47" i="17"/>
  <c r="K46" i="17" s="1"/>
  <c r="M47" i="17"/>
  <c r="M46" i="17" s="1"/>
  <c r="O47" i="17"/>
  <c r="Q47" i="17"/>
  <c r="V47" i="17"/>
  <c r="V46" i="17" s="1"/>
  <c r="K50" i="17"/>
  <c r="Q50" i="17"/>
  <c r="G51" i="17"/>
  <c r="M51" i="17" s="1"/>
  <c r="M50" i="17" s="1"/>
  <c r="I51" i="17"/>
  <c r="I50" i="17" s="1"/>
  <c r="K51" i="17"/>
  <c r="O51" i="17"/>
  <c r="O50" i="17" s="1"/>
  <c r="Q51" i="17"/>
  <c r="V51" i="17"/>
  <c r="V50" i="17" s="1"/>
  <c r="G54" i="17"/>
  <c r="I54" i="17"/>
  <c r="V54" i="17"/>
  <c r="G55" i="17"/>
  <c r="M55" i="17" s="1"/>
  <c r="M54" i="17" s="1"/>
  <c r="I55" i="17"/>
  <c r="K55" i="17"/>
  <c r="K54" i="17" s="1"/>
  <c r="O55" i="17"/>
  <c r="O54" i="17" s="1"/>
  <c r="Q55" i="17"/>
  <c r="Q54" i="17" s="1"/>
  <c r="V55" i="17"/>
  <c r="O60" i="17"/>
  <c r="G61" i="17"/>
  <c r="G60" i="17" s="1"/>
  <c r="I61" i="17"/>
  <c r="K61" i="17"/>
  <c r="K60" i="17" s="1"/>
  <c r="M61" i="17"/>
  <c r="M60" i="17" s="1"/>
  <c r="O61" i="17"/>
  <c r="Q61" i="17"/>
  <c r="V61" i="17"/>
  <c r="V60" i="17" s="1"/>
  <c r="G63" i="17"/>
  <c r="I63" i="17"/>
  <c r="K63" i="17"/>
  <c r="M63" i="17"/>
  <c r="O63" i="17"/>
  <c r="Q63" i="17"/>
  <c r="Q60" i="17" s="1"/>
  <c r="V63" i="17"/>
  <c r="G65" i="17"/>
  <c r="M65" i="17" s="1"/>
  <c r="I65" i="17"/>
  <c r="I60" i="17" s="1"/>
  <c r="K65" i="17"/>
  <c r="O65" i="17"/>
  <c r="Q65" i="17"/>
  <c r="V65" i="17"/>
  <c r="G68" i="17"/>
  <c r="I68" i="17"/>
  <c r="V68" i="17"/>
  <c r="G69" i="17"/>
  <c r="M69" i="17" s="1"/>
  <c r="M68" i="17" s="1"/>
  <c r="I69" i="17"/>
  <c r="K69" i="17"/>
  <c r="K68" i="17" s="1"/>
  <c r="O69" i="17"/>
  <c r="O68" i="17" s="1"/>
  <c r="Q69" i="17"/>
  <c r="Q68" i="17" s="1"/>
  <c r="V69" i="17"/>
  <c r="I71" i="17"/>
  <c r="O71" i="17"/>
  <c r="Q71" i="17"/>
  <c r="G72" i="17"/>
  <c r="G71" i="17" s="1"/>
  <c r="I72" i="17"/>
  <c r="K72" i="17"/>
  <c r="K71" i="17" s="1"/>
  <c r="M72" i="17"/>
  <c r="M71" i="17" s="1"/>
  <c r="O72" i="17"/>
  <c r="Q72" i="17"/>
  <c r="V72" i="17"/>
  <c r="V71" i="17" s="1"/>
  <c r="G74" i="17"/>
  <c r="M74" i="17" s="1"/>
  <c r="I74" i="17"/>
  <c r="I73" i="17" s="1"/>
  <c r="K74" i="17"/>
  <c r="O74" i="17"/>
  <c r="O73" i="17" s="1"/>
  <c r="Q74" i="17"/>
  <c r="V74" i="17"/>
  <c r="V73" i="17" s="1"/>
  <c r="G76" i="17"/>
  <c r="M76" i="17" s="1"/>
  <c r="I76" i="17"/>
  <c r="K76" i="17"/>
  <c r="O76" i="17"/>
  <c r="Q76" i="17"/>
  <c r="V76" i="17"/>
  <c r="G78" i="17"/>
  <c r="M78" i="17" s="1"/>
  <c r="I78" i="17"/>
  <c r="K78" i="17"/>
  <c r="O78" i="17"/>
  <c r="Q78" i="17"/>
  <c r="Q73" i="17" s="1"/>
  <c r="V78" i="17"/>
  <c r="G80" i="17"/>
  <c r="I80" i="17"/>
  <c r="K80" i="17"/>
  <c r="M80" i="17"/>
  <c r="O80" i="17"/>
  <c r="Q80" i="17"/>
  <c r="V80" i="17"/>
  <c r="G83" i="17"/>
  <c r="I83" i="17"/>
  <c r="K83" i="17"/>
  <c r="M83" i="17"/>
  <c r="O83" i="17"/>
  <c r="Q83" i="17"/>
  <c r="V83" i="17"/>
  <c r="G84" i="17"/>
  <c r="I84" i="17"/>
  <c r="K84" i="17"/>
  <c r="K73" i="17" s="1"/>
  <c r="M84" i="17"/>
  <c r="O84" i="17"/>
  <c r="Q84" i="17"/>
  <c r="V84" i="17"/>
  <c r="G86" i="17"/>
  <c r="M86" i="17" s="1"/>
  <c r="I86" i="17"/>
  <c r="K86" i="17"/>
  <c r="O86" i="17"/>
  <c r="Q86" i="17"/>
  <c r="V86" i="17"/>
  <c r="G89" i="17"/>
  <c r="M89" i="17" s="1"/>
  <c r="I89" i="17"/>
  <c r="K89" i="17"/>
  <c r="K88" i="17" s="1"/>
  <c r="O89" i="17"/>
  <c r="O88" i="17" s="1"/>
  <c r="Q89" i="17"/>
  <c r="Q88" i="17" s="1"/>
  <c r="V89" i="17"/>
  <c r="G91" i="17"/>
  <c r="I91" i="17"/>
  <c r="I88" i="17" s="1"/>
  <c r="K91" i="17"/>
  <c r="M91" i="17"/>
  <c r="O91" i="17"/>
  <c r="Q91" i="17"/>
  <c r="V91" i="17"/>
  <c r="G96" i="17"/>
  <c r="I96" i="17"/>
  <c r="K96" i="17"/>
  <c r="M96" i="17"/>
  <c r="O96" i="17"/>
  <c r="Q96" i="17"/>
  <c r="V96" i="17"/>
  <c r="G97" i="17"/>
  <c r="I97" i="17"/>
  <c r="K97" i="17"/>
  <c r="M97" i="17"/>
  <c r="O97" i="17"/>
  <c r="Q97" i="17"/>
  <c r="V97" i="17"/>
  <c r="G100" i="17"/>
  <c r="M100" i="17" s="1"/>
  <c r="I100" i="17"/>
  <c r="K100" i="17"/>
  <c r="O100" i="17"/>
  <c r="Q100" i="17"/>
  <c r="V100" i="17"/>
  <c r="G102" i="17"/>
  <c r="G88" i="17" s="1"/>
  <c r="I102" i="17"/>
  <c r="K102" i="17"/>
  <c r="O102" i="17"/>
  <c r="Q102" i="17"/>
  <c r="V102" i="17"/>
  <c r="V88" i="17" s="1"/>
  <c r="G104" i="17"/>
  <c r="M104" i="17" s="1"/>
  <c r="I104" i="17"/>
  <c r="K104" i="17"/>
  <c r="O104" i="17"/>
  <c r="Q104" i="17"/>
  <c r="V104" i="17"/>
  <c r="G107" i="17"/>
  <c r="I107" i="17"/>
  <c r="K107" i="17"/>
  <c r="M107" i="17"/>
  <c r="O107" i="17"/>
  <c r="Q107" i="17"/>
  <c r="V107" i="17"/>
  <c r="G109" i="17"/>
  <c r="I109" i="17"/>
  <c r="K109" i="17"/>
  <c r="M109" i="17"/>
  <c r="O109" i="17"/>
  <c r="Q109" i="17"/>
  <c r="V109" i="17"/>
  <c r="G111" i="17"/>
  <c r="I111" i="17"/>
  <c r="K111" i="17"/>
  <c r="M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I119" i="17"/>
  <c r="K119" i="17"/>
  <c r="M119" i="17"/>
  <c r="O119" i="17"/>
  <c r="Q119" i="17"/>
  <c r="V119" i="17"/>
  <c r="G122" i="17"/>
  <c r="I122" i="17"/>
  <c r="K122" i="17"/>
  <c r="M122" i="17"/>
  <c r="O122" i="17"/>
  <c r="Q122" i="17"/>
  <c r="V122" i="17"/>
  <c r="G125" i="17"/>
  <c r="I125" i="17"/>
  <c r="K125" i="17"/>
  <c r="M125" i="17"/>
  <c r="O125" i="17"/>
  <c r="Q125" i="17"/>
  <c r="V125" i="17"/>
  <c r="I128" i="17"/>
  <c r="G129" i="17"/>
  <c r="G128" i="17" s="1"/>
  <c r="I129" i="17"/>
  <c r="K129" i="17"/>
  <c r="O129" i="17"/>
  <c r="Q129" i="17"/>
  <c r="Q128" i="17" s="1"/>
  <c r="V129" i="17"/>
  <c r="V128" i="17" s="1"/>
  <c r="G136" i="17"/>
  <c r="M136" i="17" s="1"/>
  <c r="I136" i="17"/>
  <c r="K136" i="17"/>
  <c r="K128" i="17" s="1"/>
  <c r="O136" i="17"/>
  <c r="Q136" i="17"/>
  <c r="V136" i="17"/>
  <c r="G144" i="17"/>
  <c r="I144" i="17"/>
  <c r="K144" i="17"/>
  <c r="M144" i="17"/>
  <c r="O144" i="17"/>
  <c r="O128" i="17" s="1"/>
  <c r="Q144" i="17"/>
  <c r="V144" i="17"/>
  <c r="G153" i="17"/>
  <c r="I153" i="17"/>
  <c r="I152" i="17" s="1"/>
  <c r="K153" i="17"/>
  <c r="K152" i="17" s="1"/>
  <c r="M153" i="17"/>
  <c r="O153" i="17"/>
  <c r="Q153" i="17"/>
  <c r="Q152" i="17" s="1"/>
  <c r="V153" i="17"/>
  <c r="G154" i="17"/>
  <c r="M154" i="17" s="1"/>
  <c r="I154" i="17"/>
  <c r="K154" i="17"/>
  <c r="O154" i="17"/>
  <c r="O152" i="17" s="1"/>
  <c r="Q154" i="17"/>
  <c r="V154" i="17"/>
  <c r="G156" i="17"/>
  <c r="G152" i="17" s="1"/>
  <c r="I156" i="17"/>
  <c r="K156" i="17"/>
  <c r="O156" i="17"/>
  <c r="Q156" i="17"/>
  <c r="V156" i="17"/>
  <c r="V152" i="17" s="1"/>
  <c r="G157" i="17"/>
  <c r="M157" i="17" s="1"/>
  <c r="I157" i="17"/>
  <c r="K157" i="17"/>
  <c r="O157" i="17"/>
  <c r="Q157" i="17"/>
  <c r="V157" i="17"/>
  <c r="G158" i="17"/>
  <c r="I158" i="17"/>
  <c r="K158" i="17"/>
  <c r="M158" i="17"/>
  <c r="O158" i="17"/>
  <c r="Q158" i="17"/>
  <c r="V158" i="17"/>
  <c r="G159" i="17"/>
  <c r="I159" i="17"/>
  <c r="K159" i="17"/>
  <c r="M159" i="17"/>
  <c r="O159" i="17"/>
  <c r="Q159" i="17"/>
  <c r="V159" i="17"/>
  <c r="G160" i="17"/>
  <c r="I160" i="17"/>
  <c r="K160" i="17"/>
  <c r="M160" i="17"/>
  <c r="O160" i="17"/>
  <c r="Q160" i="17"/>
  <c r="V160" i="17"/>
  <c r="G162" i="17"/>
  <c r="M162" i="17" s="1"/>
  <c r="I162" i="17"/>
  <c r="K162" i="17"/>
  <c r="O162" i="17"/>
  <c r="Q162" i="17"/>
  <c r="V162" i="17"/>
  <c r="AE164" i="17"/>
  <c r="G133" i="16"/>
  <c r="BA33" i="16"/>
  <c r="G9" i="16"/>
  <c r="G8" i="16" s="1"/>
  <c r="I9" i="16"/>
  <c r="K9" i="16"/>
  <c r="K8" i="16" s="1"/>
  <c r="O9" i="16"/>
  <c r="O8" i="16" s="1"/>
  <c r="Q9" i="16"/>
  <c r="V9" i="16"/>
  <c r="V8" i="16" s="1"/>
  <c r="G13" i="16"/>
  <c r="I13" i="16"/>
  <c r="I8" i="16" s="1"/>
  <c r="K13" i="16"/>
  <c r="M13" i="16"/>
  <c r="O13" i="16"/>
  <c r="Q13" i="16"/>
  <c r="Q8" i="16" s="1"/>
  <c r="V13" i="16"/>
  <c r="G15" i="16"/>
  <c r="M15" i="16" s="1"/>
  <c r="I15" i="16"/>
  <c r="K15" i="16"/>
  <c r="O15" i="16"/>
  <c r="Q15" i="16"/>
  <c r="V15" i="16"/>
  <c r="G17" i="16"/>
  <c r="I17" i="16"/>
  <c r="K17" i="16"/>
  <c r="M17" i="16"/>
  <c r="O17" i="16"/>
  <c r="Q17" i="16"/>
  <c r="V17" i="16"/>
  <c r="G20" i="16"/>
  <c r="M20" i="16" s="1"/>
  <c r="I20" i="16"/>
  <c r="K20" i="16"/>
  <c r="O20" i="16"/>
  <c r="Q20" i="16"/>
  <c r="V20" i="16"/>
  <c r="G22" i="16"/>
  <c r="I22" i="16"/>
  <c r="K22" i="16"/>
  <c r="M22" i="16"/>
  <c r="O22" i="16"/>
  <c r="Q22" i="16"/>
  <c r="V22" i="16"/>
  <c r="G25" i="16"/>
  <c r="K25" i="16"/>
  <c r="O25" i="16"/>
  <c r="V25" i="16"/>
  <c r="G26" i="16"/>
  <c r="I26" i="16"/>
  <c r="I25" i="16" s="1"/>
  <c r="K26" i="16"/>
  <c r="M26" i="16"/>
  <c r="M25" i="16" s="1"/>
  <c r="O26" i="16"/>
  <c r="Q26" i="16"/>
  <c r="Q25" i="16" s="1"/>
  <c r="V26" i="16"/>
  <c r="G29" i="16"/>
  <c r="V29" i="16"/>
  <c r="G30" i="16"/>
  <c r="I30" i="16"/>
  <c r="I29" i="16" s="1"/>
  <c r="K30" i="16"/>
  <c r="M30" i="16"/>
  <c r="M29" i="16" s="1"/>
  <c r="O30" i="16"/>
  <c r="Q30" i="16"/>
  <c r="Q29" i="16" s="1"/>
  <c r="V30" i="16"/>
  <c r="G32" i="16"/>
  <c r="M32" i="16" s="1"/>
  <c r="I32" i="16"/>
  <c r="K32" i="16"/>
  <c r="K29" i="16" s="1"/>
  <c r="O32" i="16"/>
  <c r="O29" i="16" s="1"/>
  <c r="Q32" i="16"/>
  <c r="V32" i="16"/>
  <c r="G38" i="16"/>
  <c r="G37" i="16" s="1"/>
  <c r="I38" i="16"/>
  <c r="K38" i="16"/>
  <c r="K37" i="16" s="1"/>
  <c r="O38" i="16"/>
  <c r="O37" i="16" s="1"/>
  <c r="Q38" i="16"/>
  <c r="V38" i="16"/>
  <c r="V37" i="16" s="1"/>
  <c r="G40" i="16"/>
  <c r="I40" i="16"/>
  <c r="I37" i="16" s="1"/>
  <c r="K40" i="16"/>
  <c r="M40" i="16"/>
  <c r="O40" i="16"/>
  <c r="Q40" i="16"/>
  <c r="Q37" i="16" s="1"/>
  <c r="V40" i="16"/>
  <c r="G42" i="16"/>
  <c r="K42" i="16"/>
  <c r="O42" i="16"/>
  <c r="V42" i="16"/>
  <c r="G43" i="16"/>
  <c r="I43" i="16"/>
  <c r="I42" i="16" s="1"/>
  <c r="K43" i="16"/>
  <c r="M43" i="16"/>
  <c r="M42" i="16" s="1"/>
  <c r="O43" i="16"/>
  <c r="Q43" i="16"/>
  <c r="Q42" i="16" s="1"/>
  <c r="V43" i="16"/>
  <c r="O44" i="16"/>
  <c r="G45" i="16"/>
  <c r="I45" i="16"/>
  <c r="I44" i="16" s="1"/>
  <c r="K45" i="16"/>
  <c r="M45" i="16"/>
  <c r="O45" i="16"/>
  <c r="Q45" i="16"/>
  <c r="Q44" i="16" s="1"/>
  <c r="V45" i="16"/>
  <c r="G48" i="16"/>
  <c r="G44" i="16" s="1"/>
  <c r="I48" i="16"/>
  <c r="K48" i="16"/>
  <c r="K44" i="16" s="1"/>
  <c r="O48" i="16"/>
  <c r="Q48" i="16"/>
  <c r="V48" i="16"/>
  <c r="V44" i="16" s="1"/>
  <c r="G51" i="16"/>
  <c r="I51" i="16"/>
  <c r="K51" i="16"/>
  <c r="M51" i="16"/>
  <c r="O51" i="16"/>
  <c r="Q51" i="16"/>
  <c r="V51" i="16"/>
  <c r="V52" i="16"/>
  <c r="G53" i="16"/>
  <c r="I53" i="16"/>
  <c r="I52" i="16" s="1"/>
  <c r="K53" i="16"/>
  <c r="M53" i="16"/>
  <c r="M52" i="16" s="1"/>
  <c r="O53" i="16"/>
  <c r="Q53" i="16"/>
  <c r="Q52" i="16" s="1"/>
  <c r="V53" i="16"/>
  <c r="G55" i="16"/>
  <c r="M55" i="16" s="1"/>
  <c r="I55" i="16"/>
  <c r="K55" i="16"/>
  <c r="K52" i="16" s="1"/>
  <c r="O55" i="16"/>
  <c r="O52" i="16" s="1"/>
  <c r="Q55" i="16"/>
  <c r="V55" i="16"/>
  <c r="G57" i="16"/>
  <c r="I57" i="16"/>
  <c r="K57" i="16"/>
  <c r="M57" i="16"/>
  <c r="O57" i="16"/>
  <c r="Q57" i="16"/>
  <c r="V57" i="16"/>
  <c r="G59" i="16"/>
  <c r="M59" i="16" s="1"/>
  <c r="I59" i="16"/>
  <c r="K59" i="16"/>
  <c r="O59" i="16"/>
  <c r="Q59" i="16"/>
  <c r="V59" i="16"/>
  <c r="G61" i="16"/>
  <c r="I61" i="16"/>
  <c r="K61" i="16"/>
  <c r="M61" i="16"/>
  <c r="O61" i="16"/>
  <c r="Q61" i="16"/>
  <c r="V61" i="16"/>
  <c r="G63" i="16"/>
  <c r="M63" i="16" s="1"/>
  <c r="I63" i="16"/>
  <c r="K63" i="16"/>
  <c r="O63" i="16"/>
  <c r="Q63" i="16"/>
  <c r="V63" i="16"/>
  <c r="G65" i="16"/>
  <c r="I65" i="16"/>
  <c r="K65" i="16"/>
  <c r="M65" i="16"/>
  <c r="O65" i="16"/>
  <c r="Q65" i="16"/>
  <c r="V65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K71" i="16"/>
  <c r="G72" i="16"/>
  <c r="I72" i="16"/>
  <c r="I71" i="16" s="1"/>
  <c r="K72" i="16"/>
  <c r="M72" i="16"/>
  <c r="M71" i="16" s="1"/>
  <c r="O72" i="16"/>
  <c r="Q72" i="16"/>
  <c r="Q71" i="16" s="1"/>
  <c r="V72" i="16"/>
  <c r="G74" i="16"/>
  <c r="M74" i="16" s="1"/>
  <c r="I74" i="16"/>
  <c r="K74" i="16"/>
  <c r="O74" i="16"/>
  <c r="O71" i="16" s="1"/>
  <c r="Q74" i="16"/>
  <c r="V74" i="16"/>
  <c r="V71" i="16" s="1"/>
  <c r="Q75" i="16"/>
  <c r="G76" i="16"/>
  <c r="M76" i="16" s="1"/>
  <c r="I76" i="16"/>
  <c r="K76" i="16"/>
  <c r="K75" i="16" s="1"/>
  <c r="O76" i="16"/>
  <c r="O75" i="16" s="1"/>
  <c r="Q76" i="16"/>
  <c r="V76" i="16"/>
  <c r="V75" i="16" s="1"/>
  <c r="G78" i="16"/>
  <c r="I78" i="16"/>
  <c r="I75" i="16" s="1"/>
  <c r="K78" i="16"/>
  <c r="M78" i="16"/>
  <c r="O78" i="16"/>
  <c r="Q78" i="16"/>
  <c r="V78" i="16"/>
  <c r="G81" i="16"/>
  <c r="M81" i="16" s="1"/>
  <c r="I81" i="16"/>
  <c r="K81" i="16"/>
  <c r="O81" i="16"/>
  <c r="Q81" i="16"/>
  <c r="V81" i="16"/>
  <c r="G83" i="16"/>
  <c r="I83" i="16"/>
  <c r="K83" i="16"/>
  <c r="M83" i="16"/>
  <c r="O83" i="16"/>
  <c r="Q83" i="16"/>
  <c r="V83" i="16"/>
  <c r="G85" i="16"/>
  <c r="I85" i="16"/>
  <c r="I84" i="16" s="1"/>
  <c r="K85" i="16"/>
  <c r="M85" i="16"/>
  <c r="O85" i="16"/>
  <c r="Q85" i="16"/>
  <c r="Q84" i="16" s="1"/>
  <c r="V85" i="16"/>
  <c r="G87" i="16"/>
  <c r="M87" i="16" s="1"/>
  <c r="I87" i="16"/>
  <c r="K87" i="16"/>
  <c r="K84" i="16" s="1"/>
  <c r="O87" i="16"/>
  <c r="O84" i="16" s="1"/>
  <c r="Q87" i="16"/>
  <c r="V87" i="16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3" i="16"/>
  <c r="I93" i="16"/>
  <c r="K93" i="16"/>
  <c r="M93" i="16"/>
  <c r="O93" i="16"/>
  <c r="Q93" i="16"/>
  <c r="V93" i="16"/>
  <c r="G96" i="16"/>
  <c r="AF133" i="16" s="1"/>
  <c r="I96" i="16"/>
  <c r="K96" i="16"/>
  <c r="O96" i="16"/>
  <c r="Q96" i="16"/>
  <c r="V96" i="16"/>
  <c r="V84" i="16" s="1"/>
  <c r="G98" i="16"/>
  <c r="I98" i="16"/>
  <c r="K98" i="16"/>
  <c r="M98" i="16"/>
  <c r="O98" i="16"/>
  <c r="Q98" i="16"/>
  <c r="V98" i="16"/>
  <c r="G100" i="16"/>
  <c r="M100" i="16" s="1"/>
  <c r="I100" i="16"/>
  <c r="K100" i="16"/>
  <c r="O100" i="16"/>
  <c r="Q100" i="16"/>
  <c r="V100" i="16"/>
  <c r="G103" i="16"/>
  <c r="I103" i="16"/>
  <c r="K103" i="16"/>
  <c r="M103" i="16"/>
  <c r="O103" i="16"/>
  <c r="Q103" i="16"/>
  <c r="V103" i="16"/>
  <c r="G104" i="16"/>
  <c r="M104" i="16" s="1"/>
  <c r="I104" i="16"/>
  <c r="K104" i="16"/>
  <c r="O104" i="16"/>
  <c r="Q104" i="16"/>
  <c r="V104" i="16"/>
  <c r="G106" i="16"/>
  <c r="I106" i="16"/>
  <c r="K106" i="16"/>
  <c r="M106" i="16"/>
  <c r="O106" i="16"/>
  <c r="Q106" i="16"/>
  <c r="V106" i="16"/>
  <c r="G109" i="16"/>
  <c r="V109" i="16"/>
  <c r="G110" i="16"/>
  <c r="I110" i="16"/>
  <c r="I109" i="16" s="1"/>
  <c r="K110" i="16"/>
  <c r="M110" i="16"/>
  <c r="M109" i="16" s="1"/>
  <c r="O110" i="16"/>
  <c r="Q110" i="16"/>
  <c r="Q109" i="16" s="1"/>
  <c r="V110" i="16"/>
  <c r="G113" i="16"/>
  <c r="M113" i="16" s="1"/>
  <c r="I113" i="16"/>
  <c r="K113" i="16"/>
  <c r="K109" i="16" s="1"/>
  <c r="O113" i="16"/>
  <c r="O109" i="16" s="1"/>
  <c r="Q113" i="16"/>
  <c r="V113" i="16"/>
  <c r="G117" i="16"/>
  <c r="I117" i="16"/>
  <c r="K117" i="16"/>
  <c r="M117" i="16"/>
  <c r="O117" i="16"/>
  <c r="Q117" i="16"/>
  <c r="V117" i="16"/>
  <c r="G121" i="16"/>
  <c r="I121" i="16"/>
  <c r="I120" i="16" s="1"/>
  <c r="K121" i="16"/>
  <c r="M121" i="16"/>
  <c r="O121" i="16"/>
  <c r="Q121" i="16"/>
  <c r="Q120" i="16" s="1"/>
  <c r="V121" i="16"/>
  <c r="G123" i="16"/>
  <c r="M123" i="16" s="1"/>
  <c r="I123" i="16"/>
  <c r="K123" i="16"/>
  <c r="O123" i="16"/>
  <c r="O120" i="16" s="1"/>
  <c r="Q123" i="16"/>
  <c r="V123" i="16"/>
  <c r="V120" i="16" s="1"/>
  <c r="G125" i="16"/>
  <c r="I125" i="16"/>
  <c r="K125" i="16"/>
  <c r="M125" i="16"/>
  <c r="O125" i="16"/>
  <c r="Q125" i="16"/>
  <c r="V125" i="16"/>
  <c r="G126" i="16"/>
  <c r="M126" i="16" s="1"/>
  <c r="I126" i="16"/>
  <c r="K126" i="16"/>
  <c r="O126" i="16"/>
  <c r="Q126" i="16"/>
  <c r="V126" i="16"/>
  <c r="G127" i="16"/>
  <c r="I127" i="16"/>
  <c r="K127" i="16"/>
  <c r="M127" i="16"/>
  <c r="O127" i="16"/>
  <c r="Q127" i="16"/>
  <c r="V127" i="16"/>
  <c r="G128" i="16"/>
  <c r="M128" i="16" s="1"/>
  <c r="I128" i="16"/>
  <c r="K128" i="16"/>
  <c r="K120" i="16" s="1"/>
  <c r="O128" i="16"/>
  <c r="Q128" i="16"/>
  <c r="V128" i="16"/>
  <c r="G129" i="16"/>
  <c r="I129" i="16"/>
  <c r="K129" i="16"/>
  <c r="M129" i="16"/>
  <c r="O129" i="16"/>
  <c r="Q129" i="16"/>
  <c r="V129" i="16"/>
  <c r="G131" i="16"/>
  <c r="M131" i="16" s="1"/>
  <c r="I131" i="16"/>
  <c r="K131" i="16"/>
  <c r="O131" i="16"/>
  <c r="Q131" i="16"/>
  <c r="V131" i="16"/>
  <c r="AE133" i="16"/>
  <c r="G130" i="15"/>
  <c r="BA122" i="15"/>
  <c r="BA119" i="15"/>
  <c r="BA116" i="15"/>
  <c r="BA40" i="15"/>
  <c r="G8" i="15"/>
  <c r="K8" i="15"/>
  <c r="V8" i="15"/>
  <c r="G9" i="15"/>
  <c r="M9" i="15" s="1"/>
  <c r="M8" i="15" s="1"/>
  <c r="I9" i="15"/>
  <c r="I8" i="15" s="1"/>
  <c r="K9" i="15"/>
  <c r="O9" i="15"/>
  <c r="O8" i="15" s="1"/>
  <c r="Q9" i="15"/>
  <c r="Q8" i="15" s="1"/>
  <c r="V9" i="15"/>
  <c r="G13" i="15"/>
  <c r="I13" i="15"/>
  <c r="I12" i="15" s="1"/>
  <c r="K13" i="15"/>
  <c r="K12" i="15" s="1"/>
  <c r="M13" i="15"/>
  <c r="O13" i="15"/>
  <c r="Q13" i="15"/>
  <c r="Q12" i="15" s="1"/>
  <c r="V13" i="15"/>
  <c r="G17" i="15"/>
  <c r="I17" i="15"/>
  <c r="K17" i="15"/>
  <c r="M17" i="15"/>
  <c r="O17" i="15"/>
  <c r="Q17" i="15"/>
  <c r="V17" i="15"/>
  <c r="G19" i="15"/>
  <c r="G12" i="15" s="1"/>
  <c r="I19" i="15"/>
  <c r="K19" i="15"/>
  <c r="O19" i="15"/>
  <c r="Q19" i="15"/>
  <c r="V19" i="15"/>
  <c r="V12" i="15" s="1"/>
  <c r="G21" i="15"/>
  <c r="M21" i="15" s="1"/>
  <c r="I21" i="15"/>
  <c r="K21" i="15"/>
  <c r="O21" i="15"/>
  <c r="Q21" i="15"/>
  <c r="V21" i="15"/>
  <c r="G24" i="15"/>
  <c r="M24" i="15" s="1"/>
  <c r="I24" i="15"/>
  <c r="K24" i="15"/>
  <c r="O24" i="15"/>
  <c r="O12" i="15" s="1"/>
  <c r="Q24" i="15"/>
  <c r="V24" i="15"/>
  <c r="G26" i="15"/>
  <c r="I26" i="15"/>
  <c r="K26" i="15"/>
  <c r="M26" i="15"/>
  <c r="O26" i="15"/>
  <c r="Q26" i="15"/>
  <c r="V26" i="15"/>
  <c r="G29" i="15"/>
  <c r="M29" i="15"/>
  <c r="Q29" i="15"/>
  <c r="V29" i="15"/>
  <c r="G30" i="15"/>
  <c r="I30" i="15"/>
  <c r="I29" i="15" s="1"/>
  <c r="K30" i="15"/>
  <c r="K29" i="15" s="1"/>
  <c r="M30" i="15"/>
  <c r="O30" i="15"/>
  <c r="O29" i="15" s="1"/>
  <c r="Q30" i="15"/>
  <c r="V30" i="15"/>
  <c r="G34" i="15"/>
  <c r="I34" i="15"/>
  <c r="O34" i="15"/>
  <c r="V34" i="15"/>
  <c r="G35" i="15"/>
  <c r="M35" i="15" s="1"/>
  <c r="M34" i="15" s="1"/>
  <c r="I35" i="15"/>
  <c r="K35" i="15"/>
  <c r="K34" i="15" s="1"/>
  <c r="O35" i="15"/>
  <c r="Q35" i="15"/>
  <c r="Q34" i="15" s="1"/>
  <c r="V35" i="15"/>
  <c r="I38" i="15"/>
  <c r="K38" i="15"/>
  <c r="O38" i="15"/>
  <c r="Q38" i="15"/>
  <c r="G39" i="15"/>
  <c r="G38" i="15" s="1"/>
  <c r="I39" i="15"/>
  <c r="K39" i="15"/>
  <c r="M39" i="15"/>
  <c r="M38" i="15" s="1"/>
  <c r="O39" i="15"/>
  <c r="Q39" i="15"/>
  <c r="V39" i="15"/>
  <c r="V38" i="15" s="1"/>
  <c r="K44" i="15"/>
  <c r="Q44" i="15"/>
  <c r="G45" i="15"/>
  <c r="I45" i="15"/>
  <c r="I44" i="15" s="1"/>
  <c r="K45" i="15"/>
  <c r="M45" i="15"/>
  <c r="O45" i="15"/>
  <c r="O44" i="15" s="1"/>
  <c r="Q45" i="15"/>
  <c r="V45" i="15"/>
  <c r="G47" i="15"/>
  <c r="M47" i="15" s="1"/>
  <c r="M44" i="15" s="1"/>
  <c r="I47" i="15"/>
  <c r="K47" i="15"/>
  <c r="O47" i="15"/>
  <c r="Q47" i="15"/>
  <c r="V47" i="15"/>
  <c r="V44" i="15" s="1"/>
  <c r="G50" i="15"/>
  <c r="K50" i="15"/>
  <c r="V50" i="15"/>
  <c r="G51" i="15"/>
  <c r="M51" i="15" s="1"/>
  <c r="M50" i="15" s="1"/>
  <c r="I51" i="15"/>
  <c r="I50" i="15" s="1"/>
  <c r="K51" i="15"/>
  <c r="O51" i="15"/>
  <c r="O50" i="15" s="1"/>
  <c r="Q51" i="15"/>
  <c r="Q50" i="15" s="1"/>
  <c r="V51" i="15"/>
  <c r="G55" i="15"/>
  <c r="I55" i="15"/>
  <c r="K55" i="15"/>
  <c r="M55" i="15"/>
  <c r="O55" i="15"/>
  <c r="Q55" i="15"/>
  <c r="V55" i="15"/>
  <c r="G57" i="15"/>
  <c r="M57" i="15"/>
  <c r="Q57" i="15"/>
  <c r="V57" i="15"/>
  <c r="G58" i="15"/>
  <c r="I58" i="15"/>
  <c r="I57" i="15" s="1"/>
  <c r="K58" i="15"/>
  <c r="K57" i="15" s="1"/>
  <c r="M58" i="15"/>
  <c r="O58" i="15"/>
  <c r="O57" i="15" s="1"/>
  <c r="Q58" i="15"/>
  <c r="V58" i="15"/>
  <c r="G60" i="15"/>
  <c r="I60" i="15"/>
  <c r="G61" i="15"/>
  <c r="M61" i="15" s="1"/>
  <c r="I61" i="15"/>
  <c r="K61" i="15"/>
  <c r="K60" i="15" s="1"/>
  <c r="O61" i="15"/>
  <c r="Q61" i="15"/>
  <c r="Q60" i="15" s="1"/>
  <c r="V61" i="15"/>
  <c r="V60" i="15" s="1"/>
  <c r="G64" i="15"/>
  <c r="M64" i="15" s="1"/>
  <c r="I64" i="15"/>
  <c r="K64" i="15"/>
  <c r="O64" i="15"/>
  <c r="O60" i="15" s="1"/>
  <c r="Q64" i="15"/>
  <c r="V64" i="15"/>
  <c r="G67" i="15"/>
  <c r="I67" i="15"/>
  <c r="K67" i="15"/>
  <c r="K66" i="15" s="1"/>
  <c r="M67" i="15"/>
  <c r="O67" i="15"/>
  <c r="Q67" i="15"/>
  <c r="Q66" i="15" s="1"/>
  <c r="V67" i="15"/>
  <c r="G70" i="15"/>
  <c r="I70" i="15"/>
  <c r="I66" i="15" s="1"/>
  <c r="K70" i="15"/>
  <c r="M70" i="15"/>
  <c r="O70" i="15"/>
  <c r="Q70" i="15"/>
  <c r="V70" i="15"/>
  <c r="G72" i="15"/>
  <c r="G66" i="15" s="1"/>
  <c r="I72" i="15"/>
  <c r="K72" i="15"/>
  <c r="O72" i="15"/>
  <c r="Q72" i="15"/>
  <c r="V72" i="15"/>
  <c r="V66" i="15" s="1"/>
  <c r="G74" i="15"/>
  <c r="M74" i="15" s="1"/>
  <c r="I74" i="15"/>
  <c r="K74" i="15"/>
  <c r="O74" i="15"/>
  <c r="Q74" i="15"/>
  <c r="V74" i="15"/>
  <c r="G76" i="15"/>
  <c r="M76" i="15" s="1"/>
  <c r="I76" i="15"/>
  <c r="K76" i="15"/>
  <c r="O76" i="15"/>
  <c r="O66" i="15" s="1"/>
  <c r="Q76" i="15"/>
  <c r="V76" i="15"/>
  <c r="G79" i="15"/>
  <c r="I79" i="15"/>
  <c r="K79" i="15"/>
  <c r="M79" i="15"/>
  <c r="O79" i="15"/>
  <c r="Q79" i="15"/>
  <c r="V79" i="15"/>
  <c r="G81" i="15"/>
  <c r="I81" i="15"/>
  <c r="K81" i="15"/>
  <c r="M81" i="15"/>
  <c r="O81" i="15"/>
  <c r="Q81" i="15"/>
  <c r="V81" i="15"/>
  <c r="G83" i="15"/>
  <c r="I83" i="15"/>
  <c r="K83" i="15"/>
  <c r="M83" i="15"/>
  <c r="O83" i="15"/>
  <c r="Q83" i="15"/>
  <c r="V83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8" i="15"/>
  <c r="M88" i="15" s="1"/>
  <c r="I88" i="15"/>
  <c r="K88" i="15"/>
  <c r="O88" i="15"/>
  <c r="Q88" i="15"/>
  <c r="V88" i="15"/>
  <c r="G90" i="15"/>
  <c r="I90" i="15"/>
  <c r="K90" i="15"/>
  <c r="M90" i="15"/>
  <c r="O90" i="15"/>
  <c r="Q90" i="15"/>
  <c r="V90" i="15"/>
  <c r="G97" i="15"/>
  <c r="I97" i="15"/>
  <c r="I96" i="15" s="1"/>
  <c r="K97" i="15"/>
  <c r="K96" i="15" s="1"/>
  <c r="M97" i="15"/>
  <c r="O97" i="15"/>
  <c r="O96" i="15" s="1"/>
  <c r="Q97" i="15"/>
  <c r="V97" i="15"/>
  <c r="G99" i="15"/>
  <c r="G96" i="15" s="1"/>
  <c r="I99" i="15"/>
  <c r="K99" i="15"/>
  <c r="O99" i="15"/>
  <c r="Q99" i="15"/>
  <c r="V99" i="15"/>
  <c r="V96" i="15" s="1"/>
  <c r="G102" i="15"/>
  <c r="M102" i="15" s="1"/>
  <c r="I102" i="15"/>
  <c r="K102" i="15"/>
  <c r="O102" i="15"/>
  <c r="Q102" i="15"/>
  <c r="Q96" i="15" s="1"/>
  <c r="V102" i="15"/>
  <c r="G104" i="15"/>
  <c r="M104" i="15" s="1"/>
  <c r="I104" i="15"/>
  <c r="K104" i="15"/>
  <c r="O104" i="15"/>
  <c r="Q104" i="15"/>
  <c r="V104" i="15"/>
  <c r="O106" i="15"/>
  <c r="G107" i="15"/>
  <c r="I107" i="15"/>
  <c r="K107" i="15"/>
  <c r="K106" i="15" s="1"/>
  <c r="M107" i="15"/>
  <c r="O107" i="15"/>
  <c r="Q107" i="15"/>
  <c r="Q106" i="15" s="1"/>
  <c r="V107" i="15"/>
  <c r="G109" i="15"/>
  <c r="I109" i="15"/>
  <c r="I106" i="15" s="1"/>
  <c r="K109" i="15"/>
  <c r="M109" i="15"/>
  <c r="O109" i="15"/>
  <c r="Q109" i="15"/>
  <c r="V109" i="15"/>
  <c r="G111" i="15"/>
  <c r="M111" i="15" s="1"/>
  <c r="I111" i="15"/>
  <c r="K111" i="15"/>
  <c r="O111" i="15"/>
  <c r="Q111" i="15"/>
  <c r="V111" i="15"/>
  <c r="V106" i="15" s="1"/>
  <c r="G115" i="15"/>
  <c r="M115" i="15" s="1"/>
  <c r="I115" i="15"/>
  <c r="I114" i="15" s="1"/>
  <c r="K115" i="15"/>
  <c r="O115" i="15"/>
  <c r="O114" i="15" s="1"/>
  <c r="Q115" i="15"/>
  <c r="Q114" i="15" s="1"/>
  <c r="V115" i="15"/>
  <c r="G118" i="15"/>
  <c r="I118" i="15"/>
  <c r="K118" i="15"/>
  <c r="M118" i="15"/>
  <c r="O118" i="15"/>
  <c r="Q118" i="15"/>
  <c r="V118" i="15"/>
  <c r="G121" i="15"/>
  <c r="I121" i="15"/>
  <c r="K121" i="15"/>
  <c r="K114" i="15" s="1"/>
  <c r="M121" i="15"/>
  <c r="O121" i="15"/>
  <c r="Q121" i="15"/>
  <c r="V121" i="15"/>
  <c r="G124" i="15"/>
  <c r="I124" i="15"/>
  <c r="K124" i="15"/>
  <c r="M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V114" i="15" s="1"/>
  <c r="G127" i="15"/>
  <c r="M127" i="15" s="1"/>
  <c r="I127" i="15"/>
  <c r="K127" i="15"/>
  <c r="O127" i="15"/>
  <c r="Q127" i="15"/>
  <c r="V127" i="15"/>
  <c r="G128" i="15"/>
  <c r="I128" i="15"/>
  <c r="K128" i="15"/>
  <c r="M128" i="15"/>
  <c r="O128" i="15"/>
  <c r="Q128" i="15"/>
  <c r="V128" i="15"/>
  <c r="AE130" i="15"/>
  <c r="G406" i="14"/>
  <c r="BA233" i="14"/>
  <c r="BA220" i="14"/>
  <c r="BA217" i="14"/>
  <c r="BA129" i="14"/>
  <c r="G9" i="14"/>
  <c r="I9" i="14"/>
  <c r="I8" i="14" s="1"/>
  <c r="K9" i="14"/>
  <c r="M9" i="14"/>
  <c r="O9" i="14"/>
  <c r="Q9" i="14"/>
  <c r="Q8" i="14" s="1"/>
  <c r="V9" i="14"/>
  <c r="G11" i="14"/>
  <c r="M11" i="14" s="1"/>
  <c r="I11" i="14"/>
  <c r="K11" i="14"/>
  <c r="K8" i="14" s="1"/>
  <c r="O11" i="14"/>
  <c r="O8" i="14" s="1"/>
  <c r="Q11" i="14"/>
  <c r="V11" i="14"/>
  <c r="G14" i="14"/>
  <c r="I14" i="14"/>
  <c r="K14" i="14"/>
  <c r="M14" i="14"/>
  <c r="O14" i="14"/>
  <c r="Q14" i="14"/>
  <c r="V14" i="14"/>
  <c r="G17" i="14"/>
  <c r="M17" i="14" s="1"/>
  <c r="I17" i="14"/>
  <c r="K17" i="14"/>
  <c r="O17" i="14"/>
  <c r="Q17" i="14"/>
  <c r="V17" i="14"/>
  <c r="G20" i="14"/>
  <c r="I20" i="14"/>
  <c r="K20" i="14"/>
  <c r="M20" i="14"/>
  <c r="O20" i="14"/>
  <c r="Q20" i="14"/>
  <c r="V20" i="14"/>
  <c r="G22" i="14"/>
  <c r="M22" i="14" s="1"/>
  <c r="I22" i="14"/>
  <c r="K22" i="14"/>
  <c r="O22" i="14"/>
  <c r="Q22" i="14"/>
  <c r="V22" i="14"/>
  <c r="V8" i="14" s="1"/>
  <c r="G24" i="14"/>
  <c r="I24" i="14"/>
  <c r="K24" i="14"/>
  <c r="M24" i="14"/>
  <c r="O24" i="14"/>
  <c r="Q24" i="14"/>
  <c r="V24" i="14"/>
  <c r="O26" i="14"/>
  <c r="G27" i="14"/>
  <c r="I27" i="14"/>
  <c r="I26" i="14" s="1"/>
  <c r="K27" i="14"/>
  <c r="M27" i="14"/>
  <c r="O27" i="14"/>
  <c r="Q27" i="14"/>
  <c r="Q26" i="14" s="1"/>
  <c r="V27" i="14"/>
  <c r="G30" i="14"/>
  <c r="G26" i="14" s="1"/>
  <c r="I30" i="14"/>
  <c r="K30" i="14"/>
  <c r="K26" i="14" s="1"/>
  <c r="O30" i="14"/>
  <c r="Q30" i="14"/>
  <c r="V30" i="14"/>
  <c r="V26" i="14" s="1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G44" i="14"/>
  <c r="I44" i="14"/>
  <c r="K44" i="14"/>
  <c r="M44" i="14"/>
  <c r="O44" i="14"/>
  <c r="Q44" i="14"/>
  <c r="V44" i="14"/>
  <c r="G48" i="14"/>
  <c r="I48" i="14"/>
  <c r="I47" i="14" s="1"/>
  <c r="K48" i="14"/>
  <c r="M48" i="14"/>
  <c r="O48" i="14"/>
  <c r="Q48" i="14"/>
  <c r="Q47" i="14" s="1"/>
  <c r="V48" i="14"/>
  <c r="G51" i="14"/>
  <c r="G47" i="14" s="1"/>
  <c r="I51" i="14"/>
  <c r="K51" i="14"/>
  <c r="K47" i="14" s="1"/>
  <c r="O51" i="14"/>
  <c r="Q51" i="14"/>
  <c r="V51" i="14"/>
  <c r="V47" i="14" s="1"/>
  <c r="G55" i="14"/>
  <c r="I55" i="14"/>
  <c r="K55" i="14"/>
  <c r="M55" i="14"/>
  <c r="O55" i="14"/>
  <c r="Q55" i="14"/>
  <c r="V55" i="14"/>
  <c r="G61" i="14"/>
  <c r="M61" i="14" s="1"/>
  <c r="I61" i="14"/>
  <c r="K61" i="14"/>
  <c r="O61" i="14"/>
  <c r="Q61" i="14"/>
  <c r="V61" i="14"/>
  <c r="G64" i="14"/>
  <c r="I64" i="14"/>
  <c r="K64" i="14"/>
  <c r="M64" i="14"/>
  <c r="O64" i="14"/>
  <c r="Q64" i="14"/>
  <c r="V64" i="14"/>
  <c r="G68" i="14"/>
  <c r="M68" i="14" s="1"/>
  <c r="I68" i="14"/>
  <c r="K68" i="14"/>
  <c r="O68" i="14"/>
  <c r="O47" i="14" s="1"/>
  <c r="Q68" i="14"/>
  <c r="V68" i="14"/>
  <c r="G71" i="14"/>
  <c r="I71" i="14"/>
  <c r="K71" i="14"/>
  <c r="M71" i="14"/>
  <c r="O71" i="14"/>
  <c r="Q71" i="14"/>
  <c r="V71" i="14"/>
  <c r="G77" i="14"/>
  <c r="M77" i="14" s="1"/>
  <c r="I77" i="14"/>
  <c r="K77" i="14"/>
  <c r="O77" i="14"/>
  <c r="Q77" i="14"/>
  <c r="V77" i="14"/>
  <c r="G83" i="14"/>
  <c r="I83" i="14"/>
  <c r="K83" i="14"/>
  <c r="M83" i="14"/>
  <c r="O83" i="14"/>
  <c r="Q83" i="14"/>
  <c r="V83" i="14"/>
  <c r="G85" i="14"/>
  <c r="M85" i="14" s="1"/>
  <c r="I85" i="14"/>
  <c r="K85" i="14"/>
  <c r="O85" i="14"/>
  <c r="Q85" i="14"/>
  <c r="V85" i="14"/>
  <c r="G89" i="14"/>
  <c r="I89" i="14"/>
  <c r="K89" i="14"/>
  <c r="M89" i="14"/>
  <c r="O89" i="14"/>
  <c r="Q89" i="14"/>
  <c r="V89" i="14"/>
  <c r="G91" i="14"/>
  <c r="M91" i="14" s="1"/>
  <c r="I91" i="14"/>
  <c r="K91" i="14"/>
  <c r="O91" i="14"/>
  <c r="Q91" i="14"/>
  <c r="V91" i="14"/>
  <c r="G94" i="14"/>
  <c r="I94" i="14"/>
  <c r="K94" i="14"/>
  <c r="M94" i="14"/>
  <c r="O94" i="14"/>
  <c r="Q94" i="14"/>
  <c r="V94" i="14"/>
  <c r="G99" i="14"/>
  <c r="I99" i="14"/>
  <c r="I98" i="14" s="1"/>
  <c r="K99" i="14"/>
  <c r="M99" i="14"/>
  <c r="O99" i="14"/>
  <c r="Q99" i="14"/>
  <c r="Q98" i="14" s="1"/>
  <c r="V99" i="14"/>
  <c r="G104" i="14"/>
  <c r="M104" i="14" s="1"/>
  <c r="I104" i="14"/>
  <c r="K104" i="14"/>
  <c r="O104" i="14"/>
  <c r="O98" i="14" s="1"/>
  <c r="Q104" i="14"/>
  <c r="V104" i="14"/>
  <c r="V98" i="14" s="1"/>
  <c r="G107" i="14"/>
  <c r="I107" i="14"/>
  <c r="K107" i="14"/>
  <c r="M107" i="14"/>
  <c r="O107" i="14"/>
  <c r="Q107" i="14"/>
  <c r="V107" i="14"/>
  <c r="G110" i="14"/>
  <c r="M110" i="14" s="1"/>
  <c r="I110" i="14"/>
  <c r="K110" i="14"/>
  <c r="K98" i="14" s="1"/>
  <c r="O110" i="14"/>
  <c r="Q110" i="14"/>
  <c r="V110" i="14"/>
  <c r="I112" i="14"/>
  <c r="Q112" i="14"/>
  <c r="G113" i="14"/>
  <c r="G112" i="14" s="1"/>
  <c r="I113" i="14"/>
  <c r="K113" i="14"/>
  <c r="K112" i="14" s="1"/>
  <c r="O113" i="14"/>
  <c r="O112" i="14" s="1"/>
  <c r="Q113" i="14"/>
  <c r="V113" i="14"/>
  <c r="V112" i="14" s="1"/>
  <c r="I116" i="14"/>
  <c r="Q116" i="14"/>
  <c r="G117" i="14"/>
  <c r="M117" i="14" s="1"/>
  <c r="M116" i="14" s="1"/>
  <c r="I117" i="14"/>
  <c r="K117" i="14"/>
  <c r="K116" i="14" s="1"/>
  <c r="O117" i="14"/>
  <c r="O116" i="14" s="1"/>
  <c r="Q117" i="14"/>
  <c r="V117" i="14"/>
  <c r="V116" i="14" s="1"/>
  <c r="G122" i="14"/>
  <c r="I122" i="14"/>
  <c r="K122" i="14"/>
  <c r="M122" i="14"/>
  <c r="O122" i="14"/>
  <c r="Q122" i="14"/>
  <c r="V122" i="14"/>
  <c r="K124" i="14"/>
  <c r="O124" i="14"/>
  <c r="G125" i="14"/>
  <c r="I125" i="14"/>
  <c r="I124" i="14" s="1"/>
  <c r="K125" i="14"/>
  <c r="M125" i="14"/>
  <c r="O125" i="14"/>
  <c r="Q125" i="14"/>
  <c r="Q124" i="14" s="1"/>
  <c r="V125" i="14"/>
  <c r="G128" i="14"/>
  <c r="G124" i="14" s="1"/>
  <c r="I128" i="14"/>
  <c r="K128" i="14"/>
  <c r="O128" i="14"/>
  <c r="Q128" i="14"/>
  <c r="V128" i="14"/>
  <c r="V124" i="14" s="1"/>
  <c r="G134" i="14"/>
  <c r="M134" i="14" s="1"/>
  <c r="I134" i="14"/>
  <c r="K134" i="14"/>
  <c r="K133" i="14" s="1"/>
  <c r="O134" i="14"/>
  <c r="O133" i="14" s="1"/>
  <c r="Q134" i="14"/>
  <c r="V134" i="14"/>
  <c r="V133" i="14" s="1"/>
  <c r="G136" i="14"/>
  <c r="I136" i="14"/>
  <c r="K136" i="14"/>
  <c r="M136" i="14"/>
  <c r="O136" i="14"/>
  <c r="Q136" i="14"/>
  <c r="Q133" i="14" s="1"/>
  <c r="V136" i="14"/>
  <c r="G139" i="14"/>
  <c r="M139" i="14" s="1"/>
  <c r="I139" i="14"/>
  <c r="K139" i="14"/>
  <c r="O139" i="14"/>
  <c r="Q139" i="14"/>
  <c r="V139" i="14"/>
  <c r="G141" i="14"/>
  <c r="I141" i="14"/>
  <c r="I133" i="14" s="1"/>
  <c r="K141" i="14"/>
  <c r="M141" i="14"/>
  <c r="O141" i="14"/>
  <c r="Q141" i="14"/>
  <c r="V141" i="14"/>
  <c r="G143" i="14"/>
  <c r="M143" i="14" s="1"/>
  <c r="I143" i="14"/>
  <c r="K143" i="14"/>
  <c r="O143" i="14"/>
  <c r="Q143" i="14"/>
  <c r="V143" i="14"/>
  <c r="G145" i="14"/>
  <c r="I145" i="14"/>
  <c r="K145" i="14"/>
  <c r="M145" i="14"/>
  <c r="O145" i="14"/>
  <c r="Q145" i="14"/>
  <c r="V145" i="14"/>
  <c r="G147" i="14"/>
  <c r="M147" i="14" s="1"/>
  <c r="I147" i="14"/>
  <c r="K147" i="14"/>
  <c r="O147" i="14"/>
  <c r="Q147" i="14"/>
  <c r="V147" i="14"/>
  <c r="G149" i="14"/>
  <c r="I149" i="14"/>
  <c r="K149" i="14"/>
  <c r="M149" i="14"/>
  <c r="O149" i="14"/>
  <c r="Q149" i="14"/>
  <c r="V149" i="14"/>
  <c r="G151" i="14"/>
  <c r="M151" i="14" s="1"/>
  <c r="I151" i="14"/>
  <c r="K151" i="14"/>
  <c r="O151" i="14"/>
  <c r="Q151" i="14"/>
  <c r="V151" i="14"/>
  <c r="G156" i="14"/>
  <c r="G155" i="14" s="1"/>
  <c r="I156" i="14"/>
  <c r="K156" i="14"/>
  <c r="K155" i="14" s="1"/>
  <c r="O156" i="14"/>
  <c r="O155" i="14" s="1"/>
  <c r="Q156" i="14"/>
  <c r="V156" i="14"/>
  <c r="V155" i="14" s="1"/>
  <c r="G158" i="14"/>
  <c r="I158" i="14"/>
  <c r="I155" i="14" s="1"/>
  <c r="K158" i="14"/>
  <c r="M158" i="14"/>
  <c r="O158" i="14"/>
  <c r="Q158" i="14"/>
  <c r="Q155" i="14" s="1"/>
  <c r="V158" i="14"/>
  <c r="G160" i="14"/>
  <c r="M160" i="14" s="1"/>
  <c r="I160" i="14"/>
  <c r="K160" i="14"/>
  <c r="O160" i="14"/>
  <c r="Q160" i="14"/>
  <c r="V160" i="14"/>
  <c r="G162" i="14"/>
  <c r="I162" i="14"/>
  <c r="K162" i="14"/>
  <c r="M162" i="14"/>
  <c r="O162" i="14"/>
  <c r="Q162" i="14"/>
  <c r="V162" i="14"/>
  <c r="G164" i="14"/>
  <c r="M164" i="14" s="1"/>
  <c r="I164" i="14"/>
  <c r="K164" i="14"/>
  <c r="O164" i="14"/>
  <c r="Q164" i="14"/>
  <c r="V164" i="14"/>
  <c r="G166" i="14"/>
  <c r="I166" i="14"/>
  <c r="K166" i="14"/>
  <c r="M166" i="14"/>
  <c r="O166" i="14"/>
  <c r="Q166" i="14"/>
  <c r="V166" i="14"/>
  <c r="G169" i="14"/>
  <c r="M169" i="14" s="1"/>
  <c r="I169" i="14"/>
  <c r="K169" i="14"/>
  <c r="O169" i="14"/>
  <c r="Q169" i="14"/>
  <c r="V169" i="14"/>
  <c r="I172" i="14"/>
  <c r="Q172" i="14"/>
  <c r="G173" i="14"/>
  <c r="M173" i="14" s="1"/>
  <c r="M172" i="14" s="1"/>
  <c r="I173" i="14"/>
  <c r="K173" i="14"/>
  <c r="K172" i="14" s="1"/>
  <c r="O173" i="14"/>
  <c r="O172" i="14" s="1"/>
  <c r="Q173" i="14"/>
  <c r="V173" i="14"/>
  <c r="V172" i="14" s="1"/>
  <c r="Q174" i="14"/>
  <c r="G175" i="14"/>
  <c r="M175" i="14" s="1"/>
  <c r="I175" i="14"/>
  <c r="K175" i="14"/>
  <c r="K174" i="14" s="1"/>
  <c r="O175" i="14"/>
  <c r="O174" i="14" s="1"/>
  <c r="Q175" i="14"/>
  <c r="V175" i="14"/>
  <c r="V174" i="14" s="1"/>
  <c r="G178" i="14"/>
  <c r="I178" i="14"/>
  <c r="I174" i="14" s="1"/>
  <c r="K178" i="14"/>
  <c r="M178" i="14"/>
  <c r="O178" i="14"/>
  <c r="Q178" i="14"/>
  <c r="V178" i="14"/>
  <c r="G181" i="14"/>
  <c r="M181" i="14" s="1"/>
  <c r="I181" i="14"/>
  <c r="K181" i="14"/>
  <c r="O181" i="14"/>
  <c r="Q181" i="14"/>
  <c r="V181" i="14"/>
  <c r="G183" i="14"/>
  <c r="M183" i="14" s="1"/>
  <c r="I183" i="14"/>
  <c r="K183" i="14"/>
  <c r="K182" i="14" s="1"/>
  <c r="O183" i="14"/>
  <c r="O182" i="14" s="1"/>
  <c r="Q183" i="14"/>
  <c r="V183" i="14"/>
  <c r="V182" i="14" s="1"/>
  <c r="G185" i="14"/>
  <c r="I185" i="14"/>
  <c r="K185" i="14"/>
  <c r="M185" i="14"/>
  <c r="O185" i="14"/>
  <c r="Q185" i="14"/>
  <c r="Q182" i="14" s="1"/>
  <c r="V185" i="14"/>
  <c r="G188" i="14"/>
  <c r="M188" i="14" s="1"/>
  <c r="I188" i="14"/>
  <c r="K188" i="14"/>
  <c r="O188" i="14"/>
  <c r="Q188" i="14"/>
  <c r="V188" i="14"/>
  <c r="G190" i="14"/>
  <c r="I190" i="14"/>
  <c r="I182" i="14" s="1"/>
  <c r="K190" i="14"/>
  <c r="M190" i="14"/>
  <c r="O190" i="14"/>
  <c r="Q190" i="14"/>
  <c r="V190" i="14"/>
  <c r="G193" i="14"/>
  <c r="M193" i="14" s="1"/>
  <c r="I193" i="14"/>
  <c r="K193" i="14"/>
  <c r="O193" i="14"/>
  <c r="Q193" i="14"/>
  <c r="V193" i="14"/>
  <c r="G195" i="14"/>
  <c r="I195" i="14"/>
  <c r="K195" i="14"/>
  <c r="M195" i="14"/>
  <c r="O195" i="14"/>
  <c r="Q195" i="14"/>
  <c r="V195" i="14"/>
  <c r="G197" i="14"/>
  <c r="M197" i="14" s="1"/>
  <c r="I197" i="14"/>
  <c r="K197" i="14"/>
  <c r="O197" i="14"/>
  <c r="Q197" i="14"/>
  <c r="V197" i="14"/>
  <c r="G199" i="14"/>
  <c r="I199" i="14"/>
  <c r="K199" i="14"/>
  <c r="M199" i="14"/>
  <c r="O199" i="14"/>
  <c r="Q199" i="14"/>
  <c r="V199" i="14"/>
  <c r="G200" i="14"/>
  <c r="M200" i="14" s="1"/>
  <c r="I200" i="14"/>
  <c r="K200" i="14"/>
  <c r="O200" i="14"/>
  <c r="Q200" i="14"/>
  <c r="V200" i="14"/>
  <c r="G202" i="14"/>
  <c r="I202" i="14"/>
  <c r="K202" i="14"/>
  <c r="M202" i="14"/>
  <c r="O202" i="14"/>
  <c r="Q202" i="14"/>
  <c r="V202" i="14"/>
  <c r="G204" i="14"/>
  <c r="V204" i="14"/>
  <c r="G205" i="14"/>
  <c r="I205" i="14"/>
  <c r="I204" i="14" s="1"/>
  <c r="K205" i="14"/>
  <c r="M205" i="14"/>
  <c r="M204" i="14" s="1"/>
  <c r="O205" i="14"/>
  <c r="Q205" i="14"/>
  <c r="Q204" i="14" s="1"/>
  <c r="V205" i="14"/>
  <c r="G207" i="14"/>
  <c r="M207" i="14" s="1"/>
  <c r="I207" i="14"/>
  <c r="K207" i="14"/>
  <c r="O207" i="14"/>
  <c r="O204" i="14" s="1"/>
  <c r="Q207" i="14"/>
  <c r="V207" i="14"/>
  <c r="G209" i="14"/>
  <c r="I209" i="14"/>
  <c r="K209" i="14"/>
  <c r="M209" i="14"/>
  <c r="O209" i="14"/>
  <c r="Q209" i="14"/>
  <c r="V209" i="14"/>
  <c r="G211" i="14"/>
  <c r="M211" i="14" s="1"/>
  <c r="I211" i="14"/>
  <c r="K211" i="14"/>
  <c r="K204" i="14" s="1"/>
  <c r="O211" i="14"/>
  <c r="Q211" i="14"/>
  <c r="V211" i="14"/>
  <c r="G213" i="14"/>
  <c r="I213" i="14"/>
  <c r="K213" i="14"/>
  <c r="M213" i="14"/>
  <c r="O213" i="14"/>
  <c r="Q213" i="14"/>
  <c r="V213" i="14"/>
  <c r="G216" i="14"/>
  <c r="I216" i="14"/>
  <c r="I215" i="14" s="1"/>
  <c r="K216" i="14"/>
  <c r="M216" i="14"/>
  <c r="O216" i="14"/>
  <c r="Q216" i="14"/>
  <c r="Q215" i="14" s="1"/>
  <c r="V216" i="14"/>
  <c r="G219" i="14"/>
  <c r="M219" i="14" s="1"/>
  <c r="I219" i="14"/>
  <c r="K219" i="14"/>
  <c r="O219" i="14"/>
  <c r="O215" i="14" s="1"/>
  <c r="Q219" i="14"/>
  <c r="V219" i="14"/>
  <c r="G222" i="14"/>
  <c r="I222" i="14"/>
  <c r="K222" i="14"/>
  <c r="M222" i="14"/>
  <c r="O222" i="14"/>
  <c r="Q222" i="14"/>
  <c r="V222" i="14"/>
  <c r="G224" i="14"/>
  <c r="M224" i="14" s="1"/>
  <c r="I224" i="14"/>
  <c r="K224" i="14"/>
  <c r="K215" i="14" s="1"/>
  <c r="O224" i="14"/>
  <c r="Q224" i="14"/>
  <c r="V224" i="14"/>
  <c r="G226" i="14"/>
  <c r="I226" i="14"/>
  <c r="K226" i="14"/>
  <c r="M226" i="14"/>
  <c r="O226" i="14"/>
  <c r="Q226" i="14"/>
  <c r="V226" i="14"/>
  <c r="G227" i="14"/>
  <c r="G215" i="14" s="1"/>
  <c r="I227" i="14"/>
  <c r="K227" i="14"/>
  <c r="O227" i="14"/>
  <c r="Q227" i="14"/>
  <c r="V227" i="14"/>
  <c r="V215" i="14" s="1"/>
  <c r="G229" i="14"/>
  <c r="I229" i="14"/>
  <c r="K229" i="14"/>
  <c r="M229" i="14"/>
  <c r="O229" i="14"/>
  <c r="Q229" i="14"/>
  <c r="V229" i="14"/>
  <c r="G232" i="14"/>
  <c r="M232" i="14" s="1"/>
  <c r="I232" i="14"/>
  <c r="K232" i="14"/>
  <c r="O232" i="14"/>
  <c r="Q232" i="14"/>
  <c r="V232" i="14"/>
  <c r="G236" i="14"/>
  <c r="M236" i="14" s="1"/>
  <c r="I236" i="14"/>
  <c r="K236" i="14"/>
  <c r="K235" i="14" s="1"/>
  <c r="O236" i="14"/>
  <c r="O235" i="14" s="1"/>
  <c r="Q236" i="14"/>
  <c r="V236" i="14"/>
  <c r="V235" i="14" s="1"/>
  <c r="G241" i="14"/>
  <c r="I241" i="14"/>
  <c r="I235" i="14" s="1"/>
  <c r="K241" i="14"/>
  <c r="M241" i="14"/>
  <c r="O241" i="14"/>
  <c r="Q241" i="14"/>
  <c r="V241" i="14"/>
  <c r="G243" i="14"/>
  <c r="M243" i="14" s="1"/>
  <c r="I243" i="14"/>
  <c r="K243" i="14"/>
  <c r="O243" i="14"/>
  <c r="Q243" i="14"/>
  <c r="V243" i="14"/>
  <c r="G246" i="14"/>
  <c r="I246" i="14"/>
  <c r="K246" i="14"/>
  <c r="M246" i="14"/>
  <c r="O246" i="14"/>
  <c r="Q246" i="14"/>
  <c r="Q235" i="14" s="1"/>
  <c r="V246" i="14"/>
  <c r="G249" i="14"/>
  <c r="M249" i="14" s="1"/>
  <c r="I249" i="14"/>
  <c r="K249" i="14"/>
  <c r="O249" i="14"/>
  <c r="Q249" i="14"/>
  <c r="V249" i="14"/>
  <c r="G255" i="14"/>
  <c r="I255" i="14"/>
  <c r="K255" i="14"/>
  <c r="M255" i="14"/>
  <c r="O255" i="14"/>
  <c r="Q255" i="14"/>
  <c r="V255" i="14"/>
  <c r="G257" i="14"/>
  <c r="M257" i="14" s="1"/>
  <c r="I257" i="14"/>
  <c r="K257" i="14"/>
  <c r="O257" i="14"/>
  <c r="Q257" i="14"/>
  <c r="V257" i="14"/>
  <c r="G259" i="14"/>
  <c r="I259" i="14"/>
  <c r="K259" i="14"/>
  <c r="M259" i="14"/>
  <c r="O259" i="14"/>
  <c r="Q259" i="14"/>
  <c r="V259" i="14"/>
  <c r="G261" i="14"/>
  <c r="M261" i="14" s="1"/>
  <c r="I261" i="14"/>
  <c r="K261" i="14"/>
  <c r="O261" i="14"/>
  <c r="Q261" i="14"/>
  <c r="V261" i="14"/>
  <c r="G262" i="14"/>
  <c r="I262" i="14"/>
  <c r="K262" i="14"/>
  <c r="M262" i="14"/>
  <c r="O262" i="14"/>
  <c r="Q262" i="14"/>
  <c r="V262" i="14"/>
  <c r="G274" i="14"/>
  <c r="I274" i="14"/>
  <c r="I273" i="14" s="1"/>
  <c r="K274" i="14"/>
  <c r="M274" i="14"/>
  <c r="O274" i="14"/>
  <c r="Q274" i="14"/>
  <c r="Q273" i="14" s="1"/>
  <c r="V274" i="14"/>
  <c r="G278" i="14"/>
  <c r="M278" i="14" s="1"/>
  <c r="I278" i="14"/>
  <c r="K278" i="14"/>
  <c r="K273" i="14" s="1"/>
  <c r="O278" i="14"/>
  <c r="Q278" i="14"/>
  <c r="V278" i="14"/>
  <c r="G281" i="14"/>
  <c r="I281" i="14"/>
  <c r="K281" i="14"/>
  <c r="M281" i="14"/>
  <c r="O281" i="14"/>
  <c r="Q281" i="14"/>
  <c r="V281" i="14"/>
  <c r="G284" i="14"/>
  <c r="G273" i="14" s="1"/>
  <c r="I284" i="14"/>
  <c r="K284" i="14"/>
  <c r="O284" i="14"/>
  <c r="Q284" i="14"/>
  <c r="V284" i="14"/>
  <c r="V273" i="14" s="1"/>
  <c r="G286" i="14"/>
  <c r="I286" i="14"/>
  <c r="K286" i="14"/>
  <c r="M286" i="14"/>
  <c r="O286" i="14"/>
  <c r="Q286" i="14"/>
  <c r="V286" i="14"/>
  <c r="G289" i="14"/>
  <c r="M289" i="14" s="1"/>
  <c r="I289" i="14"/>
  <c r="K289" i="14"/>
  <c r="O289" i="14"/>
  <c r="O273" i="14" s="1"/>
  <c r="Q289" i="14"/>
  <c r="V289" i="14"/>
  <c r="G292" i="14"/>
  <c r="I292" i="14"/>
  <c r="K292" i="14"/>
  <c r="M292" i="14"/>
  <c r="O292" i="14"/>
  <c r="Q292" i="14"/>
  <c r="V292" i="14"/>
  <c r="G295" i="14"/>
  <c r="M295" i="14" s="1"/>
  <c r="I295" i="14"/>
  <c r="K295" i="14"/>
  <c r="O295" i="14"/>
  <c r="Q295" i="14"/>
  <c r="V295" i="14"/>
  <c r="I296" i="14"/>
  <c r="G297" i="14"/>
  <c r="G296" i="14" s="1"/>
  <c r="I297" i="14"/>
  <c r="K297" i="14"/>
  <c r="K296" i="14" s="1"/>
  <c r="O297" i="14"/>
  <c r="O296" i="14" s="1"/>
  <c r="Q297" i="14"/>
  <c r="V297" i="14"/>
  <c r="V296" i="14" s="1"/>
  <c r="G299" i="14"/>
  <c r="I299" i="14"/>
  <c r="K299" i="14"/>
  <c r="M299" i="14"/>
  <c r="O299" i="14"/>
  <c r="Q299" i="14"/>
  <c r="Q296" i="14" s="1"/>
  <c r="V299" i="14"/>
  <c r="G301" i="14"/>
  <c r="I301" i="14"/>
  <c r="I300" i="14" s="1"/>
  <c r="K301" i="14"/>
  <c r="M301" i="14"/>
  <c r="O301" i="14"/>
  <c r="Q301" i="14"/>
  <c r="Q300" i="14" s="1"/>
  <c r="V301" i="14"/>
  <c r="G303" i="14"/>
  <c r="M303" i="14" s="1"/>
  <c r="I303" i="14"/>
  <c r="K303" i="14"/>
  <c r="K300" i="14" s="1"/>
  <c r="O303" i="14"/>
  <c r="O300" i="14" s="1"/>
  <c r="Q303" i="14"/>
  <c r="V303" i="14"/>
  <c r="G306" i="14"/>
  <c r="I306" i="14"/>
  <c r="K306" i="14"/>
  <c r="M306" i="14"/>
  <c r="O306" i="14"/>
  <c r="Q306" i="14"/>
  <c r="V306" i="14"/>
  <c r="G307" i="14"/>
  <c r="G300" i="14" s="1"/>
  <c r="I307" i="14"/>
  <c r="K307" i="14"/>
  <c r="O307" i="14"/>
  <c r="Q307" i="14"/>
  <c r="V307" i="14"/>
  <c r="V300" i="14" s="1"/>
  <c r="G309" i="14"/>
  <c r="I309" i="14"/>
  <c r="K309" i="14"/>
  <c r="M309" i="14"/>
  <c r="O309" i="14"/>
  <c r="Q309" i="14"/>
  <c r="V309" i="14"/>
  <c r="G311" i="14"/>
  <c r="M311" i="14" s="1"/>
  <c r="I311" i="14"/>
  <c r="K311" i="14"/>
  <c r="O311" i="14"/>
  <c r="Q311" i="14"/>
  <c r="V311" i="14"/>
  <c r="G314" i="14"/>
  <c r="I314" i="14"/>
  <c r="K314" i="14"/>
  <c r="M314" i="14"/>
  <c r="O314" i="14"/>
  <c r="Q314" i="14"/>
  <c r="V314" i="14"/>
  <c r="G316" i="14"/>
  <c r="M316" i="14" s="1"/>
  <c r="I316" i="14"/>
  <c r="K316" i="14"/>
  <c r="O316" i="14"/>
  <c r="Q316" i="14"/>
  <c r="V316" i="14"/>
  <c r="G318" i="14"/>
  <c r="I318" i="14"/>
  <c r="K318" i="14"/>
  <c r="M318" i="14"/>
  <c r="O318" i="14"/>
  <c r="Q318" i="14"/>
  <c r="V318" i="14"/>
  <c r="G321" i="14"/>
  <c r="M321" i="14" s="1"/>
  <c r="I321" i="14"/>
  <c r="K321" i="14"/>
  <c r="O321" i="14"/>
  <c r="Q321" i="14"/>
  <c r="V321" i="14"/>
  <c r="G323" i="14"/>
  <c r="I323" i="14"/>
  <c r="K323" i="14"/>
  <c r="M323" i="14"/>
  <c r="O323" i="14"/>
  <c r="Q323" i="14"/>
  <c r="V323" i="14"/>
  <c r="G324" i="14"/>
  <c r="M324" i="14" s="1"/>
  <c r="I324" i="14"/>
  <c r="K324" i="14"/>
  <c r="O324" i="14"/>
  <c r="Q324" i="14"/>
  <c r="V324" i="14"/>
  <c r="G326" i="14"/>
  <c r="I326" i="14"/>
  <c r="K326" i="14"/>
  <c r="M326" i="14"/>
  <c r="O326" i="14"/>
  <c r="Q326" i="14"/>
  <c r="V326" i="14"/>
  <c r="K332" i="14"/>
  <c r="G333" i="14"/>
  <c r="I333" i="14"/>
  <c r="I332" i="14" s="1"/>
  <c r="K333" i="14"/>
  <c r="M333" i="14"/>
  <c r="O333" i="14"/>
  <c r="Q333" i="14"/>
  <c r="Q332" i="14" s="1"/>
  <c r="V333" i="14"/>
  <c r="G335" i="14"/>
  <c r="G332" i="14" s="1"/>
  <c r="I335" i="14"/>
  <c r="K335" i="14"/>
  <c r="O335" i="14"/>
  <c r="Q335" i="14"/>
  <c r="V335" i="14"/>
  <c r="V332" i="14" s="1"/>
  <c r="G338" i="14"/>
  <c r="I338" i="14"/>
  <c r="K338" i="14"/>
  <c r="M338" i="14"/>
  <c r="O338" i="14"/>
  <c r="Q338" i="14"/>
  <c r="V338" i="14"/>
  <c r="G340" i="14"/>
  <c r="M340" i="14" s="1"/>
  <c r="I340" i="14"/>
  <c r="K340" i="14"/>
  <c r="O340" i="14"/>
  <c r="O332" i="14" s="1"/>
  <c r="Q340" i="14"/>
  <c r="V340" i="14"/>
  <c r="G342" i="14"/>
  <c r="M342" i="14" s="1"/>
  <c r="I342" i="14"/>
  <c r="K342" i="14"/>
  <c r="K341" i="14" s="1"/>
  <c r="O342" i="14"/>
  <c r="O341" i="14" s="1"/>
  <c r="Q342" i="14"/>
  <c r="V342" i="14"/>
  <c r="V341" i="14" s="1"/>
  <c r="G344" i="14"/>
  <c r="I344" i="14"/>
  <c r="I341" i="14" s="1"/>
  <c r="K344" i="14"/>
  <c r="M344" i="14"/>
  <c r="O344" i="14"/>
  <c r="Q344" i="14"/>
  <c r="V344" i="14"/>
  <c r="G346" i="14"/>
  <c r="M346" i="14" s="1"/>
  <c r="I346" i="14"/>
  <c r="K346" i="14"/>
  <c r="O346" i="14"/>
  <c r="Q346" i="14"/>
  <c r="V346" i="14"/>
  <c r="G348" i="14"/>
  <c r="I348" i="14"/>
  <c r="K348" i="14"/>
  <c r="M348" i="14"/>
  <c r="O348" i="14"/>
  <c r="Q348" i="14"/>
  <c r="Q341" i="14" s="1"/>
  <c r="V348" i="14"/>
  <c r="G350" i="14"/>
  <c r="M350" i="14" s="1"/>
  <c r="I350" i="14"/>
  <c r="K350" i="14"/>
  <c r="O350" i="14"/>
  <c r="Q350" i="14"/>
  <c r="V350" i="14"/>
  <c r="G353" i="14"/>
  <c r="I353" i="14"/>
  <c r="K353" i="14"/>
  <c r="M353" i="14"/>
  <c r="O353" i="14"/>
  <c r="Q353" i="14"/>
  <c r="V353" i="14"/>
  <c r="G355" i="14"/>
  <c r="M355" i="14" s="1"/>
  <c r="I355" i="14"/>
  <c r="K355" i="14"/>
  <c r="O355" i="14"/>
  <c r="Q355" i="14"/>
  <c r="V355" i="14"/>
  <c r="G357" i="14"/>
  <c r="I357" i="14"/>
  <c r="K357" i="14"/>
  <c r="M357" i="14"/>
  <c r="O357" i="14"/>
  <c r="Q357" i="14"/>
  <c r="V357" i="14"/>
  <c r="G360" i="14"/>
  <c r="M360" i="14" s="1"/>
  <c r="I360" i="14"/>
  <c r="K360" i="14"/>
  <c r="O360" i="14"/>
  <c r="Q360" i="14"/>
  <c r="V360" i="14"/>
  <c r="G361" i="14"/>
  <c r="I361" i="14"/>
  <c r="K361" i="14"/>
  <c r="M361" i="14"/>
  <c r="O361" i="14"/>
  <c r="Q361" i="14"/>
  <c r="V361" i="14"/>
  <c r="G363" i="14"/>
  <c r="M363" i="14" s="1"/>
  <c r="I363" i="14"/>
  <c r="K363" i="14"/>
  <c r="O363" i="14"/>
  <c r="Q363" i="14"/>
  <c r="V363" i="14"/>
  <c r="Q366" i="14"/>
  <c r="G367" i="14"/>
  <c r="M367" i="14" s="1"/>
  <c r="I367" i="14"/>
  <c r="K367" i="14"/>
  <c r="K366" i="14" s="1"/>
  <c r="O367" i="14"/>
  <c r="O366" i="14" s="1"/>
  <c r="Q367" i="14"/>
  <c r="V367" i="14"/>
  <c r="V366" i="14" s="1"/>
  <c r="G370" i="14"/>
  <c r="I370" i="14"/>
  <c r="I366" i="14" s="1"/>
  <c r="K370" i="14"/>
  <c r="M370" i="14"/>
  <c r="O370" i="14"/>
  <c r="Q370" i="14"/>
  <c r="V370" i="14"/>
  <c r="G374" i="14"/>
  <c r="M374" i="14" s="1"/>
  <c r="I374" i="14"/>
  <c r="K374" i="14"/>
  <c r="O374" i="14"/>
  <c r="Q374" i="14"/>
  <c r="V374" i="14"/>
  <c r="I377" i="14"/>
  <c r="G378" i="14"/>
  <c r="M378" i="14" s="1"/>
  <c r="I378" i="14"/>
  <c r="K378" i="14"/>
  <c r="K377" i="14" s="1"/>
  <c r="O378" i="14"/>
  <c r="O377" i="14" s="1"/>
  <c r="Q378" i="14"/>
  <c r="V378" i="14"/>
  <c r="V377" i="14" s="1"/>
  <c r="G383" i="14"/>
  <c r="I383" i="14"/>
  <c r="K383" i="14"/>
  <c r="M383" i="14"/>
  <c r="O383" i="14"/>
  <c r="Q383" i="14"/>
  <c r="Q377" i="14" s="1"/>
  <c r="V383" i="14"/>
  <c r="G389" i="14"/>
  <c r="M389" i="14" s="1"/>
  <c r="I389" i="14"/>
  <c r="K389" i="14"/>
  <c r="O389" i="14"/>
  <c r="Q389" i="14"/>
  <c r="V389" i="14"/>
  <c r="G394" i="14"/>
  <c r="G393" i="14" s="1"/>
  <c r="I394" i="14"/>
  <c r="K394" i="14"/>
  <c r="K393" i="14" s="1"/>
  <c r="O394" i="14"/>
  <c r="O393" i="14" s="1"/>
  <c r="Q394" i="14"/>
  <c r="V394" i="14"/>
  <c r="V393" i="14" s="1"/>
  <c r="G396" i="14"/>
  <c r="I396" i="14"/>
  <c r="I393" i="14" s="1"/>
  <c r="K396" i="14"/>
  <c r="M396" i="14"/>
  <c r="O396" i="14"/>
  <c r="Q396" i="14"/>
  <c r="Q393" i="14" s="1"/>
  <c r="V396" i="14"/>
  <c r="G398" i="14"/>
  <c r="M398" i="14" s="1"/>
  <c r="I398" i="14"/>
  <c r="K398" i="14"/>
  <c r="O398" i="14"/>
  <c r="Q398" i="14"/>
  <c r="V398" i="14"/>
  <c r="G399" i="14"/>
  <c r="I399" i="14"/>
  <c r="K399" i="14"/>
  <c r="M399" i="14"/>
  <c r="O399" i="14"/>
  <c r="Q399" i="14"/>
  <c r="V399" i="14"/>
  <c r="G400" i="14"/>
  <c r="M400" i="14" s="1"/>
  <c r="I400" i="14"/>
  <c r="K400" i="14"/>
  <c r="O400" i="14"/>
  <c r="Q400" i="14"/>
  <c r="V400" i="14"/>
  <c r="G401" i="14"/>
  <c r="I401" i="14"/>
  <c r="K401" i="14"/>
  <c r="M401" i="14"/>
  <c r="O401" i="14"/>
  <c r="Q401" i="14"/>
  <c r="V401" i="14"/>
  <c r="G402" i="14"/>
  <c r="M402" i="14" s="1"/>
  <c r="I402" i="14"/>
  <c r="K402" i="14"/>
  <c r="O402" i="14"/>
  <c r="Q402" i="14"/>
  <c r="V402" i="14"/>
  <c r="G404" i="14"/>
  <c r="I404" i="14"/>
  <c r="K404" i="14"/>
  <c r="M404" i="14"/>
  <c r="O404" i="14"/>
  <c r="Q404" i="14"/>
  <c r="V404" i="14"/>
  <c r="AE406" i="14"/>
  <c r="G41" i="13"/>
  <c r="BA38" i="13"/>
  <c r="BA13" i="13"/>
  <c r="G9" i="13"/>
  <c r="G8" i="13" s="1"/>
  <c r="I9" i="13"/>
  <c r="I8" i="13" s="1"/>
  <c r="K9" i="13"/>
  <c r="O9" i="13"/>
  <c r="O8" i="13" s="1"/>
  <c r="Q9" i="13"/>
  <c r="V9" i="13"/>
  <c r="V8" i="13" s="1"/>
  <c r="G16" i="13"/>
  <c r="M16" i="13" s="1"/>
  <c r="I16" i="13"/>
  <c r="K16" i="13"/>
  <c r="O16" i="13"/>
  <c r="Q16" i="13"/>
  <c r="V16" i="13"/>
  <c r="G21" i="13"/>
  <c r="I21" i="13"/>
  <c r="K21" i="13"/>
  <c r="M21" i="13"/>
  <c r="O21" i="13"/>
  <c r="Q21" i="13"/>
  <c r="Q8" i="13" s="1"/>
  <c r="V21" i="13"/>
  <c r="G27" i="13"/>
  <c r="I27" i="13"/>
  <c r="K27" i="13"/>
  <c r="M27" i="13"/>
  <c r="O27" i="13"/>
  <c r="Q27" i="13"/>
  <c r="V27" i="13"/>
  <c r="G30" i="13"/>
  <c r="I30" i="13"/>
  <c r="K30" i="13"/>
  <c r="M30" i="13"/>
  <c r="O30" i="13"/>
  <c r="Q30" i="13"/>
  <c r="V30" i="13"/>
  <c r="G37" i="13"/>
  <c r="M37" i="13" s="1"/>
  <c r="I37" i="13"/>
  <c r="K37" i="13"/>
  <c r="K8" i="13" s="1"/>
  <c r="O37" i="13"/>
  <c r="Q37" i="13"/>
  <c r="V37" i="13"/>
  <c r="AE41" i="13"/>
  <c r="AF41" i="13"/>
  <c r="G33" i="12"/>
  <c r="BA18" i="12"/>
  <c r="BA16" i="12"/>
  <c r="BA15" i="12"/>
  <c r="BA14" i="12"/>
  <c r="G9" i="12"/>
  <c r="I9" i="12"/>
  <c r="I8" i="12" s="1"/>
  <c r="K9" i="12"/>
  <c r="K8" i="12" s="1"/>
  <c r="M9" i="12"/>
  <c r="O9" i="12"/>
  <c r="Q9" i="12"/>
  <c r="Q8" i="12" s="1"/>
  <c r="V9" i="12"/>
  <c r="G13" i="12"/>
  <c r="M13" i="12" s="1"/>
  <c r="I13" i="12"/>
  <c r="K13" i="12"/>
  <c r="O13" i="12"/>
  <c r="Q13" i="12"/>
  <c r="V13" i="12"/>
  <c r="G20" i="12"/>
  <c r="AF33" i="12" s="1"/>
  <c r="I20" i="12"/>
  <c r="K20" i="12"/>
  <c r="M20" i="12"/>
  <c r="O20" i="12"/>
  <c r="Q20" i="12"/>
  <c r="V20" i="12"/>
  <c r="G23" i="12"/>
  <c r="G8" i="12" s="1"/>
  <c r="I23" i="12"/>
  <c r="K23" i="12"/>
  <c r="O23" i="12"/>
  <c r="Q23" i="12"/>
  <c r="V23" i="12"/>
  <c r="V8" i="12" s="1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O8" i="12" s="1"/>
  <c r="Q29" i="12"/>
  <c r="V29" i="12"/>
  <c r="AE33" i="12"/>
  <c r="I20" i="1"/>
  <c r="I19" i="1"/>
  <c r="I18" i="1"/>
  <c r="I17" i="1"/>
  <c r="I16" i="1"/>
  <c r="F53" i="1"/>
  <c r="G23" i="1" s="1"/>
  <c r="G53" i="1"/>
  <c r="G25" i="1" s="1"/>
  <c r="A25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53" i="1" s="1"/>
  <c r="J28" i="1"/>
  <c r="J26" i="1"/>
  <c r="G38" i="1"/>
  <c r="F38" i="1"/>
  <c r="J23" i="1"/>
  <c r="J24" i="1"/>
  <c r="J25" i="1"/>
  <c r="J27" i="1"/>
  <c r="E24" i="1"/>
  <c r="E26" i="1"/>
  <c r="I112" i="1" l="1"/>
  <c r="J79" i="1" s="1"/>
  <c r="A26" i="1"/>
  <c r="G26" i="1"/>
  <c r="A23" i="1"/>
  <c r="G28" i="1"/>
  <c r="M8" i="22"/>
  <c r="M30" i="22"/>
  <c r="M67" i="22"/>
  <c r="M184" i="22"/>
  <c r="M164" i="22"/>
  <c r="G164" i="22"/>
  <c r="G67" i="22"/>
  <c r="M63" i="22"/>
  <c r="M62" i="22" s="1"/>
  <c r="G60" i="22"/>
  <c r="M34" i="22"/>
  <c r="M20" i="22"/>
  <c r="M19" i="22" s="1"/>
  <c r="G184" i="22"/>
  <c r="G57" i="22"/>
  <c r="G8" i="22"/>
  <c r="AF200" i="22"/>
  <c r="M13" i="21"/>
  <c r="M150" i="21"/>
  <c r="M108" i="21"/>
  <c r="M86" i="21"/>
  <c r="M51" i="21"/>
  <c r="AF179" i="21"/>
  <c r="M163" i="21"/>
  <c r="M162" i="21" s="1"/>
  <c r="M24" i="21"/>
  <c r="M23" i="21" s="1"/>
  <c r="G86" i="21"/>
  <c r="G150" i="21"/>
  <c r="G51" i="21"/>
  <c r="G41" i="21"/>
  <c r="G13" i="21"/>
  <c r="M121" i="20"/>
  <c r="M75" i="20"/>
  <c r="M28" i="20"/>
  <c r="M51" i="20"/>
  <c r="M90" i="20"/>
  <c r="M18" i="20"/>
  <c r="M17" i="20" s="1"/>
  <c r="G75" i="20"/>
  <c r="M18" i="19"/>
  <c r="M8" i="19"/>
  <c r="M43" i="19"/>
  <c r="M64" i="19"/>
  <c r="M122" i="19"/>
  <c r="M119" i="19" s="1"/>
  <c r="G87" i="19"/>
  <c r="G30" i="19"/>
  <c r="G18" i="19"/>
  <c r="G43" i="19"/>
  <c r="G28" i="19"/>
  <c r="G14" i="19"/>
  <c r="G64" i="19"/>
  <c r="M58" i="18"/>
  <c r="M8" i="18"/>
  <c r="M49" i="18"/>
  <c r="M44" i="18" s="1"/>
  <c r="M37" i="18"/>
  <c r="M36" i="18" s="1"/>
  <c r="G15" i="18"/>
  <c r="G58" i="18"/>
  <c r="M88" i="17"/>
  <c r="M33" i="17"/>
  <c r="M73" i="17"/>
  <c r="G73" i="17"/>
  <c r="G50" i="17"/>
  <c r="M156" i="17"/>
  <c r="M152" i="17" s="1"/>
  <c r="M129" i="17"/>
  <c r="M128" i="17" s="1"/>
  <c r="M102" i="17"/>
  <c r="M30" i="17"/>
  <c r="M25" i="17" s="1"/>
  <c r="M19" i="17"/>
  <c r="M8" i="17" s="1"/>
  <c r="AF164" i="17"/>
  <c r="M75" i="16"/>
  <c r="M84" i="16"/>
  <c r="M120" i="16"/>
  <c r="G75" i="16"/>
  <c r="M48" i="16"/>
  <c r="M44" i="16" s="1"/>
  <c r="M38" i="16"/>
  <c r="M37" i="16" s="1"/>
  <c r="M9" i="16"/>
  <c r="M8" i="16" s="1"/>
  <c r="G84" i="16"/>
  <c r="G52" i="16"/>
  <c r="G120" i="16"/>
  <c r="G71" i="16"/>
  <c r="M96" i="16"/>
  <c r="M66" i="15"/>
  <c r="M60" i="15"/>
  <c r="M106" i="15"/>
  <c r="M114" i="15"/>
  <c r="G106" i="15"/>
  <c r="M99" i="15"/>
  <c r="M96" i="15" s="1"/>
  <c r="M72" i="15"/>
  <c r="G114" i="15"/>
  <c r="AF130" i="15"/>
  <c r="G44" i="15"/>
  <c r="M19" i="15"/>
  <c r="M12" i="15" s="1"/>
  <c r="M377" i="14"/>
  <c r="M133" i="14"/>
  <c r="M182" i="14"/>
  <c r="M98" i="14"/>
  <c r="M366" i="14"/>
  <c r="M341" i="14"/>
  <c r="M174" i="14"/>
  <c r="M273" i="14"/>
  <c r="M8" i="14"/>
  <c r="M235" i="14"/>
  <c r="AF406" i="14"/>
  <c r="M394" i="14"/>
  <c r="M393" i="14" s="1"/>
  <c r="G366" i="14"/>
  <c r="G341" i="14"/>
  <c r="M335" i="14"/>
  <c r="M332" i="14" s="1"/>
  <c r="M307" i="14"/>
  <c r="M300" i="14" s="1"/>
  <c r="M297" i="14"/>
  <c r="M296" i="14" s="1"/>
  <c r="M284" i="14"/>
  <c r="G235" i="14"/>
  <c r="M227" i="14"/>
  <c r="M215" i="14" s="1"/>
  <c r="G174" i="14"/>
  <c r="M156" i="14"/>
  <c r="M155" i="14" s="1"/>
  <c r="M128" i="14"/>
  <c r="M124" i="14" s="1"/>
  <c r="M113" i="14"/>
  <c r="M112" i="14" s="1"/>
  <c r="M51" i="14"/>
  <c r="M47" i="14" s="1"/>
  <c r="M30" i="14"/>
  <c r="M26" i="14" s="1"/>
  <c r="G8" i="14"/>
  <c r="G377" i="14"/>
  <c r="G182" i="14"/>
  <c r="G172" i="14"/>
  <c r="G133" i="14"/>
  <c r="G116" i="14"/>
  <c r="G98" i="14"/>
  <c r="M9" i="13"/>
  <c r="M8" i="13" s="1"/>
  <c r="M23" i="12"/>
  <c r="M8" i="12" s="1"/>
  <c r="I21" i="1"/>
  <c r="I39" i="1"/>
  <c r="I53" i="1" s="1"/>
  <c r="J88" i="1" l="1"/>
  <c r="J77" i="1"/>
  <c r="J76" i="1"/>
  <c r="J102" i="1"/>
  <c r="J109" i="1"/>
  <c r="J99" i="1"/>
  <c r="J104" i="1"/>
  <c r="J87" i="1"/>
  <c r="J111" i="1"/>
  <c r="J103" i="1"/>
  <c r="J86" i="1"/>
  <c r="J78" i="1"/>
  <c r="J94" i="1"/>
  <c r="J110" i="1"/>
  <c r="J83" i="1"/>
  <c r="J96" i="1"/>
  <c r="J95" i="1"/>
  <c r="J107" i="1"/>
  <c r="J84" i="1"/>
  <c r="J92" i="1"/>
  <c r="J80" i="1"/>
  <c r="J89" i="1"/>
  <c r="J105" i="1"/>
  <c r="J81" i="1"/>
  <c r="J85" i="1"/>
  <c r="J101" i="1"/>
  <c r="J74" i="1"/>
  <c r="J93" i="1"/>
  <c r="J75" i="1"/>
  <c r="J73" i="1"/>
  <c r="J98" i="1"/>
  <c r="J82" i="1"/>
  <c r="J100" i="1"/>
  <c r="J108" i="1"/>
  <c r="J90" i="1"/>
  <c r="J106" i="1"/>
  <c r="J91" i="1"/>
  <c r="J97" i="1"/>
  <c r="A24" i="1"/>
  <c r="G24" i="1"/>
  <c r="A27" i="1" s="1"/>
  <c r="J49" i="1"/>
  <c r="J52" i="1"/>
  <c r="J50" i="1"/>
  <c r="J48" i="1"/>
  <c r="J46" i="1"/>
  <c r="J44" i="1"/>
  <c r="J42" i="1"/>
  <c r="J39" i="1"/>
  <c r="J53" i="1" s="1"/>
  <c r="J51" i="1"/>
  <c r="J47" i="1"/>
  <c r="J45" i="1"/>
  <c r="J43" i="1"/>
  <c r="J41" i="1"/>
  <c r="J112" i="1" l="1"/>
  <c r="A29" i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<sst xmlns="http://schemas.openxmlformats.org/spreadsheetml/2006/main" count="7484" uniqueCount="1506">
  <si>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</si>
  <si>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</si>
  <si>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</si>
  <si>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</si>
  <si>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</si>
  <si>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</si>
  <si>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</si>
  <si>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</si>
  <si>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</si>
  <si>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</si>
  <si>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</si>
  <si>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</si>
  <si>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</si>
  <si>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</si>
  <si>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</si>
  <si>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</si>
  <si>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</si>
  <si>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</si>
  <si>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</si>
  <si>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</si>
  <si>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</si>
  <si>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</si>
  <si>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</si>
  <si>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</si>
  <si>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</si>
  <si>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</si>
  <si>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</si>
  <si>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</si>
  <si>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</si>
  <si>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</si>
  <si>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</si>
  <si>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</si>
  <si>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</si>
  <si>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</si>
  <si>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</si>
  <si>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</si>
  <si>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</si>
  <si>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</si>
  <si>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</si>
  <si>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</si>
  <si>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</si>
  <si>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</si>
  <si>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</si>
  <si>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20240315</t>
  </si>
  <si>
    <t>SZZ Krnov - stavební úpravy části vily G</t>
  </si>
  <si>
    <t>Stavba</t>
  </si>
  <si>
    <t>Stavební objekt</t>
  </si>
  <si>
    <t>01</t>
  </si>
  <si>
    <t>02</t>
  </si>
  <si>
    <t>03</t>
  </si>
  <si>
    <t>Stavební úpravy 1.NP</t>
  </si>
  <si>
    <t>04</t>
  </si>
  <si>
    <t>Stavební úpravy 1.NP - recepce</t>
  </si>
  <si>
    <t>05</t>
  </si>
  <si>
    <t>Stavební úpravy 1.NP - úklid</t>
  </si>
  <si>
    <t>06</t>
  </si>
  <si>
    <t>Stavební úpravy 1.PP - podepření stropu</t>
  </si>
  <si>
    <t>07</t>
  </si>
  <si>
    <t>Stavební úpravy 1.PP - stavební úpravy</t>
  </si>
  <si>
    <t>08</t>
  </si>
  <si>
    <t>Ústřední vytápění</t>
  </si>
  <si>
    <t>09</t>
  </si>
  <si>
    <t>VZT zařízení, chlazení</t>
  </si>
  <si>
    <t>10</t>
  </si>
  <si>
    <t>ZTI - kanalizace a vodovod</t>
  </si>
  <si>
    <t>11</t>
  </si>
  <si>
    <t>Elektroinstalace</t>
  </si>
  <si>
    <t>Celkem za stavbu</t>
  </si>
  <si>
    <t>CZK</t>
  </si>
  <si>
    <t>#POPS</t>
  </si>
  <si>
    <t>Popis stavby: 20240315 - SZZ Krnov - stavební úpravy části vily G</t>
  </si>
  <si>
    <t>#POPO</t>
  </si>
  <si>
    <t>Popis objektu: 01 - SZZ Krnov - stavební úpravy části vily G</t>
  </si>
  <si>
    <t>#POPR</t>
  </si>
  <si>
    <t>Popis rozpočtu: 01 - Ostatní náklady</t>
  </si>
  <si>
    <t>Popis rozpočtu: 02 - Vedlejší náklady</t>
  </si>
  <si>
    <t>Popis rozpočtu: 03 - Stavební úpravy 1.NP</t>
  </si>
  <si>
    <t>Popis rozpočtu: 04 - Stavební úpravy 1.NP - recepce</t>
  </si>
  <si>
    <t>Popis rozpočtu: 05 - Stavební úpravy 1.NP - úklid</t>
  </si>
  <si>
    <t>Popis rozpočtu: 06 - Stavební úpravy 1.PP - podepření stropu</t>
  </si>
  <si>
    <t>Popis rozpočtu: 07 - Stavební úpravy 1.PP - stavební úpravy</t>
  </si>
  <si>
    <t>Popis rozpočtu: 08 - Ústřední vytápění</t>
  </si>
  <si>
    <t>Popis rozpočtu: 09 - VZT zařízení, chlazení</t>
  </si>
  <si>
    <t>Popis rozpočtu: 10 - ZTI - kanalizace a vodovod</t>
  </si>
  <si>
    <t>Popis rozpočtu: 11 - Elektroinstalace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</si>
  <si>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</si>
  <si>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</si>
  <si>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</si>
  <si>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</si>
  <si>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</si>
  <si>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</si>
  <si>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</si>
  <si>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</si>
  <si>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</si>
  <si>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</si>
  <si>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</si>
  <si>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</si>
  <si>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</si>
  <si>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</si>
  <si>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</si>
  <si>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</si>
  <si>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</si>
  <si>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</si>
  <si>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</si>
  <si>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</si>
  <si>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</si>
  <si>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</si>
  <si>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</si>
  <si>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</si>
  <si>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</si>
  <si>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</si>
  <si>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</si>
  <si>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</si>
  <si>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</si>
  <si>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</si>
  <si>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</si>
  <si>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</si>
  <si>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</si>
  <si>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</si>
  <si>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</si>
  <si>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</si>
  <si>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</si>
  <si>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</si>
  <si>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</si>
  <si>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</si>
  <si>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</si>
  <si>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ZTI - vzduchotechnika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</si>
  <si>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</si>
  <si>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</si>
  <si>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</si>
  <si>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</si>
  <si>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</si>
  <si>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</si>
  <si>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</si>
  <si>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</si>
  <si>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</si>
  <si>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</si>
  <si>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</si>
  <si>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</si>
  <si>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</si>
  <si>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</si>
  <si>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</si>
  <si>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</si>
  <si>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</si>
  <si>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</si>
  <si>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</si>
  <si>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</si>
  <si>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</si>
  <si>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</si>
  <si>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</si>
  <si>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</si>
  <si>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</si>
  <si>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</si>
  <si>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</si>
  <si>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</si>
  <si>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</si>
  <si>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</si>
  <si>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</si>
  <si>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</si>
  <si>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</si>
  <si>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</si>
  <si>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</si>
  <si>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</si>
  <si>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</si>
  <si>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</si>
  <si>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</si>
  <si>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</si>
  <si>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</si>
  <si>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</si>
  <si>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</si>
  <si>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</si>
  <si>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</si>
  <si>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</si>
  <si>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</si>
  <si>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</si>
  <si>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</si>
  <si>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</si>
  <si>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</si>
  <si>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</si>
  <si>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</si>
  <si>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</si>
  <si>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</si>
  <si>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</si>
  <si>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</si>
  <si>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</si>
  <si>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</si>
  <si>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</si>
  <si>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</si>
  <si>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</si>
  <si>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</si>
  <si>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</si>
  <si>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</si>
  <si>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</si>
  <si>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</si>
  <si>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</si>
  <si>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999000002RZ1</t>
  </si>
  <si>
    <t>Dokumentace skutečného provedení stavby, dle obchodních podmínek</t>
  </si>
  <si>
    <t>kompl</t>
  </si>
  <si>
    <t>Vlastní</t>
  </si>
  <si>
    <t>Indiv</t>
  </si>
  <si>
    <t>Práce</t>
  </si>
  <si>
    <t>Běžná</t>
  </si>
  <si>
    <t>POL1_1</t>
  </si>
  <si>
    <t>tištěna + digitální podoba ( .dwg, .dxf ) v počtu a formátech dle SoD.</t>
  </si>
  <si>
    <t>POP</t>
  </si>
  <si>
    <t>Vypracování DOKUMENTACE SKUTEČNÉHO PROVEDENÍ STAVBY</t>
  </si>
  <si>
    <t>VV</t>
  </si>
  <si>
    <t>999000002RZ2</t>
  </si>
  <si>
    <t>Kompletační činnost</t>
  </si>
  <si>
    <t>kompletní dokladová část dle SoD (revize, atesty, certifikáty, prohlášení o shodě) pro předání a převzetí dokončeného díla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</si>
  <si>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</si>
  <si>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</si>
  <si>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</si>
  <si>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</si>
  <si>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999000002RZ3</t>
  </si>
  <si>
    <t>Vypracování zhotovitelské REALIZAČNÍ a VÝROBNÍ, projektové dokumentace dle obchodních podmínek</t>
  </si>
  <si>
    <t>dle požadavků PD a SOD</t>
  </si>
  <si>
    <t>999000002RZ5</t>
  </si>
  <si>
    <t>Koordinace stavebních a technologických dodávek</t>
  </si>
  <si>
    <t>999000002RZ6</t>
  </si>
  <si>
    <t>Náklady na podrobnou fotodokumentaci</t>
  </si>
  <si>
    <t>průběhu stavby a pasport současného stavu</t>
  </si>
  <si>
    <t>999000002RZ7</t>
  </si>
  <si>
    <t>TIČR</t>
  </si>
  <si>
    <t>vydání stanoviska ke stavbě</t>
  </si>
  <si>
    <t>SUM</t>
  </si>
  <si>
    <t>END</t>
  </si>
  <si>
    <t>991000001RZ1</t>
  </si>
  <si>
    <t>Vybudování zařízení staveniště</t>
  </si>
  <si>
    <t>kpl</t>
  </si>
  <si>
    <t>Zajištění bezpečného příjezdu a přístupu na staveniště včetně značení.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</si>
  <si>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</si>
  <si>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</si>
  <si>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vodou).</t>
  </si>
  <si>
    <t>Oplocení zařízení staveniště výšky 1,8 m, brány a označení staveniště (cca 25 m)</t>
  </si>
  <si>
    <t>991000002RZ1</t>
  </si>
  <si>
    <t>Provoz zařízení staveniště</t>
  </si>
  <si>
    <t>Náklady na vybavení zařízení staveniště.</t>
  </si>
  <si>
    <t>Náklady na spotřebované energie provozem zařízení staveniště.</t>
  </si>
  <si>
    <t>991000003RZ1</t>
  </si>
  <si>
    <t>Odstranění zařízení staveniště</t>
  </si>
  <si>
    <t>Náklady na odstranění a odvoz zařízení staveniště.</t>
  </si>
  <si>
    <t/>
  </si>
  <si>
    <t>Zatravnění plochy staveniště</t>
  </si>
  <si>
    <t>991000004RZ1</t>
  </si>
  <si>
    <t>Opatření z hlediska BOZP na staveništi</t>
  </si>
  <si>
    <t>POL1_0</t>
  </si>
  <si>
    <t>- dle požadavků a podmínek plánu BOZP na staveništi</t>
  </si>
  <si>
    <t>991000005RZ1</t>
  </si>
  <si>
    <t>Opatření z hlediska používání OOPP na staveništi</t>
  </si>
  <si>
    <t>- ochranné přilby a reflexní vesty</t>
  </si>
  <si>
    <t>- ochranné brýle</t>
  </si>
  <si>
    <t>- pracovní rukavice</t>
  </si>
  <si>
    <t>- polohovací postroje, úvazy</t>
  </si>
  <si>
    <t>991000006RZ1</t>
  </si>
  <si>
    <t>Opatření z hlediska provozu uživatele v objektu</t>
  </si>
  <si>
    <t>- dle požadavků a podmínek uživatele - zajištění chodu objektu  - v interiéru objektu, v exteriéru - příjezd a odjezd</t>
  </si>
  <si>
    <t>Uvedení stavbou dotčených ploch a ploch zařízení staveniště do původního stavu.</t>
  </si>
  <si>
    <t>- pracovní obuv</t>
  </si>
  <si>
    <t>310237241R00</t>
  </si>
  <si>
    <t>Zazdívka otvorů pl. 0,25 m2 cihlami, tl. zdi 30 cm</t>
  </si>
  <si>
    <t>kus</t>
  </si>
  <si>
    <t>RTS 24/ I</t>
  </si>
  <si>
    <t>rozvaděče, ad. : 5</t>
  </si>
  <si>
    <t>311231118R00</t>
  </si>
  <si>
    <t>Zdivo nosné cihelné z CP 29 P15 na MC 15</t>
  </si>
  <si>
    <t>m3</t>
  </si>
  <si>
    <t>lokální opravy</t>
  </si>
  <si>
    <t>1,5</t>
  </si>
  <si>
    <t>317944311RT3</t>
  </si>
  <si>
    <t>Válcované nosníky do č.12 do připravených otvorů, včetně dodávky profilu I č.12</t>
  </si>
  <si>
    <t>t</t>
  </si>
  <si>
    <t>včetně dodávky profilu I 120</t>
  </si>
  <si>
    <t>1,1*0,0111</t>
  </si>
  <si>
    <t>342011121R00</t>
  </si>
  <si>
    <t>Příčka SDK tl. 75 mm,OK,1x oplášť.,RB 12,5,bez iz</t>
  </si>
  <si>
    <t>m2</t>
  </si>
  <si>
    <t>provizorní příčka - oddělení staveniště v 1.NP od čekárny vč. dveří 90/197</t>
  </si>
  <si>
    <t>3*(2,5+2)</t>
  </si>
  <si>
    <t>342241162R00</t>
  </si>
  <si>
    <t>Příčky z cihel plných CP29  tl. 140 mm</t>
  </si>
  <si>
    <t>0,15*2,1*2</t>
  </si>
  <si>
    <t>342255026RT1</t>
  </si>
  <si>
    <t>(2,17+0,5)*3</t>
  </si>
  <si>
    <t>346244381R00</t>
  </si>
  <si>
    <t>Plentování ocelových nosníků výšky do 20 cm</t>
  </si>
  <si>
    <t>0,12*1,1*2</t>
  </si>
  <si>
    <t>411351101RT1</t>
  </si>
  <si>
    <t>Bednění stropů deskových, bednění vlastní -zřízení, bednicí materiál prkna</t>
  </si>
  <si>
    <t>mazanina pod křeslo</t>
  </si>
  <si>
    <t>0,1*(2,5*4)</t>
  </si>
  <si>
    <t>411351102R00</t>
  </si>
  <si>
    <t>Bednění stropů deskových, vlastní - odstranění</t>
  </si>
  <si>
    <t>411387531R00</t>
  </si>
  <si>
    <t>Zabetonování otvorů 0,25 m2 ve stropech a klenbách</t>
  </si>
  <si>
    <t>5</t>
  </si>
  <si>
    <t>416061433RZ1</t>
  </si>
  <si>
    <t>Kazetový podhled, kazeta hrana SK rovná,, bez izolace, D+M</t>
  </si>
  <si>
    <t>na bázi minerální vlny, povrch s jenými vpichy, rozměr 600x600x13 mm</t>
  </si>
  <si>
    <t>absorpce hluku 0,55</t>
  </si>
  <si>
    <t>reakce na oheň třída A2-s1, d0</t>
  </si>
  <si>
    <t>světelná odrazivost min.85%</t>
  </si>
  <si>
    <t>105 : 19,89</t>
  </si>
  <si>
    <t>106 : 24,05</t>
  </si>
  <si>
    <t>117 : 9,34</t>
  </si>
  <si>
    <t>R : 2,5</t>
  </si>
  <si>
    <t>420360622RZ1</t>
  </si>
  <si>
    <t>Svařovaný spoj, výška svaru 5 mm</t>
  </si>
  <si>
    <t>bm</t>
  </si>
  <si>
    <t>- lokální opravy</t>
  </si>
  <si>
    <t>602021148RT8</t>
  </si>
  <si>
    <t>Stěrka stěn štuk 3 mm, ručně, tloušťka vrstvy 3 mm</t>
  </si>
  <si>
    <t>136,4860*0,5</t>
  </si>
  <si>
    <t>5,45*2,9*0,7</t>
  </si>
  <si>
    <t>610991122RZ1</t>
  </si>
  <si>
    <t>Zakrývání výplní  otvorů</t>
  </si>
  <si>
    <t>fólie + páska</t>
  </si>
  <si>
    <t>0,7*1,8*2</t>
  </si>
  <si>
    <t>1,25*1,8*3</t>
  </si>
  <si>
    <t>611323042RZ1</t>
  </si>
  <si>
    <t>Penetrace podkladu</t>
  </si>
  <si>
    <t>pod omítky</t>
  </si>
  <si>
    <t>105 : 2,9*18,44</t>
  </si>
  <si>
    <t>106 : 3*(32,53-2,43*2)</t>
  </si>
  <si>
    <t>nové 106 : 2,9*(2,17*2+0,15)</t>
  </si>
  <si>
    <t>hrubá : 18,045</t>
  </si>
  <si>
    <t>612403399R00</t>
  </si>
  <si>
    <t>Hrubá výplň rýh ve stěnách maltou</t>
  </si>
  <si>
    <t>612409991R00</t>
  </si>
  <si>
    <t>Začištění omítek kolem oken,dveří apod.</t>
  </si>
  <si>
    <t>m</t>
  </si>
  <si>
    <t>nové dveře ze tří stran</t>
  </si>
  <si>
    <t>dveře : 2*2+0,8+2,1*2+0,85+2,17*2+0,86</t>
  </si>
  <si>
    <t>okna : (0,66+1,8*2)*2+(1,25+1,8*2)*3</t>
  </si>
  <si>
    <t>612421331R00</t>
  </si>
  <si>
    <t>Oprava vápen.omítek stěn do 30 % pl. - štukových</t>
  </si>
  <si>
    <t>ordinace II.</t>
  </si>
  <si>
    <t>104 : 5,45*2,9</t>
  </si>
  <si>
    <t>612421431R00</t>
  </si>
  <si>
    <t>Oprava vápen.omítek stěn do 50 % pl. - štukových</t>
  </si>
  <si>
    <t>Ordinace I.</t>
  </si>
  <si>
    <t>Sterilizace</t>
  </si>
  <si>
    <t>Denní místnost</t>
  </si>
  <si>
    <t>612421615R00</t>
  </si>
  <si>
    <t>Omítka vnitřní zdiva, MVC, hrubá zatřená</t>
  </si>
  <si>
    <t>pod obklady a obložení</t>
  </si>
  <si>
    <t>105 : 0,6*(3,8+0,6+0,6+4,4)</t>
  </si>
  <si>
    <t>117 : 0,6*(0,6*2+1,86)</t>
  </si>
  <si>
    <t>106 : 0,6*(2,17+1,065+2,05+1,65+0,3)</t>
  </si>
  <si>
    <t>1,2*(1,67+2,25+0,32+0,95)</t>
  </si>
  <si>
    <t>612421637R00</t>
  </si>
  <si>
    <t>Omítka vnitřní zdiva, MVC, štuková</t>
  </si>
  <si>
    <t>nové 106 : 2,9*(2,17*2+0,5*2+0,15)</t>
  </si>
  <si>
    <t>612481211RT2</t>
  </si>
  <si>
    <t>s dodávkou síťoviny a stěrkového tmelu</t>
  </si>
  <si>
    <t>615481111R00</t>
  </si>
  <si>
    <t>Potažení válc.nosníků rabic.pletivem a postřik MC</t>
  </si>
  <si>
    <t>1,1*0,4</t>
  </si>
  <si>
    <t>619991005RZ2</t>
  </si>
  <si>
    <t>Zakrytí otopných těles fólie</t>
  </si>
  <si>
    <t>- provizorní zakrytí a ochrana otopných těles a termostatických hlavic</t>
  </si>
  <si>
    <t>4*4</t>
  </si>
  <si>
    <t>619991005RZ4</t>
  </si>
  <si>
    <t>Zakrytí podlah před prováděním stavebních prací, následné odstranění a úklid</t>
  </si>
  <si>
    <t>- provizorní zakrytí podlah dotčených stavebními prácemi - kartón</t>
  </si>
  <si>
    <t>101 : 45,03</t>
  </si>
  <si>
    <t>100 : 23,51</t>
  </si>
  <si>
    <t>631312621RM1</t>
  </si>
  <si>
    <t>Mazanina betonová tl. 5 - 8 cm C 20/25, z betonu prostého</t>
  </si>
  <si>
    <t>lokální opravy, obetonávky,</t>
  </si>
  <si>
    <t>pod křeslo</t>
  </si>
  <si>
    <t>0,5</t>
  </si>
  <si>
    <t>631319761R00</t>
  </si>
  <si>
    <t>Pripl prehlaz povrchu</t>
  </si>
  <si>
    <t>RTS 12/ II</t>
  </si>
  <si>
    <t>631319771R00</t>
  </si>
  <si>
    <t>Pripl strzeni povrchu</t>
  </si>
  <si>
    <t>631361921RT2</t>
  </si>
  <si>
    <t>Výztuž mazanin svařovanou sítí, průměr drátu  5,0, oka 100/100 mm KD35</t>
  </si>
  <si>
    <t>pod křeslo : 0,00308*2,5*2,5</t>
  </si>
  <si>
    <t>642952110RT4</t>
  </si>
  <si>
    <t>Osazení zárubní dveřních dřevěných, pl. do 2,5 m2, včetně dodávky zárubně Sapeli  197 x 80/7 - 19 buk</t>
  </si>
  <si>
    <t>barva bílá</t>
  </si>
  <si>
    <t>941955001R00</t>
  </si>
  <si>
    <t>Lešení lehké pomocné, výška podlahy do 1,2 m</t>
  </si>
  <si>
    <t>50% plochy dotčených místností</t>
  </si>
  <si>
    <t>105 : 19,73</t>
  </si>
  <si>
    <t>106 : 33,42</t>
  </si>
  <si>
    <t>941955003R00</t>
  </si>
  <si>
    <t>Lešení lehké pomocné, výška podlahy do 2,5 m</t>
  </si>
  <si>
    <t>pod okno : 2,5*1</t>
  </si>
  <si>
    <t>952901110R00</t>
  </si>
  <si>
    <t>Čištění mytím vnějších ploch oken a dveří</t>
  </si>
  <si>
    <t>0,33*1,62*2+1,22*1,8*2+1,25*1,8</t>
  </si>
  <si>
    <t>0,85*2,1+0,86*2,17</t>
  </si>
  <si>
    <t>952901111R00</t>
  </si>
  <si>
    <t>Vyčištění budov o výšce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</si>
  <si>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</si>
  <si>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Součástí úklidu bude vysátí prachu ze stávajících rozvodů - voda, topení, plyn, ad.</t>
  </si>
  <si>
    <t>9,34+24,05+19,89+45,03+23,51</t>
  </si>
  <si>
    <t>962032241R00</t>
  </si>
  <si>
    <t>Bourání zdiva z cihel pálených na MC</t>
  </si>
  <si>
    <t>962036112R00</t>
  </si>
  <si>
    <t>DMTZ SDK příčky, 1x kov.kce., 1x opláštěné 12,5 mm</t>
  </si>
  <si>
    <t>vč. dveří</t>
  </si>
  <si>
    <t>provizorní příčka : 3*(2,5+2)</t>
  </si>
  <si>
    <t>962036124R00</t>
  </si>
  <si>
    <t>DMTZ SDK příčky, 1x kov.kce., 2x opláštěné 12,5 mm</t>
  </si>
  <si>
    <t>2,43*2,9</t>
  </si>
  <si>
    <t>962036412R00</t>
  </si>
  <si>
    <t>DMTZ SDK předstěny, 1x kov.kce, 1x oplášť.12,5 mm</t>
  </si>
  <si>
    <t>2,9*(1,39+0,12*2)</t>
  </si>
  <si>
    <t>964073221R00</t>
  </si>
  <si>
    <t>Vybourání nosníků ze zdi cihelné dl. 4 m, 20 kg/m</t>
  </si>
  <si>
    <t>1,1*0,02</t>
  </si>
  <si>
    <t>965042141RT4</t>
  </si>
  <si>
    <t>Bourání mazanin betonových tl. 10 cm, nad 4 m2, pneumat. kladivo, tl. mazaniny 8 - 10 cm</t>
  </si>
  <si>
    <t>lokální zásahy : 0,5</t>
  </si>
  <si>
    <t>965049111R00</t>
  </si>
  <si>
    <t>Příplatek, bourání mazanin se svař. síťí tl. 10 cm</t>
  </si>
  <si>
    <t>965082923R00</t>
  </si>
  <si>
    <t>Odstranění násypu tl. do 10 cm, plocha nad 2 m2</t>
  </si>
  <si>
    <t>0,1*(33,42+19,73)</t>
  </si>
  <si>
    <t>968061125R00</t>
  </si>
  <si>
    <t>Vyvěšení dřevěných dveřních křídel pl. do 2 m2</t>
  </si>
  <si>
    <t>uložení pro zpětné použití</t>
  </si>
  <si>
    <t>vyvěšení : 2</t>
  </si>
  <si>
    <t>zavěšení : 2</t>
  </si>
  <si>
    <t>970031200R00</t>
  </si>
  <si>
    <t>Vrtání jádrové do zdiva cihelného do D 200 mm</t>
  </si>
  <si>
    <t>0,75</t>
  </si>
  <si>
    <t>971035641R00</t>
  </si>
  <si>
    <t>Vybourání otv. zeď cihel. pl. 4 m2, tl. 30 cm, MC</t>
  </si>
  <si>
    <t>1,1*2,1*0,18</t>
  </si>
  <si>
    <t>972054111R00</t>
  </si>
  <si>
    <t>Vybourání otv. stropy ŽB pl. 0,0225 m2, tl. 8 cm</t>
  </si>
  <si>
    <t>974031664R00</t>
  </si>
  <si>
    <t>Vysekání rýh zeď cihelná vtah. nosníků 15 x 15 cm</t>
  </si>
  <si>
    <t>1,1</t>
  </si>
  <si>
    <t>978013141R00</t>
  </si>
  <si>
    <t>Otlučení omítek vnitřních stěn v rozsahu do 30 %</t>
  </si>
  <si>
    <t>978013161R00</t>
  </si>
  <si>
    <t>Otlučení omítek vnitřních stěn v rozsahu do 50 %</t>
  </si>
  <si>
    <t>978059521R00</t>
  </si>
  <si>
    <t>Odsekání vnitřních obkladů stěn do 2 m2</t>
  </si>
  <si>
    <t>106 : 1,5*(1,86+0,75*2)</t>
  </si>
  <si>
    <t>105 : 1,5*(0,5+1,3)</t>
  </si>
  <si>
    <t>999281105R00</t>
  </si>
  <si>
    <t>Přesun hmot pro opravy a údržbu do výšky 6 m</t>
  </si>
  <si>
    <t>711212000R00</t>
  </si>
  <si>
    <t>Penetrace podkladu pod hydroizolační nátěr</t>
  </si>
  <si>
    <t>POL1_7</t>
  </si>
  <si>
    <t>včetně dodávky penetrace - hygienická zařízení</t>
  </si>
  <si>
    <t>1,5*4</t>
  </si>
  <si>
    <t>711212001RX1</t>
  </si>
  <si>
    <t>proti vlhkosti</t>
  </si>
  <si>
    <t>RTS 14/ II</t>
  </si>
  <si>
    <t>včetně systémových doplňků</t>
  </si>
  <si>
    <t>998711201R00</t>
  </si>
  <si>
    <t>Přesun hmot pro izolace proti vodě, výšky do 6 m</t>
  </si>
  <si>
    <t>POL1_1002</t>
  </si>
  <si>
    <t>713100812R00</t>
  </si>
  <si>
    <t>tloušťka přes 20 do 50 mm</t>
  </si>
  <si>
    <t>RTS 17/ II</t>
  </si>
  <si>
    <t>R : 20</t>
  </si>
  <si>
    <t>713121111R00</t>
  </si>
  <si>
    <t>Izolace tepelná podlah na sucho, jednovrstvá</t>
  </si>
  <si>
    <t>2,5*2,5</t>
  </si>
  <si>
    <t>713121118R00</t>
  </si>
  <si>
    <t>Montáž dilatačního pásku podél stěn</t>
  </si>
  <si>
    <t>18,2+20,69+13,76</t>
  </si>
  <si>
    <t>713191100RT9</t>
  </si>
  <si>
    <t>Položení separační fólie, včetně dodávky PE fólie</t>
  </si>
  <si>
    <t>separační folie na násyp, včetně přelepení spojů</t>
  </si>
  <si>
    <t>19,89+9,34+24,05</t>
  </si>
  <si>
    <t>713531221R00</t>
  </si>
  <si>
    <t>Protipožární výplň spár ve stěně tl. do 150 mm</t>
  </si>
  <si>
    <t>2,5</t>
  </si>
  <si>
    <t>713551151R00</t>
  </si>
  <si>
    <t>Protipož. desková kabel. přepážka EI 60, do 0,1 m2</t>
  </si>
  <si>
    <t>713552151RZ1</t>
  </si>
  <si>
    <t>Protipož.trubní ucpávka EI 120, do D 50 mm, strop</t>
  </si>
  <si>
    <t>998713201R00</t>
  </si>
  <si>
    <t>Přesun hmot pro izolace tepelné, výšky do 6 m</t>
  </si>
  <si>
    <t>28375327RZZ</t>
  </si>
  <si>
    <t>Pásek dilatační okrajový š. 80 mm tl. 5 mm</t>
  </si>
  <si>
    <t>Specifikace</t>
  </si>
  <si>
    <t>POL3_7</t>
  </si>
  <si>
    <t>28376072</t>
  </si>
  <si>
    <t>Deska izolační kročejová EPS T 6500 tl. 30-1 mm</t>
  </si>
  <si>
    <t>SPCM</t>
  </si>
  <si>
    <t>2,5*2,5*1,15</t>
  </si>
  <si>
    <t>725210821R00</t>
  </si>
  <si>
    <t>Demontáž umyvadel bez výtokových armatur</t>
  </si>
  <si>
    <t>soubor</t>
  </si>
  <si>
    <t>725320822R00</t>
  </si>
  <si>
    <t>Demontáž dřezů dvojitých v kuchyň.sestavách</t>
  </si>
  <si>
    <t>725820802R00</t>
  </si>
  <si>
    <t>Demontáž baterie stojánkové do 1otvoru</t>
  </si>
  <si>
    <t>725860811R00</t>
  </si>
  <si>
    <t>Demontáž uzávěrek zápachových jednoduchých</t>
  </si>
  <si>
    <t>998725201R00</t>
  </si>
  <si>
    <t>Přesun hmot pro zařizovací předměty, výšky do 6 m</t>
  </si>
  <si>
    <t>.</t>
  </si>
  <si>
    <t>762512126RZ1</t>
  </si>
  <si>
    <t>Položení podlah. desek ve dvou vrstvách lepených</t>
  </si>
  <si>
    <t>Podlahové prvky sestávají ze dvou vzájemně slepených sádrovláknitých desek o tloušťce 10 nebo 12,5 mm spolu s různými nakašírovanými izolačními materiály. Z hlediska užitného zatížení je navržena skladba 2x12,5 mm desky  + dřevovláknitá deska, zvýšené pevnosti je dosaženo třetí vrstvou desky 10 mm nalepenou na systémovou skladbu o tloušťce 35 mm - celková tlouštka nové podlahy bude 45 mm.</t>
  </si>
  <si>
    <t>762512236RZ1</t>
  </si>
  <si>
    <t>Položení podlah desek v jedné vrstvě lepením</t>
  </si>
  <si>
    <t>Podlahové prvky sestávají ze dvou vzájemně slepených sádrovláknitých desek o tloušťce 10 nebo 12,5 mm spolu s různými nakašírovanými izolačními materiály. Z hlediska užitného zatížení  je navržena skladba 2x12,5 mm desky + dřevovláknitá deska, zvýšené pevnosti je dosaženo třetí vrstvou desky 10 mm nalepenou na systémovou skladbu o tloušťce 35 mm - celková tlouštka nové podlahy bude 45 mm.</t>
  </si>
  <si>
    <t>762526811R00</t>
  </si>
  <si>
    <t>Demontáž podlah bez polštářů z dřevotřísky do 2 cm</t>
  </si>
  <si>
    <t>33,42+19,73</t>
  </si>
  <si>
    <t>762811811R00</t>
  </si>
  <si>
    <t>Demontáž záklopů z hrubých prken tl. do 3,2 cm</t>
  </si>
  <si>
    <t>998762202R00</t>
  </si>
  <si>
    <t>Přesun hmot pro tesařské konstrukce, výšky do 12 m</t>
  </si>
  <si>
    <t>59597045RZ1</t>
  </si>
  <si>
    <t>Deska sádrovláknitá 2000x1250x10 mm</t>
  </si>
  <si>
    <t>(19,89+9,34+24,05)*1,1</t>
  </si>
  <si>
    <t>59597051</t>
  </si>
  <si>
    <t>Deska sádrovláknitá 1500x1000x12,5 mm</t>
  </si>
  <si>
    <t>podlahová deska</t>
  </si>
  <si>
    <t>(19,89+9,34+24,05)*2*1,1</t>
  </si>
  <si>
    <t>60715360RZ1</t>
  </si>
  <si>
    <t>Deska dřevovláknitá 10 mm</t>
  </si>
  <si>
    <t>Podlahové prvkysestávají ze dvou vzájemně slepených sádrovláknitých desek o tloušťce 10 nebo 12,5 mm spolu s různými nakašírovanými izolačními materiály. Z hlediska užitného zatížení  je navržena skladba 2x12,5 mm desky + dřevovláknitá deska, zvýšené pevnosti je dosaženo třetí vrstvou desky 10 mm nalepenou na systémovou skladbu o tloušťce 35 mm - celková tlouštka nové podlahy bude 45 mm.</t>
  </si>
  <si>
    <t>766411811R00</t>
  </si>
  <si>
    <t>Demontáž obložení stěn panely velikosti do 1,5 m2</t>
  </si>
  <si>
    <t>obložení rozvodu topení</t>
  </si>
  <si>
    <t>106 : 3,2*0,6</t>
  </si>
  <si>
    <t>2,9*0,7</t>
  </si>
  <si>
    <t>104 : 2*1,8+2*0,2</t>
  </si>
  <si>
    <t>766411822R00</t>
  </si>
  <si>
    <t>Demontáž podkladových roštů obložení stěn</t>
  </si>
  <si>
    <t>104 : 2*1,8</t>
  </si>
  <si>
    <t>766414132R00</t>
  </si>
  <si>
    <t>Obložení stěn pl. do 5 m2, panely dýh. do 1,5 m2</t>
  </si>
  <si>
    <t>úprava a použití původního obložení v ordinaci II.</t>
  </si>
  <si>
    <t>105 : 2*(0,8+0,1+0,2)</t>
  </si>
  <si>
    <t>766417110RZ1</t>
  </si>
  <si>
    <t>Podkladový rošt pod obložení stěn</t>
  </si>
  <si>
    <t>vč. materiálu</t>
  </si>
  <si>
    <t>766661000RZ1</t>
  </si>
  <si>
    <t>Úprava plastové okna pro potřeby stavby, doprava materiálů a suti</t>
  </si>
  <si>
    <t>- vyvěšení a uložení křídel pro zpětné použití</t>
  </si>
  <si>
    <t>- ochranná konstrukce parapetu a rámu okna</t>
  </si>
  <si>
    <t>- zabednění okna proti vstupu osob</t>
  </si>
  <si>
    <t>- zpětná montáž, seřízení</t>
  </si>
  <si>
    <t>766661112R00</t>
  </si>
  <si>
    <t>Montáž dveří do zárubně,otevíravých 1kř.do 0,8 m</t>
  </si>
  <si>
    <t>766661122R00</t>
  </si>
  <si>
    <t>Montáž dveří do zárubně,otevíravých 1kř.nad 0,8 m</t>
  </si>
  <si>
    <t>766812820R00</t>
  </si>
  <si>
    <t>Demontáž kuchyňských linek do 1,5 m</t>
  </si>
  <si>
    <t>998766201R00</t>
  </si>
  <si>
    <t>Přesun hmot pro truhlářské konstr., výšky do 6 m</t>
  </si>
  <si>
    <t>611601219RZ1</t>
  </si>
  <si>
    <t>Dveře vnitřní plné profilované 1kř. 80x197 cm, T1</t>
  </si>
  <si>
    <t>VELIKOST: 800/1970 mm</t>
  </si>
  <si>
    <t>POPIS: DŘEVĚNÉ VNITŘNÍ JEDNOKŘÍDLOVÉ DVEŘE, PROFILOVANÉ PLNÉ</t>
  </si>
  <si>
    <t>(PROFILOVÁNÍ DLE STÁVAJÍCÍCH DVEŘÍ)</t>
  </si>
  <si>
    <t>KŘÍDLA OTOČNÁ,</t>
  </si>
  <si>
    <t>POVRCH KŘÍDLA: CPL FÓLIE, BARVA BÍLÁ STÁVAJÍCÍCH DVEŘÍ,</t>
  </si>
  <si>
    <t>ZÁRUBEŇ: OCELOVÁ, NÁTĚR BARVA BÍLÁ</t>
  </si>
  <si>
    <t>ZÁMEK: CYLINDRICKÁ VLOŽKA, GENERÁLNÍ KLÍČ</t>
  </si>
  <si>
    <t>KOVÁNÍ: KLIKA - KLIKA</t>
  </si>
  <si>
    <t>767000001RZ1</t>
  </si>
  <si>
    <t>Přenosný hasicí přístroj, dodávka včetně montáže</t>
  </si>
  <si>
    <t>hasící schopnost 27A</t>
  </si>
  <si>
    <t>práškový P6F/ETS</t>
  </si>
  <si>
    <t>767000002RZ1</t>
  </si>
  <si>
    <t>Přenosný hasicí přístroj, demontáž + zpětná montáž</t>
  </si>
  <si>
    <t>vč. revize</t>
  </si>
  <si>
    <t>767670021RZ1</t>
  </si>
  <si>
    <t>Montáž kliky a štítku, včetně dodávky, zámek s cylindrickou vložkou</t>
  </si>
  <si>
    <t>generální klíč, zámek s cylindrickou vložkou</t>
  </si>
  <si>
    <t>767671102RZ1</t>
  </si>
  <si>
    <t>Značení dveří a místností, dodávka + montáž</t>
  </si>
  <si>
    <t>767700001RZ1</t>
  </si>
  <si>
    <t>Dveřní zarážka, nerez provedení, D+M</t>
  </si>
  <si>
    <t>podlahová zarážka v nerez provedení, gumový kroužek proti oděru</t>
  </si>
  <si>
    <t>767991912R00</t>
  </si>
  <si>
    <t>Řezání plamenem (samostatně)</t>
  </si>
  <si>
    <t>odřezání ocelových nosníků ad. ocelových prvků</t>
  </si>
  <si>
    <t>767996801R00</t>
  </si>
  <si>
    <t>Demontáž atypických ocelových konstr. do 50 kg</t>
  </si>
  <si>
    <t>kg</t>
  </si>
  <si>
    <t>kovové stavební doplňky, rozvaděče ad.</t>
  </si>
  <si>
    <t>45</t>
  </si>
  <si>
    <t>998767201R00</t>
  </si>
  <si>
    <t>Přesun hmot pro zámečnické konstr., výšky do 6 m</t>
  </si>
  <si>
    <t>775521800R00</t>
  </si>
  <si>
    <t>Demontáž podlah vlysových přibíjených včetně lišt</t>
  </si>
  <si>
    <t>998775201R00</t>
  </si>
  <si>
    <t>Přesun hmot pro podlahy vlysové, výšky do 6 m</t>
  </si>
  <si>
    <t>775592005R00</t>
  </si>
  <si>
    <t>Přebroušení stěrky nebo betoonov. podkladu strojní</t>
  </si>
  <si>
    <t>776401800R00</t>
  </si>
  <si>
    <t>Demontáž soklíků nebo lišt, pryžových nebo z PVC</t>
  </si>
  <si>
    <t>105 : 18,44</t>
  </si>
  <si>
    <t>106 : 32,53</t>
  </si>
  <si>
    <t>776421100R05</t>
  </si>
  <si>
    <t>Lepení podlahové lišty</t>
  </si>
  <si>
    <t>776421300R00</t>
  </si>
  <si>
    <t>Montáž fabionů k PVC podlahám do v.100 mm</t>
  </si>
  <si>
    <t>776491115RZ1</t>
  </si>
  <si>
    <t>Podlaha přechod lišty z elox. hliníku, šířka lišty 35mm včetně montáže</t>
  </si>
  <si>
    <t>0,8+0,85</t>
  </si>
  <si>
    <t>776511820R00</t>
  </si>
  <si>
    <t>Odstranění PVC a koberců lepených s podložkou</t>
  </si>
  <si>
    <t>105 : 19,73*2</t>
  </si>
  <si>
    <t>106 - čtverce : 33,42</t>
  </si>
  <si>
    <t>776521101RZ1</t>
  </si>
  <si>
    <t>Lepení povlak.podlah z pásů PVC  vodivých</t>
  </si>
  <si>
    <t>19,89+24,05+9,34</t>
  </si>
  <si>
    <t>776590100RZ1</t>
  </si>
  <si>
    <t>Vysátí podkladu nášlap ploch podlah</t>
  </si>
  <si>
    <t>(19,89+24,05+9,34)*2</t>
  </si>
  <si>
    <t>776994111R00</t>
  </si>
  <si>
    <t>svařování povlakových podlah  z pásů nebo čtverců</t>
  </si>
  <si>
    <t>PVC</t>
  </si>
  <si>
    <t>(19,89+24,05+9,34)*0,7+52,65</t>
  </si>
  <si>
    <t>776996110R00</t>
  </si>
  <si>
    <t>Napuštění povlakových podlah pastou</t>
  </si>
  <si>
    <t>998776201R00</t>
  </si>
  <si>
    <t>Přesun hmot pro podlahy povlakové, výšky do 6 m</t>
  </si>
  <si>
    <t>283424022</t>
  </si>
  <si>
    <t>Fabion se začišťovací lištou z měkčeného PVC  2345</t>
  </si>
  <si>
    <t>(18,2+20,69+13,76)*1,1</t>
  </si>
  <si>
    <t>284123098</t>
  </si>
  <si>
    <t>podlahovina PVC v rolích; š = 2 000,0 mm; l = 20 000 mm; tl. 2,00 mm; homogenní; povrch. úprava PUR; protiskluzná; elektrostaticky vodivá; oblast ...</t>
  </si>
  <si>
    <t>Užitková vrstva 2,0 mm</t>
  </si>
  <si>
    <t>Celková tloušťka 2,0 mm</t>
  </si>
  <si>
    <t>oblast použití: 34-43</t>
  </si>
  <si>
    <t>podlahy : (19,89+24,05+9,34)*1,15</t>
  </si>
  <si>
    <t>fabion : 52,65*0,1*1,2</t>
  </si>
  <si>
    <t>777553010R00</t>
  </si>
  <si>
    <t>Penetrace savého podkladu pod stěrku</t>
  </si>
  <si>
    <t>777553210R00</t>
  </si>
  <si>
    <t>Vyrovnání podlah, samonivel. hmota  tl. 2mm</t>
  </si>
  <si>
    <t>sádrová stěrka</t>
  </si>
  <si>
    <t>777553219R00</t>
  </si>
  <si>
    <t>Příplatek za další 2 mm, samonivel. hmota</t>
  </si>
  <si>
    <t>998777201R00</t>
  </si>
  <si>
    <t>Přesun hmot pro podlahy syntetické, výšky do 6 m</t>
  </si>
  <si>
    <t>781101210R00</t>
  </si>
  <si>
    <t>Penetrace podkladu pod obklady</t>
  </si>
  <si>
    <t>18,0450</t>
  </si>
  <si>
    <t>781111115R00</t>
  </si>
  <si>
    <t>Otvor v obkladačce diamant.korunkou prům.do 30 mm</t>
  </si>
  <si>
    <t>781111116R00</t>
  </si>
  <si>
    <t>Otvor v obkladačce diamant.korunkou prům.do 90 mm</t>
  </si>
  <si>
    <t>30</t>
  </si>
  <si>
    <t>781415016R00</t>
  </si>
  <si>
    <t>Montáž obkladů stěn, porovin.,tmel, nad 20x25 cm</t>
  </si>
  <si>
    <t>781419705R00</t>
  </si>
  <si>
    <t>Příplatek za spárovací hmotu - plošně</t>
  </si>
  <si>
    <t>barva dle výběru</t>
  </si>
  <si>
    <t>781419706R00</t>
  </si>
  <si>
    <t>Příplatek za spárovací vodotěsnou hmotu - plošně</t>
  </si>
  <si>
    <t>781419711R00</t>
  </si>
  <si>
    <t>Příplatek k obkladu stěn za plochu do 10 m2 jedntl</t>
  </si>
  <si>
    <t>781491001RT1</t>
  </si>
  <si>
    <t>Montáž lišt k obkladům, rohových, koutových i dilatačních</t>
  </si>
  <si>
    <t>svislé vnější hrany a horní hrana</t>
  </si>
  <si>
    <t>10*0,6+1,2*3</t>
  </si>
  <si>
    <t>998781201R00</t>
  </si>
  <si>
    <t>Přesun hmot pro obklady keramické, výšky do 6 m</t>
  </si>
  <si>
    <t>59760102RZ1</t>
  </si>
  <si>
    <t>Lišta rohová hliník. na obklad ukončovací 8 mm</t>
  </si>
  <si>
    <t>597813726</t>
  </si>
  <si>
    <t>Obkládačka 20x40 šedá mat</t>
  </si>
  <si>
    <t>3 barvy dle výběru objednatele</t>
  </si>
  <si>
    <t>(18,0450)*1,15</t>
  </si>
  <si>
    <t>783226100R00</t>
  </si>
  <si>
    <t>Nátěr syntetický kovových konstrukcí základní</t>
  </si>
  <si>
    <t>- ocelové profily</t>
  </si>
  <si>
    <t>0,5*1,1</t>
  </si>
  <si>
    <t>783602823R00</t>
  </si>
  <si>
    <t>Odstranění nátěrů truhlářských, dveří opálením</t>
  </si>
  <si>
    <t>dveře a obložkové zárubně</t>
  </si>
  <si>
    <t>0,85*2,1*2+0,92*2,13</t>
  </si>
  <si>
    <t>0,86*2,17*2+1,1*2,25</t>
  </si>
  <si>
    <t>783612200R00</t>
  </si>
  <si>
    <t>Nátěr olejový truhlářských výrobků 2x + 1x tmelení</t>
  </si>
  <si>
    <t>784111701R00</t>
  </si>
  <si>
    <t>Penetrace podkladu nátěrem sádrokarton, omítka 1x</t>
  </si>
  <si>
    <t>784115722R00</t>
  </si>
  <si>
    <t>Malba sádrokarton, omítka, bez penetrace, 2x</t>
  </si>
  <si>
    <t>barevný odstín dle výběru objednatele</t>
  </si>
  <si>
    <t>784402801R00</t>
  </si>
  <si>
    <t>Odstranění malby oškrábáním v místnosti H do 3,8 m</t>
  </si>
  <si>
    <t>979017112R00</t>
  </si>
  <si>
    <t>Svislé přemístění vyb. hmot nošením na H do 3,5 m</t>
  </si>
  <si>
    <t>979017191R00</t>
  </si>
  <si>
    <t>Příplatek k přemístění suti za dalších H 3,5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</si>
  <si>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</si>
  <si>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</si>
  <si>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</si>
  <si>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</si>
  <si>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</si>
  <si>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</si>
  <si>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</si>
  <si>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</si>
  <si>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979087112R00</t>
  </si>
  <si>
    <t>Nakládání suti na dopravní prostředky</t>
  </si>
  <si>
    <t>979999999R00</t>
  </si>
  <si>
    <t>Poplatek za skládku 10 % příměsí</t>
  </si>
  <si>
    <t>416061110RZ1</t>
  </si>
  <si>
    <t>Kazetový podhled bez izolace</t>
  </si>
  <si>
    <t>Kazetový podhled - opravy s doplněním původních kazet, 30% nových kazet</t>
  </si>
  <si>
    <t>0,6*0,6*40</t>
  </si>
  <si>
    <t>Hrubá výplň rýh ve stěnách, jakoukoliv maltou jakoukoliv maltou  jakékoliv šířky</t>
  </si>
  <si>
    <t>801-4</t>
  </si>
  <si>
    <t>jakékoliv šířky rýhy,</t>
  </si>
  <si>
    <t>SPI</t>
  </si>
  <si>
    <t>Oprava vnitřních vápenných omítek stěn v množství opravované plochy přes 10 do 30 %,  štukových</t>
  </si>
  <si>
    <t>2,9*(5,37*2+5,79*2)</t>
  </si>
  <si>
    <t>Vyztužení povrchu vnitřních stěn sklotextilní síťovinou s dodávkou síťoviny a stěrkového tmelu</t>
  </si>
  <si>
    <t>801-1</t>
  </si>
  <si>
    <t>64,7280</t>
  </si>
  <si>
    <t>612421638R00</t>
  </si>
  <si>
    <t>Omítka vnitřní zdiva  štuková 3 mm</t>
  </si>
  <si>
    <t>64,728-19,4184</t>
  </si>
  <si>
    <t>5,4*5,8</t>
  </si>
  <si>
    <t>631312141R00</t>
  </si>
  <si>
    <t>Doplnění mazanin betonem prostým rýh v dosavadních mazaninách</t>
  </si>
  <si>
    <t>prostým betonem (s dodáním hmot) bez potěru,</t>
  </si>
  <si>
    <t>0,25</t>
  </si>
  <si>
    <t>Lešení lehké pracovní pomocné pomocné, o výšce lešeňové podlahy do 1,2 m</t>
  </si>
  <si>
    <t>800-3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</si>
  <si>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</si>
  <si>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45,03</t>
  </si>
  <si>
    <t>Demontáž sádrokartonových, sádrovláknitých příček a předstěn příčka, sádrokartonová bez minerální izolace, jednoduchá ocelová konstrukce, 2xopláštěná deskou tl. 12,5 mm</t>
  </si>
  <si>
    <t>801-3</t>
  </si>
  <si>
    <t>4*2</t>
  </si>
  <si>
    <t>963016211R00</t>
  </si>
  <si>
    <t>Demontáž sádrokartonových a sádrovláknitých podhledů z kazet 600 x 600 mm bez minerální izolace, na kovovém roštu, tl. 12,5 mm</t>
  </si>
  <si>
    <t>- uložení části kazet pro zpětné použití</t>
  </si>
  <si>
    <t>974042532R00</t>
  </si>
  <si>
    <t>Vysekání rýh v betonové a jiné monolitické dlažbě do hloubky 50 mm, šířky do 70 mm</t>
  </si>
  <si>
    <t>s betonovým podkladem,</t>
  </si>
  <si>
    <t>pro rozvody elektro - recepce</t>
  </si>
  <si>
    <t>Otlučení omítek vápenných nebo vápenocementových vnitřních s vyškrabáním spár, s očištěním zdiva stěn, v rozsahu do 30 %</t>
  </si>
  <si>
    <t xml:space="preserve">Přesun hmot pro opravy a údržbu objektů pro opravy a údržbu dosavadních objektů včetně vnějších plášťů  výšky do 6 m,  </t>
  </si>
  <si>
    <t>oborů 801, 803, 811 a 812</t>
  </si>
  <si>
    <t>Demontáž ostatních doplňků staveb atypických konstrukcí  o hmotnosti přes 20 do 50 kg</t>
  </si>
  <si>
    <t>800-767</t>
  </si>
  <si>
    <t>ocelové sloupky v příčce</t>
  </si>
  <si>
    <t>33,18</t>
  </si>
  <si>
    <t>Přesun hmot pro kovové stavební doplňk. konstrukce v objektech výšky do 6 m</t>
  </si>
  <si>
    <t>50 m vodorovně</t>
  </si>
  <si>
    <t>Demontáž soklíků nebo lišt pryžových nebo PVC odstranění a uložení na hromady</t>
  </si>
  <si>
    <t>800-775</t>
  </si>
  <si>
    <t>fabiony</t>
  </si>
  <si>
    <t>24,8+4*2</t>
  </si>
  <si>
    <t>Lepení soklíků PVC a napojení krytiny na stěnu ukončení krytiny u stěny fabionem do v. 100 mm</t>
  </si>
  <si>
    <t>24,8</t>
  </si>
  <si>
    <t>Odstranění povlakových podlah z nášlapné plochy lepených, s podložkou, z ploch přes 20 m2</t>
  </si>
  <si>
    <t>32,5</t>
  </si>
  <si>
    <t>776521110R00</t>
  </si>
  <si>
    <t xml:space="preserve">Lepení povlakových podlah z plastů  Lepení povlakových podlah z plastů - pásy z PVC, montáž,  </t>
  </si>
  <si>
    <t>Ostatní práce svařování povlakových podlah  z pásů nebo čtverců</t>
  </si>
  <si>
    <t>32,5*0,7+27,28</t>
  </si>
  <si>
    <t>Ostatní práce napuštění povlakových podlah pastou</t>
  </si>
  <si>
    <t>celá čekárna : 45,03</t>
  </si>
  <si>
    <t>Přesun hmot pro podlahy povlakové v objektech výšky do 6 m</t>
  </si>
  <si>
    <t>vodorovně do 50 m</t>
  </si>
  <si>
    <t>32,5*2</t>
  </si>
  <si>
    <t>lišta ukončovací, fabion; podlahová; materiál PVC; tl. 2,00 mm; š = 90,0 mm; h = 28,0 mm</t>
  </si>
  <si>
    <t>24,8*1,1</t>
  </si>
  <si>
    <t>284123097A</t>
  </si>
  <si>
    <t>Podlahovina PVC  PUR tl. 2 mm š. 2 m homogenní</t>
  </si>
  <si>
    <t>32,5*1,15</t>
  </si>
  <si>
    <t>27,28*0,1*1,2</t>
  </si>
  <si>
    <t>Podlahy ze stěrky silikátové s disperzí Doplňující práce pro podlahy ze stěrek silikátových penetrace savého podkladu podlah disperzí</t>
  </si>
  <si>
    <t>800-773</t>
  </si>
  <si>
    <t>Podlahy ze stěrky silikátové s disperzí Doplňující práce pro podlahy ze stěrek silikátových vyrovnání podlah samonivelační hmotou na bázi cementu  tl. 2mm</t>
  </si>
  <si>
    <t>Podlahy ze stěrky silikátové s disperzí Doplňující práce pro podlahy ze stěrek silikátových příplatek za každé 2 mm vyrovnání podlah samoniveleační hmotou na bázi cementu</t>
  </si>
  <si>
    <t>Přesun hmot pro podlahy syntetické v objektech výšky do 6 m</t>
  </si>
  <si>
    <t>Odstranění maleb oškrabáním, v místnostech do 3,8 m</t>
  </si>
  <si>
    <t>800-784</t>
  </si>
  <si>
    <t>Příprava povrchu Penetrace (napouštění) podkladu disperzní, jednonásobná</t>
  </si>
  <si>
    <t>Malby z malířských směsí omyvatelných, pro sádrokarton,  , barevné, dvojnásobné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</si>
  <si>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</si>
  <si>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</si>
  <si>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</si>
  <si>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</si>
  <si>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</si>
  <si>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</si>
  <si>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 xml:space="preserve">Svislé přemístění suti k místu nakládky příplatek za každých dalších i započatých 3,5 m výšky suti,  </t>
  </si>
  <si>
    <t>Odvoz suti a vybouraných hmot na skládku do 1 km</t>
  </si>
  <si>
    <t>Odvoz suti a vybouraných hmot na skládku příplatek za každý další 1 km</t>
  </si>
  <si>
    <t>Vnitrostaveništní doprava suti a vybouraných hmot do 10 m</t>
  </si>
  <si>
    <t>Vnitrostaveništní doprava suti a vybouraných hmot příplatek k ceně za každých dalších 5 m</t>
  </si>
  <si>
    <t>Poplatek za recyklaci, suti s 10 % příměsi dřeva, plastu apod.,  , skupina 17 01 07 z Katalogu odpadů</t>
  </si>
  <si>
    <t>10,17*3,22</t>
  </si>
  <si>
    <t>6,61</t>
  </si>
  <si>
    <t>611421231R00</t>
  </si>
  <si>
    <t>Oprava váp.omítek stropů do 10% plochy - štukových</t>
  </si>
  <si>
    <t>2,7</t>
  </si>
  <si>
    <t>32,75*0,3</t>
  </si>
  <si>
    <t>6,6</t>
  </si>
  <si>
    <t>0,8*2+0,96*1,85+1,2*2,2</t>
  </si>
  <si>
    <t>978011121R00</t>
  </si>
  <si>
    <t>Otlučení omítek vnitřních vápenných stropů do 10 %</t>
  </si>
  <si>
    <t>6,61+1,5+6,6*0,15</t>
  </si>
  <si>
    <t>771101101R00</t>
  </si>
  <si>
    <t>Vysávání podlah prům.vysavačem pro pokládku dlažby</t>
  </si>
  <si>
    <t>771471011R00</t>
  </si>
  <si>
    <t>Obklad soklíků keram.rovných do MC,10x10 cm</t>
  </si>
  <si>
    <t>10,2-(0,8+1,2+1,6)</t>
  </si>
  <si>
    <t>771575109R00</t>
  </si>
  <si>
    <t>Montáž podlah keram.,hladké, tmel, 30x30 cm</t>
  </si>
  <si>
    <t>771578011R00</t>
  </si>
  <si>
    <t>Spára podlaha - stěna, silikonem</t>
  </si>
  <si>
    <t>10,2</t>
  </si>
  <si>
    <t>771579790R00</t>
  </si>
  <si>
    <t>Příplatek za diagonální kladení keram.dlažby</t>
  </si>
  <si>
    <t>771579795R00</t>
  </si>
  <si>
    <t>příplatek za spárování voduodpuzující hmotou - plošně</t>
  </si>
  <si>
    <t>RTS 19/ II</t>
  </si>
  <si>
    <t>771590150R00</t>
  </si>
  <si>
    <t>Penetrování nášlap ploch podlahy</t>
  </si>
  <si>
    <t>998771201R00</t>
  </si>
  <si>
    <t>Přesun hmot pro podlahy z dlaždic, výšky do 6 m</t>
  </si>
  <si>
    <t>59764207</t>
  </si>
  <si>
    <t>Dlažba keramická bez glazury (UGL); tl. = 10,0 mm; a = 598 mm; b = 598 mm; nasákavost = 0,5 %; protiskluznost: R9; povrch: hladký, matný; barva: šedá</t>
  </si>
  <si>
    <t>protiskluz R10</t>
  </si>
  <si>
    <t>6,61*1,15</t>
  </si>
  <si>
    <t>6,61*2</t>
  </si>
  <si>
    <t>777553211RZ1</t>
  </si>
  <si>
    <t>cementová stěrka</t>
  </si>
  <si>
    <t>1,5*(1+0,8)</t>
  </si>
  <si>
    <t>1,5*2+1,8</t>
  </si>
  <si>
    <t>2,7*1,15</t>
  </si>
  <si>
    <t>stěny : 10,17*3,22</t>
  </si>
  <si>
    <t>strop : 6,61</t>
  </si>
  <si>
    <t>784402802R00</t>
  </si>
  <si>
    <t>Odstranění malby oškrábáním v místnosti H do 5 m</t>
  </si>
  <si>
    <t>122202509R00</t>
  </si>
  <si>
    <t>Příplatek za lepivost pro hor. 3</t>
  </si>
  <si>
    <t>1,2*1,4*0,5</t>
  </si>
  <si>
    <t>139711101RT3</t>
  </si>
  <si>
    <t>Vykopávka v uzavřených prostorách v hor.1-4, hornina 3</t>
  </si>
  <si>
    <t>161101103R00</t>
  </si>
  <si>
    <t>Svislé přemístění výkopku z hor.1-4 do 6,0 m</t>
  </si>
  <si>
    <t>162201102R00</t>
  </si>
  <si>
    <t>Vodorovné přemístění výkopku z hor.1-4 do 50 m</t>
  </si>
  <si>
    <t>162607111R00</t>
  </si>
  <si>
    <t>Vodorov prem vykop horn 1-4 6000m</t>
  </si>
  <si>
    <t>162607119R00</t>
  </si>
  <si>
    <t>Pripl zkd 1000m</t>
  </si>
  <si>
    <t>1,2*1,4*0,5*10</t>
  </si>
  <si>
    <t>167101101R00</t>
  </si>
  <si>
    <t>Nakládání výkopku z hor.1-4 v množství do 100 m3</t>
  </si>
  <si>
    <t>199000002R00</t>
  </si>
  <si>
    <t>Poplatek za skládku horniny 1- 4</t>
  </si>
  <si>
    <t>271571111R00</t>
  </si>
  <si>
    <t>Polštář základu ze štěrkopísku tříděného</t>
  </si>
  <si>
    <t>1,2*1,4*0,15</t>
  </si>
  <si>
    <t>273361921RT8</t>
  </si>
  <si>
    <t>Výztuž základových desek ze svařovaných sítí, průměr drátu  8,0, oka 100/100 mm KY81</t>
  </si>
  <si>
    <t>1,2*1,4*2*0,00799*1,3</t>
  </si>
  <si>
    <t>275321116R00</t>
  </si>
  <si>
    <t>Železobeton zákl. patek z cem. portladských C16/20</t>
  </si>
  <si>
    <t>patka v zemi</t>
  </si>
  <si>
    <t>1,2*1,4*0,4</t>
  </si>
  <si>
    <t>311321312R00</t>
  </si>
  <si>
    <t>Železobeton nadzákladových zdí C 20/25</t>
  </si>
  <si>
    <t>311351101R00</t>
  </si>
  <si>
    <t>Bednění nadzákladových zdí jednostranné - zřízení</t>
  </si>
  <si>
    <t>0,5*(1,2*2+1,4*2)</t>
  </si>
  <si>
    <t>311351102R00</t>
  </si>
  <si>
    <t>Bednění nadzákladových zdí jednostranné-odstranění</t>
  </si>
  <si>
    <t>311361921RT8</t>
  </si>
  <si>
    <t>Výztuž nadzákladových zdí ze svařovaných sítí, průměr drátu 8,0, oka 100/100 mm KY81</t>
  </si>
  <si>
    <t>50</t>
  </si>
  <si>
    <t>631313611RM1</t>
  </si>
  <si>
    <t>Mazanina betonová tl. 8 - 12 cm C 16/20, z betonu prostého</t>
  </si>
  <si>
    <t>doplnění kolem nové patky</t>
  </si>
  <si>
    <t>1,6*1,4*0,1-1,4*1,2*0,1</t>
  </si>
  <si>
    <t>21,1+66,*0,55+15,5</t>
  </si>
  <si>
    <t>1,6*1,4*0,1</t>
  </si>
  <si>
    <t>965042231RT2</t>
  </si>
  <si>
    <t>Bourání mazanin betonových tl. nad 10 cm, pl. 4 m2, ručně tl. mazaniny 15 - 20 cm</t>
  </si>
  <si>
    <t>1,4*1,2*0,15</t>
  </si>
  <si>
    <t>965049111RT1</t>
  </si>
  <si>
    <t>Příplatek, bourání mazanin se svař. síťí tl. 10 cm, jednostranná výztuž svařovanou sítí</t>
  </si>
  <si>
    <t>970241250R00</t>
  </si>
  <si>
    <t>Řezání prostého betonu hl. řezu 250 mm</t>
  </si>
  <si>
    <t>2*(1,6+1,4)</t>
  </si>
  <si>
    <t>711111001RZ2</t>
  </si>
  <si>
    <t>Izolace proti vlhkosti vodor. nátěr ALP za studena, 1x nátěr - včetně dodávky penetračního laku ALP-M</t>
  </si>
  <si>
    <t>1,2*1,4*1,5</t>
  </si>
  <si>
    <t>711140101R00</t>
  </si>
  <si>
    <t>Odstr.izolace proti vlhk.vodor. pásy přitav.,1vrst</t>
  </si>
  <si>
    <t>711141559RT2</t>
  </si>
  <si>
    <t>Izolace proti vlhk. vodorovná pásy přitavením, 2 vrstvy - materiál ve specifikaci</t>
  </si>
  <si>
    <t>711212111R00</t>
  </si>
  <si>
    <t>Penetrace podkladu nátěrem</t>
  </si>
  <si>
    <t>včetně dodávky penetrace</t>
  </si>
  <si>
    <t>628322872RZZ</t>
  </si>
  <si>
    <t>Pás asfaltovaný oxidovaný V 60 S 35</t>
  </si>
  <si>
    <t>62836302RZZ</t>
  </si>
  <si>
    <t>Pás asfaltovaný  Al S40 protiradonový</t>
  </si>
  <si>
    <t>767330918R00</t>
  </si>
  <si>
    <t>Vyvrtání otvoru do betonu, vyčištění, aplikace chemické kotvy</t>
  </si>
  <si>
    <t>16</t>
  </si>
  <si>
    <t>767995105R00</t>
  </si>
  <si>
    <t>Výroba a montáž kov. atypických konstr. do 100 kg</t>
  </si>
  <si>
    <t>cca 360,43 kg + 15% rezerva</t>
  </si>
  <si>
    <t>OK : 360,43*1,15</t>
  </si>
  <si>
    <t>SM : 50</t>
  </si>
  <si>
    <t>R : 25</t>
  </si>
  <si>
    <t>13383410</t>
  </si>
  <si>
    <t>Tyč průřezu IPE  80, střední, jakost oceli S235</t>
  </si>
  <si>
    <t>N4 : 0,7*2*0,006*1,1</t>
  </si>
  <si>
    <t>N5 : 0,9*2*0,006*1,1</t>
  </si>
  <si>
    <t>13384320</t>
  </si>
  <si>
    <t>Tyč průřezu U  80, střední, jakost oceli S235</t>
  </si>
  <si>
    <t>N3 : 1,3*3*0,0086*1,1</t>
  </si>
  <si>
    <t>13384425</t>
  </si>
  <si>
    <t>Tyč průřezu U 100, střední, jakost oceli S235</t>
  </si>
  <si>
    <t>S1 : 1,7*8*0,0106*1,1</t>
  </si>
  <si>
    <t>13388425</t>
  </si>
  <si>
    <t>Tyč průřezu HEB100, střední, jakost oceli S235</t>
  </si>
  <si>
    <t>N1 : 1,3*2*0,0204*1,1</t>
  </si>
  <si>
    <t>N2 : 0,9*5*0,0204*1,1</t>
  </si>
  <si>
    <t>13515120</t>
  </si>
  <si>
    <t>Ocel široká jakost S235 JRG2  200x 10 mm</t>
  </si>
  <si>
    <t>0,2*0,2*0,001*7,85*4</t>
  </si>
  <si>
    <t>14470104</t>
  </si>
  <si>
    <t>Trubka ocelová bezešvá 26,9 x 3,2   P235GH</t>
  </si>
  <si>
    <t>RTS 22/ I</t>
  </si>
  <si>
    <t>0,25*5*3</t>
  </si>
  <si>
    <t>31110713</t>
  </si>
  <si>
    <t>Matice přesná šestihranná 02 1401 M 10</t>
  </si>
  <si>
    <t>31110716</t>
  </si>
  <si>
    <t>Matice přesná šestihranná 02 1401 M 16</t>
  </si>
  <si>
    <t>5*3*3</t>
  </si>
  <si>
    <t>311202180000</t>
  </si>
  <si>
    <t>podložka spojovací, přesná pro šrouby se šestihr.hlavou a šestihr.mat., tvar A; ocelová; d = 21,0 mm; d díry = 10,5 mm; tl = 2,00 mm</t>
  </si>
  <si>
    <t>RTS 23/ II</t>
  </si>
  <si>
    <t>311202220000</t>
  </si>
  <si>
    <t>podložka spojovací, přesná pro šrouby se šestihr.hlavou a šestihr.mat., tvar A; ocelová; d = 30,0 mm; d díry = 17,0 mm; tl = 3,00 mm</t>
  </si>
  <si>
    <t>5*3</t>
  </si>
  <si>
    <t>31171801.A</t>
  </si>
  <si>
    <t>Kotva chemická - ampule maxima M10</t>
  </si>
  <si>
    <t>kotvení do žb patky</t>
  </si>
  <si>
    <t>31179106</t>
  </si>
  <si>
    <t>Tyč závitová M10, DIN 975</t>
  </si>
  <si>
    <t>kotvy do žb patky</t>
  </si>
  <si>
    <t>0,25*4*4</t>
  </si>
  <si>
    <t>31179109</t>
  </si>
  <si>
    <t>Tyč závitová M16, DIN 975</t>
  </si>
  <si>
    <t>rizpěry pod stropem</t>
  </si>
  <si>
    <t>5*0,25*3</t>
  </si>
  <si>
    <t>783212100R00</t>
  </si>
  <si>
    <t>Nátěr olejový kovových konstrukcí dvojnásobný</t>
  </si>
  <si>
    <t>(1,4+1,8)*0,35</t>
  </si>
  <si>
    <t>4,3*0,35</t>
  </si>
  <si>
    <t>1,7*8*0,4</t>
  </si>
  <si>
    <t>(1,3*2+0,9*5)*0,6</t>
  </si>
  <si>
    <t>0,2*0,2*8</t>
  </si>
  <si>
    <t>R : 2</t>
  </si>
  <si>
    <t>783904815RZ1</t>
  </si>
  <si>
    <t>Odrezivění kovových konstrukcí, otryskání na stupeň SA 2,5</t>
  </si>
  <si>
    <t>- ocelová konstrukce</t>
  </si>
  <si>
    <t>979011111R00</t>
  </si>
  <si>
    <t>Svislá doprava suti a vybour. hmot za 2.NP a 1.PP</t>
  </si>
  <si>
    <t>310235261R00</t>
  </si>
  <si>
    <t>Zazdívka otvorů o ploše do 0,0225 m2 ve zdivu nadzákladovém cihlami pálenými o tloušťce zdi přes 450 do 600 mm</t>
  </si>
  <si>
    <t>včetně pomocného pracovního lešení</t>
  </si>
  <si>
    <t>6</t>
  </si>
  <si>
    <t>310236261R00</t>
  </si>
  <si>
    <t>Zazdívka otvorů o ploše přes 0,0225 m2 do 0,09 m2 ve zdivu nadzákladovém cihlami pálenými o tloušťce zdi přes 450 do 600 mm</t>
  </si>
  <si>
    <t>Začištění omítek kolem oken, dveří a obkladů apod. maltou vápenou</t>
  </si>
  <si>
    <t>0,95+1,9*2+1,3*2+0,65*2</t>
  </si>
  <si>
    <t>Omítky vnitřní stěn vápenné nebo vápenocementové v podlaží i ve schodišti štukové</t>
  </si>
  <si>
    <t>006 : 19,4*2,2</t>
  </si>
  <si>
    <t>612421131R00</t>
  </si>
  <si>
    <t>Oprava vnitřních vápenných omítek stěn v množství opravované plochy do 5 %,  štukových</t>
  </si>
  <si>
    <t>1.PP - 002, 007, 009, 010 : 103,72*2,2</t>
  </si>
  <si>
    <t>19,4*2,2</t>
  </si>
  <si>
    <t>228,1840*0,05</t>
  </si>
  <si>
    <t>619991006RZ2</t>
  </si>
  <si>
    <t>Zakrytí rozvodů ZTI</t>
  </si>
  <si>
    <t>- provizorní zakrytí a ochrana - dodávka a montáž folie, odstranění folie</t>
  </si>
  <si>
    <t>25</t>
  </si>
  <si>
    <t>978013111R00</t>
  </si>
  <si>
    <t>Otlučení omítek vápenných nebo vápenocementových vnitřních s vyškrabáním spár, s očištěním zdiva stěn, v rozsahu do 5 %</t>
  </si>
  <si>
    <t>978013191R00</t>
  </si>
  <si>
    <t>Otlučení omítek vápenných nebo vápenocementových vnitřních s vyškrabáním spár, s očištěním zdiva stěn, v rozsahu do 100 %</t>
  </si>
  <si>
    <t>stěny : 19,4*2,2</t>
  </si>
  <si>
    <t>strop : 21,1+4,75*0,2*4</t>
  </si>
  <si>
    <t>bareva bíla</t>
  </si>
  <si>
    <t>Svislá doprava suti a vybouraných hmot za prvé podlaží nad nebo pod základním podlažím</t>
  </si>
  <si>
    <t>612403385R00</t>
  </si>
  <si>
    <t>Hrubá výplň rýh ve stěnách, jakoukoliv maltou maltou ze suchých směsí  100 x 50 mm</t>
  </si>
  <si>
    <t>(4,6*0,1)+(10,5*0,15)</t>
  </si>
  <si>
    <t>411387530RZ3</t>
  </si>
  <si>
    <t>Zabetonování otvorů 0,0225 m2 ve stropech</t>
  </si>
  <si>
    <t>3+3</t>
  </si>
  <si>
    <t>972054141R00</t>
  </si>
  <si>
    <t>Vybourání otv. stropy ŽB pl. 0,0225 m2, tl. 15 cm</t>
  </si>
  <si>
    <t>tl.30 : 3*2</t>
  </si>
  <si>
    <t>974031143R00</t>
  </si>
  <si>
    <t>Vysekání rýh ve zdi cihelné 7 x 10 cm</t>
  </si>
  <si>
    <t>1,8+0,6+2,2</t>
  </si>
  <si>
    <t>974031154R00</t>
  </si>
  <si>
    <t>Vysekání rýh ve zdi cihelné 10 x 15 cm</t>
  </si>
  <si>
    <t>3*3,5</t>
  </si>
  <si>
    <t>722181212RT5</t>
  </si>
  <si>
    <t>Izolace návleková tl. stěny 9 mm, vnitřní průměr 15 mm</t>
  </si>
  <si>
    <t>Termoizolační trubice z pěnového polyetylenu s uzavřenou buněčnou strukturou.</t>
  </si>
  <si>
    <t>722181212RT6</t>
  </si>
  <si>
    <t>Izolace návleková tl. stěny 9 mm, vnitřní průměr 18 mm</t>
  </si>
  <si>
    <t>3,4+1+4</t>
  </si>
  <si>
    <t>722181224RT9</t>
  </si>
  <si>
    <t>Izolace návleková tl. stěny 20 mm, vnitřní průměr 28 mm</t>
  </si>
  <si>
    <t>Al folie se sklorohoží</t>
  </si>
  <si>
    <t>21</t>
  </si>
  <si>
    <t>230040026R00</t>
  </si>
  <si>
    <t>Zhotovení vnějšího závitu "G", DN 1"</t>
  </si>
  <si>
    <t>POL1_9</t>
  </si>
  <si>
    <t>12</t>
  </si>
  <si>
    <t>733110803R00</t>
  </si>
  <si>
    <t>Demontáž potrubí ocelového závitového do DN 15</t>
  </si>
  <si>
    <t>733110806R00</t>
  </si>
  <si>
    <t>Demontáž potrubí ocelového závitového do DN 15-32</t>
  </si>
  <si>
    <t>733163102R00</t>
  </si>
  <si>
    <t>Potrubí z měděných trubek vytápění D 15 x 1,0 mm</t>
  </si>
  <si>
    <t>7+1+1+1</t>
  </si>
  <si>
    <t>733163103R00</t>
  </si>
  <si>
    <t>Potrubí z měděných trubek vytápění D 18 x 1,0 mm</t>
  </si>
  <si>
    <t>733163105R00</t>
  </si>
  <si>
    <t>Potrubí z měděných trubek vytápění D 28 x 1,0 mm</t>
  </si>
  <si>
    <t>7+7+7</t>
  </si>
  <si>
    <t>733191923R00</t>
  </si>
  <si>
    <t>Navaření odbočky na potrubí,DN odbočky 15</t>
  </si>
  <si>
    <t>998733201R00</t>
  </si>
  <si>
    <t>Přesun hmot pro rozvody potrubí, výšky do 6 m</t>
  </si>
  <si>
    <t>904      R02</t>
  </si>
  <si>
    <t>Hzs-zkoušky v ramci montaz.praci, Topná zkouška</t>
  </si>
  <si>
    <t>hod</t>
  </si>
  <si>
    <t>HZS</t>
  </si>
  <si>
    <t>POL10_0</t>
  </si>
  <si>
    <t>734261401RZ3</t>
  </si>
  <si>
    <t>Arm roh,přím, G1/2x15 EK přípoj radiátoru VK, vč.montáže</t>
  </si>
  <si>
    <t>734261409T00</t>
  </si>
  <si>
    <t>Mtž - spoj eurokonus 15, vč.materiálu</t>
  </si>
  <si>
    <t>6+2</t>
  </si>
  <si>
    <t>734291971R00</t>
  </si>
  <si>
    <t>ovládání termostatických ventilů termostatické TR 11</t>
  </si>
  <si>
    <t>734291973R00</t>
  </si>
  <si>
    <t>ovládání termostatických ventilů termostatické V 4260</t>
  </si>
  <si>
    <t>998734201R00</t>
  </si>
  <si>
    <t>Přesun hmot pro armatury, výšky do 6 m</t>
  </si>
  <si>
    <t>551200027</t>
  </si>
  <si>
    <t>Ventil termostat. přímý EK x 1/2"</t>
  </si>
  <si>
    <t>551200110</t>
  </si>
  <si>
    <t>Šroubení regulační rohové EK x 1/2"</t>
  </si>
  <si>
    <t>5512001442.RZZ</t>
  </si>
  <si>
    <t>Šroubení mosazné 3/4"</t>
  </si>
  <si>
    <t>735000912R00</t>
  </si>
  <si>
    <t>Oprava-vyregulování ventilů s termost.ovládáním</t>
  </si>
  <si>
    <t>735151821R00</t>
  </si>
  <si>
    <t>Demontáž otopných těles panelových 2řadých,1500 mm</t>
  </si>
  <si>
    <t>735159210R00</t>
  </si>
  <si>
    <t>Montáž panelových těles 2řadých do délky 1140 mm</t>
  </si>
  <si>
    <t>735159310R00</t>
  </si>
  <si>
    <t>Montáž panelových těles 3řadých do délky 1140 mm</t>
  </si>
  <si>
    <t>735191905R00</t>
  </si>
  <si>
    <t>Oprava - odvzdušnění otopných těles</t>
  </si>
  <si>
    <t>735191910RZ3</t>
  </si>
  <si>
    <t>Napuštění vody do otopného systému</t>
  </si>
  <si>
    <t>735291800R00</t>
  </si>
  <si>
    <t>Demontáž konzol otopných těles do odpadu</t>
  </si>
  <si>
    <t>8</t>
  </si>
  <si>
    <t>998735201R00</t>
  </si>
  <si>
    <t>Přesun hmot pro otopná tělesa, výšky do 6 m</t>
  </si>
  <si>
    <t>48441500</t>
  </si>
  <si>
    <t>Konzola navrtávací 15/120</t>
  </si>
  <si>
    <t>48460373.O</t>
  </si>
  <si>
    <t>Těleso otopné s přirozeným prouděním - deskové; materiál: uhlíková ocel; typ: 21; H = 600 mm; B = 80 mm; L = 1 200 mm; l = 546 mm; tepelný výkon (5...</t>
  </si>
  <si>
    <t>48460496.O</t>
  </si>
  <si>
    <t>Těleso otopné s přirozeným prouděním - deskové; materiál: uhlíková ocel; typ: 21; H = 600 mm; B = 80 mm; L = 1 120 mm; l = 50 mm; tepelný výkon (50...</t>
  </si>
  <si>
    <t>48460960.H</t>
  </si>
  <si>
    <t>Těleso otopné hygienické 33-600/1000mm, s hladkou čelní deskou</t>
  </si>
  <si>
    <t>979999997R00</t>
  </si>
  <si>
    <t>Poplatek za skládku čistá suť</t>
  </si>
  <si>
    <t>včetně likvidace nebezpečného odpadu</t>
  </si>
  <si>
    <t>Termoizolační trubice z pěnového polyetylenu s uzavřenou buněčnou strukturou, povrchová úprava</t>
  </si>
  <si>
    <t>7,2*0,15</t>
  </si>
  <si>
    <t>624601125RZ3</t>
  </si>
  <si>
    <t>Tmelení spár 20 mm - pružný tmel</t>
  </si>
  <si>
    <t>1,2</t>
  </si>
  <si>
    <t>970041160R00</t>
  </si>
  <si>
    <t>Vrtání jádrové do prostého betonu do D 160 mm</t>
  </si>
  <si>
    <t>0,65</t>
  </si>
  <si>
    <t>971033161R00</t>
  </si>
  <si>
    <t>Vybourání otvorů zeď cihel. d=6 cm, tl. 60 cm, MVC</t>
  </si>
  <si>
    <t>1,6+1,6+2+2</t>
  </si>
  <si>
    <t>721176102R00</t>
  </si>
  <si>
    <t>Potrubí HT připojovací DN 40 x 1,8 mm</t>
  </si>
  <si>
    <t>2,2+2,2</t>
  </si>
  <si>
    <t>721176108RZ3</t>
  </si>
  <si>
    <t>Potrubí pro odvod kondenzátu D 20 mm</t>
  </si>
  <si>
    <t>Potrubí kondenzátu o průměru 20 nebo 25 mm je z tvrzeného PVC o standartní délce 2m:</t>
  </si>
  <si>
    <t>• UV odolné - barevně stálé,</t>
  </si>
  <si>
    <t>• Související zboží - tvarovky : kolena 45°, kolena 90°, spojky a T kusy jsou opatřeny těsnícím O kroužkem.</t>
  </si>
  <si>
    <t>• Montáž je jednoduchá, rychlá a čistá. Není potřeba lepidla, ani svářečky.</t>
  </si>
  <si>
    <t>• Spoje se dají jednoduše rozebrat a zase složit.</t>
  </si>
  <si>
    <t>• Pro připevnění na stěnu se dodávají příchytky.</t>
  </si>
  <si>
    <t>1,1+0,8+4,5</t>
  </si>
  <si>
    <t>721194101RZ3</t>
  </si>
  <si>
    <t>Vyvedení odpadních výpustek PVC 20</t>
  </si>
  <si>
    <t>721194104R00</t>
  </si>
  <si>
    <t>Vyvedení odpadních výpustek D 40 x 1,8</t>
  </si>
  <si>
    <t>998721201R00</t>
  </si>
  <si>
    <t>Přesun hmot pro vnitřní kanalizaci, výšky do 6 m</t>
  </si>
  <si>
    <t>28612142.RZ3</t>
  </si>
  <si>
    <t>Hadice PE, kondenzátní d 18 mm</t>
  </si>
  <si>
    <t>728112112R00</t>
  </si>
  <si>
    <t>Montáž potrubí plechového kruhového do d 200 mm</t>
  </si>
  <si>
    <t>d 125 : 0,65</t>
  </si>
  <si>
    <t>728314121R00</t>
  </si>
  <si>
    <t>Montáž protidešť. žaluzie kruhové do d 300 mm</t>
  </si>
  <si>
    <t>d 125 : 1</t>
  </si>
  <si>
    <t>728415122R00</t>
  </si>
  <si>
    <t>Montáž mřížky větrací nebo ventilační do d 200 mm</t>
  </si>
  <si>
    <t>998728201R00</t>
  </si>
  <si>
    <t>Přesun hmot pro vzduchotechniku, výšky do 6 m</t>
  </si>
  <si>
    <t>42953308.RZ3</t>
  </si>
  <si>
    <t>Žaluzie protidešťová d 125 se sítem</t>
  </si>
  <si>
    <t>42972759.RZ3</t>
  </si>
  <si>
    <t>Mřížka kruhová plast.125 se sítí proti hmyzu</t>
  </si>
  <si>
    <t>42981421.RZ3</t>
  </si>
  <si>
    <t>Trouba PZ stáčená do d200</t>
  </si>
  <si>
    <t>767995101R00</t>
  </si>
  <si>
    <t>Výroba a montáž kov. atypických konstr. do 5 kg</t>
  </si>
  <si>
    <t>Závěsy pro venkovní jednotky.</t>
  </si>
  <si>
    <t>4,5*2</t>
  </si>
  <si>
    <t>767999905RZ3</t>
  </si>
  <si>
    <t>Žárové zinkování kovových konstrukcí</t>
  </si>
  <si>
    <t>240050501RZ3</t>
  </si>
  <si>
    <t>Mtž kondenzační jednotky chladící venkovní</t>
  </si>
  <si>
    <t>240050505RZ3</t>
  </si>
  <si>
    <t>Mtž vnitřní jednotky chladící nástěnné</t>
  </si>
  <si>
    <t>240050540RZ3</t>
  </si>
  <si>
    <t>Doplnění chladiva R410A</t>
  </si>
  <si>
    <t>0,86</t>
  </si>
  <si>
    <t>340923143RZ3</t>
  </si>
  <si>
    <t>Vakuování chlad.systému, tlak zkouška, vč.zaučení obsluhy</t>
  </si>
  <si>
    <t>733164101RZ3</t>
  </si>
  <si>
    <t>Montáž potrubí z měděných trubek D 6 - 12 mm, s izolací</t>
  </si>
  <si>
    <t>6,4  mm : 13+2,2+4,5</t>
  </si>
  <si>
    <t>9,5  mm : 13+2,2+4,5</t>
  </si>
  <si>
    <t>19631320.RZ3</t>
  </si>
  <si>
    <t>Trubka měděná předizolovaná CU 6,35x0,8</t>
  </si>
  <si>
    <t>13+2,2+4,5</t>
  </si>
  <si>
    <t>19631325.RZ3</t>
  </si>
  <si>
    <t>Trubka měděná předizolovaná CU 9,52x0,8</t>
  </si>
  <si>
    <t>272533705RZ3</t>
  </si>
  <si>
    <t>Sada antivibrační - silentblok 4 ks</t>
  </si>
  <si>
    <t>28377788RZ3</t>
  </si>
  <si>
    <t>Páska samolepÍcí 10m/ks pro izolaci</t>
  </si>
  <si>
    <t>ks</t>
  </si>
  <si>
    <t>429172006.RZ3</t>
  </si>
  <si>
    <t>Vnitřní chladící jednotka nástěnná - 2,2 kW</t>
  </si>
  <si>
    <t>POL3_9</t>
  </si>
  <si>
    <t>VNITŘNÍ CHLADÍCÍ JEDNOTKA NÁSTĚNNÁ</t>
  </si>
  <si>
    <t>AKUSTICKÝ TLAK 22-39 dB, ROZMĚR 696x251x190mm, ODVLHČENÍ 0,6 l/hod.</t>
  </si>
  <si>
    <t>Dálkové ovládání.</t>
  </si>
  <si>
    <t>429172007.RZ3</t>
  </si>
  <si>
    <t>Vnitřní chladící jednotka nástěnná - 2,7 W</t>
  </si>
  <si>
    <t>AKUSTICKÝ TLAK 23-40 dB, ROZMĚR 822x251x190 mm, ODVLHČENÍ 1,4 l/hod.</t>
  </si>
  <si>
    <t>Venkovní kondenzační jednotka, multisplit pro 2-3 vnitřní jednotky</t>
  </si>
  <si>
    <t>CHLADÍCÍ VÝKON 6,1 kW, PŘÍKON CHLAZENÍ 1,5kW, 230 V/ 50Hz, tř.A++</t>
  </si>
  <si>
    <t>PRŮTOK VZDUCHU 3.800 m3//h, VÁHA 47,5 kg,</t>
  </si>
  <si>
    <t>AKUSTICKÝ TLAK 58 dB, ROZMĚR 964x660x402mm,</t>
  </si>
  <si>
    <t>CHLADÍCÍ VÝKON 2,2 kW, 230 V/ 50Hz,</t>
  </si>
  <si>
    <t>PRŮTOK VZDUCHU 250-520 m3//h, HMOT. 7,5 kg,</t>
  </si>
  <si>
    <t>CHLADÍCÍ VÝKON 2,7 kW, 230 V/ 50Hz,</t>
  </si>
  <si>
    <t>PRŮTOK VZDUCHU 290-550 m3//h, HMOT. 8,5 kg,</t>
  </si>
  <si>
    <t>kanalizace : 7</t>
  </si>
  <si>
    <t>vodovod : 6</t>
  </si>
  <si>
    <t>612403399RT2</t>
  </si>
  <si>
    <t>Hrubá výplň rýh ve stěnách maltou, s použitím suché maltové směsi</t>
  </si>
  <si>
    <t>kanalizace : 5,7*0,1</t>
  </si>
  <si>
    <t>vodovod : 9,9*0,15</t>
  </si>
  <si>
    <t>624601130RZ3</t>
  </si>
  <si>
    <t>Tmelení spár do 10 mm - vodotěsný pružný tmel</t>
  </si>
  <si>
    <t>4,3</t>
  </si>
  <si>
    <t>970041060R00</t>
  </si>
  <si>
    <t>Vrtání jádrové do prostého betonu do D 60 mm</t>
  </si>
  <si>
    <t>vývrt do kameninové roury</t>
  </si>
  <si>
    <t>970041100R00</t>
  </si>
  <si>
    <t>Vrtání jádrové do prostého betonu do D 100 mm</t>
  </si>
  <si>
    <t>0,15</t>
  </si>
  <si>
    <t>kanal. tl.30 cm : 7*2</t>
  </si>
  <si>
    <t>vodovod tl.30 cm : 6*2</t>
  </si>
  <si>
    <t>972054241R00</t>
  </si>
  <si>
    <t>Vybourání otv. stropy ŽB pl. 0,09 m2, tl. 15 cm</t>
  </si>
  <si>
    <t>974031144R00</t>
  </si>
  <si>
    <t>Vysekání rýh ve zdi cihelné 7 x 15 cm</t>
  </si>
  <si>
    <t>vodovod : 3+1,6+2,8+2,5</t>
  </si>
  <si>
    <t>974031153R00</t>
  </si>
  <si>
    <t>Vysekání rýh ve zdi cihelné 10 x 10 cm</t>
  </si>
  <si>
    <t>kanalizace : 1,5+0,6+3,6</t>
  </si>
  <si>
    <t>722181212RT7</t>
  </si>
  <si>
    <t>Izolace návl.polyethylenová tl. stěny 9 mm, vnitřní průměr 22 mm</t>
  </si>
  <si>
    <t>34,6+28,1+27,8</t>
  </si>
  <si>
    <t>722181212RT8</t>
  </si>
  <si>
    <t>Izolace návl.polyethylenová tl. stěny 9 mm, vnitřní průměr 25 mm</t>
  </si>
  <si>
    <t>3,5+3,5</t>
  </si>
  <si>
    <t>721140935R00</t>
  </si>
  <si>
    <t>Oprava - přechod z plastových trub na litinu DN100</t>
  </si>
  <si>
    <t>721170905R00</t>
  </si>
  <si>
    <t>Oprava potrubí PVC odpadní, vsazení odbočky D 50</t>
  </si>
  <si>
    <t>Potrubí HT připojovací D 40 x 1,8 mm</t>
  </si>
  <si>
    <t>2,2+0,6</t>
  </si>
  <si>
    <t>suché sání : 8</t>
  </si>
  <si>
    <t>721176103R00</t>
  </si>
  <si>
    <t>Potrubí HT připojovací D 50 x 1,8 mm</t>
  </si>
  <si>
    <t>0,5+5,8+6+5</t>
  </si>
  <si>
    <t>721176105R00</t>
  </si>
  <si>
    <t>Potrubí HT připojovací D 110 x 2,7 mm</t>
  </si>
  <si>
    <t>2+9,4+0,5</t>
  </si>
  <si>
    <t>suché sání : 1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</si>
  <si>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</si>
  <si>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</si>
  <si>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</si>
  <si>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</si>
  <si>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</si>
  <si>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</si>
  <si>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40</t>
  </si>
  <si>
    <t>721300829RZ3</t>
  </si>
  <si>
    <t>Plstěná izolační omotávka odpadního potrubí</t>
  </si>
  <si>
    <t>11132956.RZ3</t>
  </si>
  <si>
    <t>Mazací prostředek (balení 5 kg)</t>
  </si>
  <si>
    <t>POL3_1</t>
  </si>
  <si>
    <t>722170801R00</t>
  </si>
  <si>
    <t>Demontáž rozvodů vody z plastů do D 32</t>
  </si>
  <si>
    <t>18</t>
  </si>
  <si>
    <t>722178711R00</t>
  </si>
  <si>
    <t>PP-RCT/ PP-RCT+BF/ PP-RCT, D 20 mm, s 2,8 mm, S 3,2, polyfúzně svařované</t>
  </si>
  <si>
    <t>stlačený vzduch : 8</t>
  </si>
  <si>
    <t>SV : 5+3+15,3+4,3+6+1</t>
  </si>
  <si>
    <t>TV : 6+4,3+6+11,8</t>
  </si>
  <si>
    <t>C : 3+7,5+6+11,3</t>
  </si>
  <si>
    <t>722178712R00</t>
  </si>
  <si>
    <t>PP-RCT/ PP-RCT+BF/ PP-RCT, D 25 mm, s 3,5 mm, S 3,2, polyfúzně svařované</t>
  </si>
  <si>
    <t>SV : 3,5</t>
  </si>
  <si>
    <t>TV : 3,5</t>
  </si>
  <si>
    <t>722190401R00</t>
  </si>
  <si>
    <t>Vyvedení a upevnění výpustek DN 15</t>
  </si>
  <si>
    <t>15</t>
  </si>
  <si>
    <t>722280107R00</t>
  </si>
  <si>
    <t>Tlaková zkouška vodovodního potrubí DN 40</t>
  </si>
  <si>
    <t>105,5</t>
  </si>
  <si>
    <t>998722201R00</t>
  </si>
  <si>
    <t>Přesun hmot pro vnitřní vodovod, výšky do 6 m</t>
  </si>
  <si>
    <t>55110061.RZZ</t>
  </si>
  <si>
    <t>Hadice FLEXI sanitární (9x13) 40 cm</t>
  </si>
  <si>
    <t>725111241RZZ</t>
  </si>
  <si>
    <t>Nádrž splachovací vysokopolož.6 l, bílá</t>
  </si>
  <si>
    <t>včetně 4 ks splachovačky</t>
  </si>
  <si>
    <t>725310823R00</t>
  </si>
  <si>
    <t>Demontáž dřezů 1dílných v kuchyňské sestavě</t>
  </si>
  <si>
    <t>725814101RZZ</t>
  </si>
  <si>
    <t>Ventil rohový s filtrem DN 15 x DN 10</t>
  </si>
  <si>
    <t>725820801R00</t>
  </si>
  <si>
    <t>Demontáž baterie nástěnné do G 3/4</t>
  </si>
  <si>
    <t>725829202R00</t>
  </si>
  <si>
    <t>Montáž baterie umyv.a dřezové nástěnné</t>
  </si>
  <si>
    <t>725829301R00</t>
  </si>
  <si>
    <t>Montáž baterie umyv.a dřezové stojánkové</t>
  </si>
  <si>
    <t>725869205RZ3</t>
  </si>
  <si>
    <t>Montáž uzávěrek zápach.dřez.jednoduchý D 50</t>
  </si>
  <si>
    <t>55145039</t>
  </si>
  <si>
    <t>Baterie dřezová směšovací nástěnná</t>
  </si>
  <si>
    <t>s prodlouženým ústím</t>
  </si>
  <si>
    <t>55145041</t>
  </si>
  <si>
    <t>Baterie dřezová směšov stojánková TM05</t>
  </si>
  <si>
    <t>64271101</t>
  </si>
  <si>
    <t>Výlevka se sklopnou plastovou mřížkou</t>
  </si>
  <si>
    <t>64286106</t>
  </si>
  <si>
    <t>Sada instalační pro klozet s bílou krytkou</t>
  </si>
  <si>
    <t>pár</t>
  </si>
  <si>
    <t>28654330.C</t>
  </si>
  <si>
    <t>Ventil přímý plastový d 20 mm PPR, s výpustí</t>
  </si>
  <si>
    <t>5512001441.RZZ</t>
  </si>
  <si>
    <t>Šroubení mosazné 1/2"</t>
  </si>
  <si>
    <t>979999996R00</t>
  </si>
  <si>
    <t>Poplatek za skládku čistá suť + příměsi</t>
  </si>
  <si>
    <t>Zdivo nosné z cihel a tvarovek pálených pod omítku z cihel plných, 290x140x65 mm, P 15, na maltu MC 15</t>
  </si>
  <si>
    <t>317941121R00</t>
  </si>
  <si>
    <t>Osazení ocelových válcovaných nosníků na zdivu bez dodávky materiálu, výšky do 120 mm</t>
  </si>
  <si>
    <t>profilu I, nebo IE, nebo U, nebo UE, nebo L</t>
  </si>
  <si>
    <t>včetně dodávky profilu I 100</t>
  </si>
  <si>
    <t>0,75*0,0059</t>
  </si>
  <si>
    <t>13380510</t>
  </si>
  <si>
    <t>Tyč ocelová válcovaná za tepla průřez: I; značka: S235JR (1.0038); h = 80 mm; b = 42 mm; s = 3,9 mm; t = 5,9 mm</t>
  </si>
  <si>
    <t>nad rozvaděč</t>
  </si>
  <si>
    <t>0,0059*0,75</t>
  </si>
  <si>
    <t>612403381R00</t>
  </si>
  <si>
    <t>Hrubá výplň rýh ve stěnách, jakoukoliv maltou maltou ze suchých směsí  50 x 30 mm</t>
  </si>
  <si>
    <t>60</t>
  </si>
  <si>
    <t>20</t>
  </si>
  <si>
    <t>20+20</t>
  </si>
  <si>
    <t>971033131R00</t>
  </si>
  <si>
    <t>Vybourání otvorů ve zdivu cihelném z jakýchkoliv cihel pálených  na jakoukoliv maltu vápenou nebo vápenocementovou, průměr profilu do 60 mm, tloušťky do 150 mm</t>
  </si>
  <si>
    <t>základovém nebo nadzákladovém,</t>
  </si>
  <si>
    <t>Vybourání otvorů ve zdivu cihelném z jakýchkoliv cihel pálených  na jakoukoliv maltu vápenou nebo vápenocementovou, průměr profilu do 60 mm, tloušťky do 600 mm</t>
  </si>
  <si>
    <t>971033451R00</t>
  </si>
  <si>
    <t>Vybourání otvorů ve zdivu cihelném z jakýchkoliv cihel pálených  na jakoukoliv maltu vápenou nebo vápenocementovou, plochy do 0,25 m2, tloušťky do 450 mm</t>
  </si>
  <si>
    <t>Přechody mezi místnostmi a stropy</t>
  </si>
  <si>
    <t>973022241R00</t>
  </si>
  <si>
    <t>Vysekání výklenků a kapes ve zdivu z kamene kapes plochy do 0,1 m2, hloubky do 150 mm</t>
  </si>
  <si>
    <t>Součet z jednotlivých PD pro krabice,</t>
  </si>
  <si>
    <t>montáž : 38</t>
  </si>
  <si>
    <t>demontáž stare el : 24</t>
  </si>
  <si>
    <t>973022451R00</t>
  </si>
  <si>
    <t>Vysekání výklenků a kapes ve zdivu z kamene kapes plochy do 0,25 m2, hloubky do 300 mm</t>
  </si>
  <si>
    <t>RO3 : 1</t>
  </si>
  <si>
    <t>974031121R00</t>
  </si>
  <si>
    <t>Vysekání rýh v jakémkoliv zdivu cihelném v ploše  do hloubky 30 mm, šířky do 30 mm</t>
  </si>
  <si>
    <t>menší výseky ke spotřebičům spínače, světla</t>
  </si>
  <si>
    <t>k vyp : 20</t>
  </si>
  <si>
    <t>k zás : 40</t>
  </si>
  <si>
    <t>974031132R00</t>
  </si>
  <si>
    <t>Vysekání rýh v jakémkoliv zdivu cihelném v ploše  do hloubky 50 mm, šířky do 70 mm</t>
  </si>
  <si>
    <t>Svazky ve zdi</t>
  </si>
  <si>
    <t>jiné  : 10</t>
  </si>
  <si>
    <t>přívod sklep : 35</t>
  </si>
  <si>
    <t>Vysekání rýh v jakémkoliv zdivu cihelném pro vtahování nosníků do zdí, před vybouráním otvorů  do hloubky 150 mm, při výšce nosníku do 150 mm</t>
  </si>
  <si>
    <t>713551317R00</t>
  </si>
  <si>
    <t xml:space="preserve">Protipožární kabelové přepážky Protipožární kabelové ucpávky EI 120, do d 160 mm (140 x 140 mm) </t>
  </si>
  <si>
    <t>800-713</t>
  </si>
  <si>
    <t>Odstranění maleb oškrabáním, v místnostech přes 3,8 m do 5 m</t>
  </si>
  <si>
    <t>210010003RT1</t>
  </si>
  <si>
    <t>Montáž trubky ohebné, z PVC, uložené pod omítku, průměr 23 mm, mech.pevnost 125 N/5 cm, včetně dodávky materiálu</t>
  </si>
  <si>
    <t>RTS 18/ I</t>
  </si>
  <si>
    <t>pro datový rozvod : 110</t>
  </si>
  <si>
    <t>pro jiné : 40</t>
  </si>
  <si>
    <t>210010301RT1</t>
  </si>
  <si>
    <t>Montáž krabice plastové přístrojové, kruhové, o průměru 73 mm, hloubky 30 mm,  , do zdiva, bez zapojení, včetně dodávky</t>
  </si>
  <si>
    <t>Dle potřeby v provedení do náytku bezhalogenové nebo LK</t>
  </si>
  <si>
    <t>pro vyp : 5</t>
  </si>
  <si>
    <t>pro zás : 21</t>
  </si>
  <si>
    <t>pro zás EP : 3</t>
  </si>
  <si>
    <t>pro RJ45 : 5</t>
  </si>
  <si>
    <t>rezerva : 3</t>
  </si>
  <si>
    <t>210010322RT1</t>
  </si>
  <si>
    <t>Montáž krabice plastové rozvodné, kruhové, o průměru 73 mm, hloubky 42 mm, s víčkem a svorkovnicí, do zdiva, se zapojením, včetně dodávky</t>
  </si>
  <si>
    <t>rezerva pro větší odbočení včetně sv. typu wago</t>
  </si>
  <si>
    <t>210010351RT1</t>
  </si>
  <si>
    <t>Montáž krabice plastové rozvodné z lisovaného izolantu do 4 mm2 včetně dodávky, kruhové, o rozměru 124 x 124 mm, hloubky 50 mm, s víčkem,  ,  , včetně dodávky</t>
  </si>
  <si>
    <t>v krytí IP44, na venkovní účely do podhledu rezerva</t>
  </si>
  <si>
    <t>210100001R00</t>
  </si>
  <si>
    <t>Ukončení vodičů  v rozvaděči včetně zapojení a vodičové koncovky,  , průřez do 2,5 mm2</t>
  </si>
  <si>
    <t>RO3</t>
  </si>
  <si>
    <t>3x2,5 : 48</t>
  </si>
  <si>
    <t>3x1,5 : 18</t>
  </si>
  <si>
    <t>210100003R00</t>
  </si>
  <si>
    <t>Ukončení vodičů  v rozvaděči včetně zapojení a vodičové koncovky,  , průřez do 16 mm2</t>
  </si>
  <si>
    <t>SR34 : 5</t>
  </si>
  <si>
    <t>RO3 : 5</t>
  </si>
  <si>
    <t>SEBT : 2</t>
  </si>
  <si>
    <t>6CY SEBT : 11</t>
  </si>
  <si>
    <t>210110001R00</t>
  </si>
  <si>
    <t>Montáž spínače nástěnného pro prostředí obyčejné nebo vlhké včetně zapojení, jednopólového,  , řazení 1</t>
  </si>
  <si>
    <t>Stávající elinstalace</t>
  </si>
  <si>
    <t>210110004RT1</t>
  </si>
  <si>
    <t>Montáž spínače nástěnného pro prostředí obyčejné nebo vlhké včetně zapojení a dodávky spínače, střídavého,  , řazení 6</t>
  </si>
  <si>
    <t>210110041RT6</t>
  </si>
  <si>
    <t>Montáž spínače zapuštěného a polozapuštěného včetně zapojení, dodávky spínače, krytu a rámečku, jednopólového,  , řazení 1</t>
  </si>
  <si>
    <t>210110043RT6</t>
  </si>
  <si>
    <t>Montáž spínače zapuštěného a polozapuštěného včetně zapojení, dodávky spínače, krytu a rámečku, sériového,  , řazení 5</t>
  </si>
  <si>
    <t>210111011R00</t>
  </si>
  <si>
    <t xml:space="preserve">Montáž zásuvky domovní zapuštěné včetně zapojení,  , provedení 2P+PE,  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</si>
  <si>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</si>
  <si>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</si>
  <si>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210111014RT2</t>
  </si>
  <si>
    <t xml:space="preserve">Montáž zásuvky domovní zapuštěné včetně zapojení, včetně dodávky zásuvky dvojnásobné s ochrannými kolíky 16A/250VAC,  , provedení 2x (2P+PE),  </t>
  </si>
  <si>
    <t>dvouzásuvky</t>
  </si>
  <si>
    <t>210111031RT2</t>
  </si>
  <si>
    <t xml:space="preserve">Montáž zásuvky domovní v krabici včetně zapojení, venkovní, včetně dodávky zásuvky jednonásobné, s ochranným kolíkem, s víčkem,  , provedení 2P+PE,  </t>
  </si>
  <si>
    <t>IP44</t>
  </si>
  <si>
    <t>210120102RT7</t>
  </si>
  <si>
    <t>Montáž patrony pojistkové, nožové včetně dodávky pojistky, PH 0, 50 A</t>
  </si>
  <si>
    <t>do SR34</t>
  </si>
  <si>
    <t>210220003RT3</t>
  </si>
  <si>
    <t>Montáž uzemňovacího vedení na povrchu, včetně svorek upevnění a připojení, z profilů měděných  (Cu),  , včetně dodávky vodiče průřezu 6 mm2</t>
  </si>
  <si>
    <t>z SR34 do RO3</t>
  </si>
  <si>
    <t>do RO3 : 42</t>
  </si>
  <si>
    <t>do EP : 10</t>
  </si>
  <si>
    <t>210220003RZ1</t>
  </si>
  <si>
    <t>z R-EP, SEBT pro ordinaci</t>
  </si>
  <si>
    <t>210220321RT1</t>
  </si>
  <si>
    <t>Montáž svorky hromosvodové "Bernard" na potrubí, včetně dodávky svorky a Cu pásku (bez vodiče a připoj. vod.)</t>
  </si>
  <si>
    <t>SEBT</t>
  </si>
  <si>
    <t>210800106RT3</t>
  </si>
  <si>
    <t>Kabel CYKY 750 V 3x2,5 mm2 uložený pod omítkou, včetně dodávky kabelu 3Cx2,5</t>
  </si>
  <si>
    <t>RTS 13/ II</t>
  </si>
  <si>
    <t>J1-J15 : 300</t>
  </si>
  <si>
    <t>J22 : 10</t>
  </si>
  <si>
    <t>prořez : 20</t>
  </si>
  <si>
    <t>chlazení : 75</t>
  </si>
  <si>
    <t>210800105RT1</t>
  </si>
  <si>
    <t>Montáž kabelu CYKY 750 V, 3 x 1,5 mm2, uloženého pod omítkou, včetně dodávky kabelu</t>
  </si>
  <si>
    <t>J19,20,21 : 130</t>
  </si>
  <si>
    <t>210800114RT2</t>
  </si>
  <si>
    <t>Montáž kabelu CYKY 750 V, 4 x 25 mm2, uloženého pod omítkou, včetně dodávky kabelu</t>
  </si>
  <si>
    <t>včetně prořezu</t>
  </si>
  <si>
    <t>210110018RZ1</t>
  </si>
  <si>
    <t>Mtž ovládače nástěn O-1</t>
  </si>
  <si>
    <t>Pro Rtg - dodávka Rtg</t>
  </si>
  <si>
    <t>210110072RZ1</t>
  </si>
  <si>
    <t>Autonomní hlásič EPS, včetně dodávky</t>
  </si>
  <si>
    <t>210110512RZ1</t>
  </si>
  <si>
    <t>Spínač páčkový 16A s krabicí, včetně dodávky</t>
  </si>
  <si>
    <t>210111014RZ1</t>
  </si>
  <si>
    <t>Zásuvka domovní zapuštěná - provedení s SPD, vč. dodávky 2-zásuvky</t>
  </si>
  <si>
    <t>210111025RZ1</t>
  </si>
  <si>
    <t>Mtž zásuvka EP ekvipotenciál, včetně dodávky+ rám +kryt</t>
  </si>
  <si>
    <t>210190003RZ1</t>
  </si>
  <si>
    <t>Montáž celoplechových rozvodnic do váhy 100 kg, včetně dodávky RH</t>
  </si>
  <si>
    <t>Kompletní montáž a dodávka RO3 , jeho osazení + výbava dle PD+ dodávka</t>
  </si>
  <si>
    <t>výbava včetně rezerv dle PD</t>
  </si>
  <si>
    <t>210190009RZ1</t>
  </si>
  <si>
    <t>Mtž rozvodnic R-EP, včetně dodávky R(SEBT)</t>
  </si>
  <si>
    <t>Kompletní osazení dodávka dle PD</t>
  </si>
  <si>
    <t>210200006RZ2</t>
  </si>
  <si>
    <t>Svítidlo - montáž</t>
  </si>
  <si>
    <t>včetně demontáže</t>
  </si>
  <si>
    <t>LA : 6</t>
  </si>
  <si>
    <t>LB : 8</t>
  </si>
  <si>
    <t>LC : 1</t>
  </si>
  <si>
    <t>demontáž : 8</t>
  </si>
  <si>
    <t>210880041RZ1</t>
  </si>
  <si>
    <t>Montáž žlabu jednoduchého</t>
  </si>
  <si>
    <t>211900024RZ1</t>
  </si>
  <si>
    <t>Příplatek za manipulaci s kabelem</t>
  </si>
  <si>
    <t>Veškeré manipulace s kabelem, rozvinutí protahování aj. práce navýšení</t>
  </si>
  <si>
    <t>34211020RZ1</t>
  </si>
  <si>
    <t>JIný režijní materiál</t>
  </si>
  <si>
    <t>Sádra , hřeby, vruty , kabely od vypínačů k + kopoflex do podlahy aj.</t>
  </si>
  <si>
    <t>34561401</t>
  </si>
  <si>
    <t xml:space="preserve">svorka spojovací krabicová řady 273 se zásuvným svorkovým spojem pro plné vodiče, barva šedá, 5 svěrných míst </t>
  </si>
  <si>
    <t>34561406</t>
  </si>
  <si>
    <t>svorka spojovací krabicová řady 273 se zásuvným svorkovým spojem pro plné vodiče, barva šedá, 5c svěrných míst</t>
  </si>
  <si>
    <t>34561412</t>
  </si>
  <si>
    <t>svorka spojovací kompaktní 3 vodičová s páčkou</t>
  </si>
  <si>
    <t>345717RZ1</t>
  </si>
  <si>
    <t>Protipožární tmel</t>
  </si>
  <si>
    <t>na plochu 1m2</t>
  </si>
  <si>
    <t>34821277RZ1</t>
  </si>
  <si>
    <t>Svítdlo NZ</t>
  </si>
  <si>
    <t>Cena včetně  úchytného materiálu atp.</t>
  </si>
  <si>
    <t>+ poplatek recyklace</t>
  </si>
  <si>
    <t>34851145RZ1</t>
  </si>
  <si>
    <t>Svítidlo LA</t>
  </si>
  <si>
    <t>Cena včetně upevňvacího materiálu.</t>
  </si>
  <si>
    <t>34851146RZ1</t>
  </si>
  <si>
    <t>Svítidlo LB</t>
  </si>
  <si>
    <t>34851152RZ1</t>
  </si>
  <si>
    <t>Svítidlo LC</t>
  </si>
  <si>
    <t>Cena včetně upevňvacího materiálu. V ceně závěsný systém včetně závěsného spínače osvětlení</t>
  </si>
  <si>
    <t>5534739760</t>
  </si>
  <si>
    <t>žlab kabelový pozinkovaná ocel + obvodový lak epoxidový 60 µm; neděrovaný; l = 2 100,0 mm; š = 62 mm; h = 50,0 mm; tl. 0,70 mm</t>
  </si>
  <si>
    <t>přívod : 25</t>
  </si>
  <si>
    <t>vzt + hydraulika : 15</t>
  </si>
  <si>
    <t>220890202R00</t>
  </si>
  <si>
    <t>Revize</t>
  </si>
  <si>
    <t>h</t>
  </si>
  <si>
    <t>kompletní VRZ elektro</t>
  </si>
  <si>
    <t>měření  : 8</t>
  </si>
  <si>
    <t>zpracování : 15</t>
  </si>
  <si>
    <t>222280215R00</t>
  </si>
  <si>
    <t>Kabel UTP kat.6 v trubkách</t>
  </si>
  <si>
    <t>2x k RJ 45</t>
  </si>
  <si>
    <t>222290007R00</t>
  </si>
  <si>
    <t>Zásuvka 2xRJ45 UTP kat.6 pod omítku</t>
  </si>
  <si>
    <t>222290101R00</t>
  </si>
  <si>
    <t>Zásuvka 1xRJ45 UTP kat.5e na omítku</t>
  </si>
  <si>
    <t>Jiné práce a HW potřebný ke kompletaci dat. rozvodu</t>
  </si>
  <si>
    <t>222293011R00</t>
  </si>
  <si>
    <t>Kontrolní měření kabelu</t>
  </si>
  <si>
    <t>222293012R00</t>
  </si>
  <si>
    <t>Měření do protokolu</t>
  </si>
  <si>
    <t>220270102R00</t>
  </si>
  <si>
    <t>Rozvinutí a odměřění vodiče, šňůry</t>
  </si>
  <si>
    <t>Vždy 2x UTP</t>
  </si>
  <si>
    <t>220301026RZ1</t>
  </si>
  <si>
    <t>Demontáž lišt elektroinstalačních</t>
  </si>
  <si>
    <t>75</t>
  </si>
  <si>
    <t>371201305</t>
  </si>
  <si>
    <t>371202013</t>
  </si>
  <si>
    <t>zásuvka datová 2xRJ45, bílá, montáž do instalačních krabic</t>
  </si>
  <si>
    <t>kabel UTP, Cat6, venkovní PE+PVC, odolný proti UV záření</t>
  </si>
  <si>
    <t xml:space="preserve">Montáž výztužné sítě(perlinky)do stěrky-vnit.stěny, včetně výztužné sítě a stěrkového tmelu </t>
  </si>
  <si>
    <t>příčky porobetonove tloušťky 125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</si>
</sst>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Alignment="1">
      <alignment horizontal="left"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E56" sqref="E56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hSuKuxK4Wn2iClPvsdoGoGk0F1tYzekPrqCbOt+CLbYPaolCzvura5+ASdWN3gVA9anoG460DqHpzE5S0EDEaw==" saltValue="kSJCDGqL6aojLwf0IN9oS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15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6" t="s">
        <v>22</v>
      </c>
      <c r="C2" s="77"/>
      <c r="D2" s="78" t="s">
        <v>43</v>
      </c>
      <c r="E2" s="204" t="s">
        <v>44</v>
      </c>
      <c r="F2" s="205"/>
      <c r="G2" s="205"/>
      <c r="H2" s="205"/>
      <c r="I2" s="205"/>
      <c r="J2" s="206"/>
      <c r="O2" s="1"/>
    </row>
    <row r="3" spans="1:15" ht="27" hidden="1" customHeight="1" x14ac:dyDescent="0.2">
      <c r="A3" s="2"/>
      <c r="B3" s="79"/>
      <c r="C3" s="77"/>
      <c r="D3" s="80"/>
      <c r="E3" s="207"/>
      <c r="F3" s="208"/>
      <c r="G3" s="208"/>
      <c r="H3" s="208"/>
      <c r="I3" s="208"/>
      <c r="J3" s="209"/>
    </row>
    <row r="4" spans="1:15" ht="23.25" customHeight="1" x14ac:dyDescent="0.2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1"/>
      <c r="E11" s="211"/>
      <c r="F11" s="211"/>
      <c r="G11" s="211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1"/>
      <c r="F16" s="202"/>
      <c r="G16" s="201"/>
      <c r="H16" s="202"/>
      <c r="I16" s="201">
        <f>SUMIF(F73:F111,A16,I73:I111)+SUMIF(F73:F111,"PSU",I73:I111)</f>
        <v>0</v>
      </c>
      <c r="J16" s="203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1"/>
      <c r="F17" s="202"/>
      <c r="G17" s="201"/>
      <c r="H17" s="202"/>
      <c r="I17" s="201">
        <f>SUMIF(F73:F111,A17,I73:I111)</f>
        <v>0</v>
      </c>
      <c r="J17" s="203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1"/>
      <c r="F18" s="202"/>
      <c r="G18" s="201"/>
      <c r="H18" s="202"/>
      <c r="I18" s="201">
        <f>SUMIF(F73:F111,A18,I73:I111)</f>
        <v>0</v>
      </c>
      <c r="J18" s="203"/>
    </row>
    <row r="19" spans="1:10" ht="23.25" customHeight="1" x14ac:dyDescent="0.2">
      <c r="A19" s="138" t="s">
        <v>164</v>
      </c>
      <c r="B19" s="38" t="s">
        <v>27</v>
      </c>
      <c r="C19" s="62"/>
      <c r="D19" s="63"/>
      <c r="E19" s="201"/>
      <c r="F19" s="202"/>
      <c r="G19" s="201"/>
      <c r="H19" s="202"/>
      <c r="I19" s="201">
        <f>SUMIF(F73:F111,A19,I73:I111)</f>
        <v>0</v>
      </c>
      <c r="J19" s="203"/>
    </row>
    <row r="20" spans="1:10" ht="23.25" customHeight="1" x14ac:dyDescent="0.2">
      <c r="A20" s="138" t="s">
        <v>165</v>
      </c>
      <c r="B20" s="38" t="s">
        <v>28</v>
      </c>
      <c r="C20" s="62"/>
      <c r="D20" s="63"/>
      <c r="E20" s="201"/>
      <c r="F20" s="202"/>
      <c r="G20" s="201"/>
      <c r="H20" s="202"/>
      <c r="I20" s="201">
        <f>SUMIF(F73:F111,A20,I73:I111)</f>
        <v>0</v>
      </c>
      <c r="J20" s="20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28">
        <f>A23</f>
        <v>0</v>
      </c>
      <c r="H24" s="229"/>
      <c r="I24" s="22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8">
        <f>A25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0">
        <f>CenaCelkem-(ZakladDPHSni+DPHSni+ZakladDPHZakl+DPHZakl)</f>
        <v>0</v>
      </c>
      <c r="H27" s="200"/>
      <c r="I27" s="20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34">
        <f>ZakladDPHSniVypocet+ZakladDPHZaklVypocet</f>
        <v>0</v>
      </c>
      <c r="H28" s="234"/>
      <c r="I28" s="234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33">
        <f>A27</f>
        <v>0</v>
      </c>
      <c r="H29" s="233"/>
      <c r="I29" s="233"/>
      <c r="J29" s="118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39"/>
      <c r="D39" s="239"/>
      <c r="E39" s="239"/>
      <c r="F39" s="98">
        <f>'01 01 Pol'!AE33+'01 02 Pol'!AE41+'01 03 Pol'!AE406+'01 04 Pol'!AE130+'01 05 Pol'!AE133+'01 06 Pol'!AE164+'01 07 Pol'!AE72+'01 08 Pol'!AE137+'01 09 Pol'!AE139+'01 10 Pol'!AE179+'01 11 Pol'!AE200</f>
        <v>0</v>
      </c>
      <c r="G39" s="99">
        <f>'01 01 Pol'!AF33+'01 02 Pol'!AF41+'01 03 Pol'!AF406+'01 04 Pol'!AF130+'01 05 Pol'!AF133+'01 06 Pol'!AF164+'01 07 Pol'!AF72+'01 08 Pol'!AF137+'01 09 Pol'!AF139+'01 10 Pol'!AF179+'01 11 Pol'!AF200</f>
        <v>0</v>
      </c>
      <c r="H39" s="100">
        <f t="shared" ref="H39:H52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40" t="s">
        <v>46</v>
      </c>
      <c r="D40" s="240"/>
      <c r="E40" s="240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40" t="s">
        <v>44</v>
      </c>
      <c r="D41" s="240"/>
      <c r="E41" s="240"/>
      <c r="F41" s="103">
        <f>'01 01 Pol'!AE33+'01 02 Pol'!AE41+'01 03 Pol'!AE406+'01 04 Pol'!AE130+'01 05 Pol'!AE133+'01 06 Pol'!AE164+'01 07 Pol'!AE72+'01 08 Pol'!AE137+'01 09 Pol'!AE139+'01 10 Pol'!AE179+'01 11 Pol'!AE200</f>
        <v>0</v>
      </c>
      <c r="G41" s="104">
        <f>'01 01 Pol'!AF33+'01 02 Pol'!AF41+'01 03 Pol'!AF406+'01 04 Pol'!AF130+'01 05 Pol'!AF133+'01 06 Pol'!AF164+'01 07 Pol'!AF72+'01 08 Pol'!AF137+'01 09 Pol'!AF139+'01 10 Pol'!AF179+'01 11 Pol'!AF200</f>
        <v>0</v>
      </c>
      <c r="H41" s="104">
        <f t="shared" si="1"/>
        <v>0</v>
      </c>
      <c r="I41" s="104">
        <f t="shared" ref="I41:I52" si="2">F41+G41+H41</f>
        <v>0</v>
      </c>
      <c r="J41" s="105" t="str">
        <f t="shared" ref="J41:J52" si="3">IF(CenaCelkemVypocet=0,"",I41/CenaCelkemVypocet*100)</f>
        <v/>
      </c>
    </row>
    <row r="42" spans="1:10" ht="25.5" customHeight="1" x14ac:dyDescent="0.2">
      <c r="A42" s="87">
        <v>3</v>
      </c>
      <c r="B42" s="106" t="s">
        <v>47</v>
      </c>
      <c r="C42" s="239" t="s">
        <v>28</v>
      </c>
      <c r="D42" s="239"/>
      <c r="E42" s="239"/>
      <c r="F42" s="107">
        <f>'01 01 Pol'!AE33</f>
        <v>0</v>
      </c>
      <c r="G42" s="100">
        <f>'01 01 Pol'!AF33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48</v>
      </c>
      <c r="C43" s="239" t="s">
        <v>27</v>
      </c>
      <c r="D43" s="239"/>
      <c r="E43" s="239"/>
      <c r="F43" s="107">
        <f>'01 02 Pol'!AE41</f>
        <v>0</v>
      </c>
      <c r="G43" s="100">
        <f>'01 02 Pol'!AF41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49</v>
      </c>
      <c r="C44" s="239" t="s">
        <v>50</v>
      </c>
      <c r="D44" s="239"/>
      <c r="E44" s="239"/>
      <c r="F44" s="107">
        <f>'01 03 Pol'!AE406</f>
        <v>0</v>
      </c>
      <c r="G44" s="100">
        <f>'01 03 Pol'!AF406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51</v>
      </c>
      <c r="C45" s="239" t="s">
        <v>52</v>
      </c>
      <c r="D45" s="239"/>
      <c r="E45" s="239"/>
      <c r="F45" s="107">
        <f>'01 04 Pol'!AE130</f>
        <v>0</v>
      </c>
      <c r="G45" s="100">
        <f>'01 04 Pol'!AF130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53</v>
      </c>
      <c r="C46" s="239" t="s">
        <v>54</v>
      </c>
      <c r="D46" s="239"/>
      <c r="E46" s="239"/>
      <c r="F46" s="107">
        <f>'01 05 Pol'!AE133</f>
        <v>0</v>
      </c>
      <c r="G46" s="100">
        <f>'01 05 Pol'!AF133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55</v>
      </c>
      <c r="C47" s="239" t="s">
        <v>56</v>
      </c>
      <c r="D47" s="239"/>
      <c r="E47" s="239"/>
      <c r="F47" s="107">
        <f>'01 06 Pol'!AE164</f>
        <v>0</v>
      </c>
      <c r="G47" s="100">
        <f>'01 06 Pol'!AF164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57</v>
      </c>
      <c r="C48" s="239" t="s">
        <v>58</v>
      </c>
      <c r="D48" s="239"/>
      <c r="E48" s="239"/>
      <c r="F48" s="107">
        <f>'01 07 Pol'!AE72</f>
        <v>0</v>
      </c>
      <c r="G48" s="100">
        <f>'01 07 Pol'!AF72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3</v>
      </c>
      <c r="B49" s="106" t="s">
        <v>59</v>
      </c>
      <c r="C49" s="239" t="s">
        <v>60</v>
      </c>
      <c r="D49" s="239"/>
      <c r="E49" s="239"/>
      <c r="F49" s="107">
        <f>'01 08 Pol'!AE137</f>
        <v>0</v>
      </c>
      <c r="G49" s="100">
        <f>'01 08 Pol'!AF137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3</v>
      </c>
      <c r="B50" s="106" t="s">
        <v>61</v>
      </c>
      <c r="C50" s="239" t="s">
        <v>62</v>
      </c>
      <c r="D50" s="239"/>
      <c r="E50" s="239"/>
      <c r="F50" s="107">
        <f>'01 09 Pol'!AE139</f>
        <v>0</v>
      </c>
      <c r="G50" s="100">
        <f>'01 09 Pol'!AF139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>
        <v>3</v>
      </c>
      <c r="B51" s="106" t="s">
        <v>63</v>
      </c>
      <c r="C51" s="239" t="s">
        <v>64</v>
      </c>
      <c r="D51" s="239"/>
      <c r="E51" s="239"/>
      <c r="F51" s="107">
        <f>'01 10 Pol'!AE179</f>
        <v>0</v>
      </c>
      <c r="G51" s="100">
        <f>'01 10 Pol'!AF179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>
        <v>3</v>
      </c>
      <c r="B52" s="106" t="s">
        <v>65</v>
      </c>
      <c r="C52" s="239" t="s">
        <v>66</v>
      </c>
      <c r="D52" s="239"/>
      <c r="E52" s="239"/>
      <c r="F52" s="107">
        <f>'01 11 Pol'!AE200</f>
        <v>0</v>
      </c>
      <c r="G52" s="100">
        <f>'01 11 Pol'!AF200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">
      <c r="A53" s="87"/>
      <c r="B53" s="241" t="s">
        <v>67</v>
      </c>
      <c r="C53" s="242"/>
      <c r="D53" s="242"/>
      <c r="E53" s="243"/>
      <c r="F53" s="108">
        <f>SUMIF(A39:A52,"=1",F39:F52)</f>
        <v>0</v>
      </c>
      <c r="G53" s="109">
        <f>SUMIF(A39:A52,"=1",G39:G52)</f>
        <v>0</v>
      </c>
      <c r="H53" s="109">
        <f>SUMIF(A39:A52,"=1",H39:H52)</f>
        <v>0</v>
      </c>
      <c r="I53" s="109">
        <f>SUMIF(A39:A52,"=1",I39:I52)</f>
        <v>0</v>
      </c>
      <c r="J53" s="110">
        <f>SUMIF(A39:A52,"=1",J39:J52)</f>
        <v>0</v>
      </c>
    </row>
    <row r="55" spans="1:10" x14ac:dyDescent="0.2">
      <c r="A55" t="s">
        <v>69</v>
      </c>
      <c r="B55" t="s">
        <v>70</v>
      </c>
    </row>
    <row r="56" spans="1:10" x14ac:dyDescent="0.2">
      <c r="A56" t="s">
        <v>71</v>
      </c>
      <c r="B56" t="s">
        <v>72</v>
      </c>
    </row>
    <row r="57" spans="1:10" x14ac:dyDescent="0.2">
      <c r="A57" t="s">
        <v>73</v>
      </c>
      <c r="B57" t="s">
        <v>74</v>
      </c>
    </row>
    <row r="58" spans="1:10" x14ac:dyDescent="0.2">
      <c r="A58" t="s">
        <v>73</v>
      </c>
      <c r="B58" t="s">
        <v>75</v>
      </c>
    </row>
    <row r="59" spans="1:10" x14ac:dyDescent="0.2">
      <c r="A59" t="s">
        <v>73</v>
      </c>
      <c r="B59" t="s">
        <v>76</v>
      </c>
    </row>
    <row r="60" spans="1:10" x14ac:dyDescent="0.2">
      <c r="A60" t="s">
        <v>73</v>
      </c>
      <c r="B60" t="s">
        <v>77</v>
      </c>
    </row>
    <row r="61" spans="1:10" x14ac:dyDescent="0.2">
      <c r="A61" t="s">
        <v>73</v>
      </c>
      <c r="B61" t="s">
        <v>78</v>
      </c>
    </row>
    <row r="62" spans="1:10" x14ac:dyDescent="0.2">
      <c r="A62" t="s">
        <v>73</v>
      </c>
      <c r="B62" t="s">
        <v>79</v>
      </c>
    </row>
    <row r="63" spans="1:10" x14ac:dyDescent="0.2">
      <c r="A63" t="s">
        <v>73</v>
      </c>
      <c r="B63" t="s">
        <v>80</v>
      </c>
    </row>
    <row r="64" spans="1:10" x14ac:dyDescent="0.2">
      <c r="A64" t="s">
        <v>73</v>
      </c>
      <c r="B64" t="s">
        <v>81</v>
      </c>
    </row>
    <row r="65" spans="1:10" x14ac:dyDescent="0.2">
      <c r="A65" t="s">
        <v>73</v>
      </c>
      <c r="B65" t="s">
        <v>82</v>
      </c>
    </row>
    <row r="66" spans="1:10" x14ac:dyDescent="0.2">
      <c r="A66" t="s">
        <v>73</v>
      </c>
      <c r="B66" t="s">
        <v>83</v>
      </c>
    </row>
    <row r="67" spans="1:10" x14ac:dyDescent="0.2">
      <c r="A67" t="s">
        <v>73</v>
      </c>
      <c r="B67" t="s">
        <v>84</v>
      </c>
    </row>
    <row r="70" spans="1:10" ht="15.75" x14ac:dyDescent="0.25">
      <c r="B70" s="119" t="s">
        <v>85</v>
      </c>
    </row>
    <row r="72" spans="1:10" ht="25.5" customHeight="1" x14ac:dyDescent="0.2">
      <c r="A72" s="121"/>
      <c r="B72" s="124" t="s">
        <v>17</v>
      </c>
      <c r="C72" s="124" t="s">
        <v>5</v>
      </c>
      <c r="D72" s="125"/>
      <c r="E72" s="125"/>
      <c r="F72" s="126" t="s">
        <v>86</v>
      </c>
      <c r="G72" s="126"/>
      <c r="H72" s="126"/>
      <c r="I72" s="126" t="s">
        <v>29</v>
      </c>
      <c r="J72" s="126" t="s">
        <v>0</v>
      </c>
    </row>
    <row r="73" spans="1:10" ht="36.75" customHeight="1" x14ac:dyDescent="0.2">
      <c r="A73" s="122"/>
      <c r="B73" s="127" t="s">
        <v>87</v>
      </c>
      <c r="C73" s="244" t="s">
        <v>88</v>
      </c>
      <c r="D73" s="245"/>
      <c r="E73" s="245"/>
      <c r="F73" s="134" t="s">
        <v>24</v>
      </c>
      <c r="G73" s="135"/>
      <c r="H73" s="135"/>
      <c r="I73" s="135">
        <f>'01 06 Pol'!G8</f>
        <v>0</v>
      </c>
      <c r="J73" s="131" t="str">
        <f>IF(I112=0,"",I73/I112*100)</f>
        <v/>
      </c>
    </row>
    <row r="74" spans="1:10" ht="36.75" customHeight="1" x14ac:dyDescent="0.2">
      <c r="A74" s="122"/>
      <c r="B74" s="127" t="s">
        <v>89</v>
      </c>
      <c r="C74" s="244" t="s">
        <v>90</v>
      </c>
      <c r="D74" s="245"/>
      <c r="E74" s="245"/>
      <c r="F74" s="134" t="s">
        <v>24</v>
      </c>
      <c r="G74" s="135"/>
      <c r="H74" s="135"/>
      <c r="I74" s="135">
        <f>'01 06 Pol'!G25</f>
        <v>0</v>
      </c>
      <c r="J74" s="131" t="str">
        <f>IF(I112=0,"",I74/I112*100)</f>
        <v/>
      </c>
    </row>
    <row r="75" spans="1:10" ht="36.75" customHeight="1" x14ac:dyDescent="0.2">
      <c r="A75" s="122"/>
      <c r="B75" s="127" t="s">
        <v>91</v>
      </c>
      <c r="C75" s="244" t="s">
        <v>92</v>
      </c>
      <c r="D75" s="245"/>
      <c r="E75" s="245"/>
      <c r="F75" s="134" t="s">
        <v>24</v>
      </c>
      <c r="G75" s="135"/>
      <c r="H75" s="135"/>
      <c r="I75" s="135">
        <f>'01 03 Pol'!G8+'01 06 Pol'!G33+'01 07 Pol'!G8+'01 11 Pol'!G8</f>
        <v>0</v>
      </c>
      <c r="J75" s="131" t="str">
        <f>IF(I112=0,"",I75/I112*100)</f>
        <v/>
      </c>
    </row>
    <row r="76" spans="1:10" ht="36.75" customHeight="1" x14ac:dyDescent="0.2">
      <c r="A76" s="122"/>
      <c r="B76" s="127" t="s">
        <v>93</v>
      </c>
      <c r="C76" s="244" t="s">
        <v>94</v>
      </c>
      <c r="D76" s="245"/>
      <c r="E76" s="245"/>
      <c r="F76" s="134" t="s">
        <v>24</v>
      </c>
      <c r="G76" s="135"/>
      <c r="H76" s="135"/>
      <c r="I76" s="135">
        <f>'01 03 Pol'!G26+'01 04 Pol'!G8+'01 06 Pol'!G42+'01 10 Pol'!G8</f>
        <v>0</v>
      </c>
      <c r="J76" s="131" t="str">
        <f>IF(I112=0,"",I76/I112*100)</f>
        <v/>
      </c>
    </row>
    <row r="77" spans="1:10" ht="36.75" customHeight="1" x14ac:dyDescent="0.2">
      <c r="A77" s="122"/>
      <c r="B77" s="127" t="s">
        <v>95</v>
      </c>
      <c r="C77" s="244" t="s">
        <v>96</v>
      </c>
      <c r="D77" s="245"/>
      <c r="E77" s="245"/>
      <c r="F77" s="134" t="s">
        <v>24</v>
      </c>
      <c r="G77" s="135"/>
      <c r="H77" s="135"/>
      <c r="I77" s="135">
        <f>'01 03 Pol'!G47+'01 05 Pol'!G8+'01 06 Pol'!G46+'01 07 Pol'!G15+'01 08 Pol'!G8+'01 09 Pol'!G8+'01 10 Pol'!G13+'01 11 Pol'!G19</f>
        <v>0</v>
      </c>
      <c r="J77" s="131" t="str">
        <f>IF(I112=0,"",I77/I112*100)</f>
        <v/>
      </c>
    </row>
    <row r="78" spans="1:10" ht="36.75" customHeight="1" x14ac:dyDescent="0.2">
      <c r="A78" s="122"/>
      <c r="B78" s="127" t="s">
        <v>95</v>
      </c>
      <c r="C78" s="244" t="s">
        <v>97</v>
      </c>
      <c r="D78" s="245"/>
      <c r="E78" s="245"/>
      <c r="F78" s="134" t="s">
        <v>24</v>
      </c>
      <c r="G78" s="135"/>
      <c r="H78" s="135"/>
      <c r="I78" s="135">
        <f>'01 04 Pol'!G12</f>
        <v>0</v>
      </c>
      <c r="J78" s="131" t="str">
        <f>IF(I112=0,"",I78/I112*100)</f>
        <v/>
      </c>
    </row>
    <row r="79" spans="1:10" ht="36.75" customHeight="1" x14ac:dyDescent="0.2">
      <c r="A79" s="122"/>
      <c r="B79" s="127" t="s">
        <v>98</v>
      </c>
      <c r="C79" s="244" t="s">
        <v>99</v>
      </c>
      <c r="D79" s="245"/>
      <c r="E79" s="245"/>
      <c r="F79" s="134" t="s">
        <v>24</v>
      </c>
      <c r="G79" s="135"/>
      <c r="H79" s="135"/>
      <c r="I79" s="135">
        <f>'01 09 Pol'!G14+'01 10 Pol'!G20</f>
        <v>0</v>
      </c>
      <c r="J79" s="131" t="str">
        <f>IF(I112=0,"",I79/I112*100)</f>
        <v/>
      </c>
    </row>
    <row r="80" spans="1:10" ht="36.75" customHeight="1" x14ac:dyDescent="0.2">
      <c r="A80" s="122"/>
      <c r="B80" s="127" t="s">
        <v>100</v>
      </c>
      <c r="C80" s="244" t="s">
        <v>101</v>
      </c>
      <c r="D80" s="245"/>
      <c r="E80" s="245"/>
      <c r="F80" s="134" t="s">
        <v>24</v>
      </c>
      <c r="G80" s="135"/>
      <c r="H80" s="135"/>
      <c r="I80" s="135">
        <f>'01 03 Pol'!G98+'01 04 Pol'!G29+'01 06 Pol'!G50+'01 08 Pol'!G14</f>
        <v>0</v>
      </c>
      <c r="J80" s="131" t="str">
        <f>IF(I112=0,"",I80/I112*100)</f>
        <v/>
      </c>
    </row>
    <row r="81" spans="1:10" ht="36.75" customHeight="1" x14ac:dyDescent="0.2">
      <c r="A81" s="122"/>
      <c r="B81" s="127" t="s">
        <v>102</v>
      </c>
      <c r="C81" s="244" t="s">
        <v>103</v>
      </c>
      <c r="D81" s="245"/>
      <c r="E81" s="245"/>
      <c r="F81" s="134" t="s">
        <v>24</v>
      </c>
      <c r="G81" s="135"/>
      <c r="H81" s="135"/>
      <c r="I81" s="135">
        <f>'01 03 Pol'!G112</f>
        <v>0</v>
      </c>
      <c r="J81" s="131" t="str">
        <f>IF(I112=0,"",I81/I112*100)</f>
        <v/>
      </c>
    </row>
    <row r="82" spans="1:10" ht="36.75" customHeight="1" x14ac:dyDescent="0.2">
      <c r="A82" s="122"/>
      <c r="B82" s="127" t="s">
        <v>104</v>
      </c>
      <c r="C82" s="244" t="s">
        <v>105</v>
      </c>
      <c r="D82" s="245"/>
      <c r="E82" s="245"/>
      <c r="F82" s="134" t="s">
        <v>24</v>
      </c>
      <c r="G82" s="135"/>
      <c r="H82" s="135"/>
      <c r="I82" s="135">
        <f>'01 03 Pol'!G116+'01 04 Pol'!G34+'01 05 Pol'!G25+'01 11 Pol'!G27</f>
        <v>0</v>
      </c>
      <c r="J82" s="131" t="str">
        <f>IF(I112=0,"",I82/I112*100)</f>
        <v/>
      </c>
    </row>
    <row r="83" spans="1:10" ht="36.75" customHeight="1" x14ac:dyDescent="0.2">
      <c r="A83" s="122"/>
      <c r="B83" s="127" t="s">
        <v>106</v>
      </c>
      <c r="C83" s="244" t="s">
        <v>107</v>
      </c>
      <c r="D83" s="245"/>
      <c r="E83" s="245"/>
      <c r="F83" s="134" t="s">
        <v>24</v>
      </c>
      <c r="G83" s="135"/>
      <c r="H83" s="135"/>
      <c r="I83" s="135">
        <f>'01 03 Pol'!G124+'01 04 Pol'!G38+'01 05 Pol'!G29+'01 06 Pol'!G54</f>
        <v>0</v>
      </c>
      <c r="J83" s="131" t="str">
        <f>IF(I112=0,"",I83/I112*100)</f>
        <v/>
      </c>
    </row>
    <row r="84" spans="1:10" ht="36.75" customHeight="1" x14ac:dyDescent="0.2">
      <c r="A84" s="122"/>
      <c r="B84" s="127" t="s">
        <v>108</v>
      </c>
      <c r="C84" s="244" t="s">
        <v>109</v>
      </c>
      <c r="D84" s="245"/>
      <c r="E84" s="245"/>
      <c r="F84" s="134" t="s">
        <v>24</v>
      </c>
      <c r="G84" s="135"/>
      <c r="H84" s="135"/>
      <c r="I84" s="135">
        <f>'01 03 Pol'!G133+'01 04 Pol'!G44+'01 06 Pol'!G60</f>
        <v>0</v>
      </c>
      <c r="J84" s="131" t="str">
        <f>IF(I112=0,"",I84/I112*100)</f>
        <v/>
      </c>
    </row>
    <row r="85" spans="1:10" ht="36.75" customHeight="1" x14ac:dyDescent="0.2">
      <c r="A85" s="122"/>
      <c r="B85" s="127" t="s">
        <v>110</v>
      </c>
      <c r="C85" s="244" t="s">
        <v>111</v>
      </c>
      <c r="D85" s="245"/>
      <c r="E85" s="245"/>
      <c r="F85" s="134" t="s">
        <v>24</v>
      </c>
      <c r="G85" s="135"/>
      <c r="H85" s="135"/>
      <c r="I85" s="135">
        <f>'01 03 Pol'!G155+'01 04 Pol'!G50+'01 05 Pol'!G37+'01 06 Pol'!G68+'01 07 Pol'!G36+'01 08 Pol'!G18+'01 09 Pol'!G17+'01 10 Pol'!G23+'01 11 Pol'!G30</f>
        <v>0</v>
      </c>
      <c r="J85" s="131" t="str">
        <f>IF(I112=0,"",I85/I112*100)</f>
        <v/>
      </c>
    </row>
    <row r="86" spans="1:10" ht="36.75" customHeight="1" x14ac:dyDescent="0.2">
      <c r="A86" s="122"/>
      <c r="B86" s="127" t="s">
        <v>112</v>
      </c>
      <c r="C86" s="244" t="s">
        <v>113</v>
      </c>
      <c r="D86" s="245"/>
      <c r="E86" s="245"/>
      <c r="F86" s="134" t="s">
        <v>24</v>
      </c>
      <c r="G86" s="135"/>
      <c r="H86" s="135"/>
      <c r="I86" s="135">
        <f>'01 03 Pol'!G172+'01 04 Pol'!G57+'01 05 Pol'!G42+'01 06 Pol'!G71+'01 07 Pol'!G41+'01 08 Pol'!G28+'01 09 Pol'!G26+'01 10 Pol'!G41+'01 11 Pol'!G57</f>
        <v>0</v>
      </c>
      <c r="J86" s="131" t="str">
        <f>IF(I112=0,"",I86/I112*100)</f>
        <v/>
      </c>
    </row>
    <row r="87" spans="1:10" ht="36.75" customHeight="1" x14ac:dyDescent="0.2">
      <c r="A87" s="122"/>
      <c r="B87" s="127" t="s">
        <v>114</v>
      </c>
      <c r="C87" s="244" t="s">
        <v>88</v>
      </c>
      <c r="D87" s="245"/>
      <c r="E87" s="245"/>
      <c r="F87" s="134" t="s">
        <v>24</v>
      </c>
      <c r="G87" s="135"/>
      <c r="H87" s="135"/>
      <c r="I87" s="135">
        <f>'01 02 Pol'!G8</f>
        <v>0</v>
      </c>
      <c r="J87" s="131" t="str">
        <f>IF(I112=0,"",I87/I112*100)</f>
        <v/>
      </c>
    </row>
    <row r="88" spans="1:10" ht="36.75" customHeight="1" x14ac:dyDescent="0.2">
      <c r="A88" s="122"/>
      <c r="B88" s="127" t="s">
        <v>115</v>
      </c>
      <c r="C88" s="244" t="s">
        <v>116</v>
      </c>
      <c r="D88" s="245"/>
      <c r="E88" s="245"/>
      <c r="F88" s="134" t="s">
        <v>25</v>
      </c>
      <c r="G88" s="135"/>
      <c r="H88" s="135"/>
      <c r="I88" s="135">
        <f>'01 03 Pol'!G174+'01 05 Pol'!G44+'01 06 Pol'!G73</f>
        <v>0</v>
      </c>
      <c r="J88" s="131" t="str">
        <f>IF(I112=0,"",I88/I112*100)</f>
        <v/>
      </c>
    </row>
    <row r="89" spans="1:10" ht="36.75" customHeight="1" x14ac:dyDescent="0.2">
      <c r="A89" s="122"/>
      <c r="B89" s="127" t="s">
        <v>117</v>
      </c>
      <c r="C89" s="244" t="s">
        <v>118</v>
      </c>
      <c r="D89" s="245"/>
      <c r="E89" s="245"/>
      <c r="F89" s="134" t="s">
        <v>25</v>
      </c>
      <c r="G89" s="135"/>
      <c r="H89" s="135"/>
      <c r="I89" s="135">
        <f>'01 03 Pol'!G182+'01 08 Pol'!G30+'01 10 Pol'!G43+'01 11 Pol'!G60</f>
        <v>0</v>
      </c>
      <c r="J89" s="131" t="str">
        <f>IF(I112=0,"",I89/I112*100)</f>
        <v/>
      </c>
    </row>
    <row r="90" spans="1:10" ht="36.75" customHeight="1" x14ac:dyDescent="0.2">
      <c r="A90" s="122"/>
      <c r="B90" s="127" t="s">
        <v>119</v>
      </c>
      <c r="C90" s="244" t="s">
        <v>120</v>
      </c>
      <c r="D90" s="245"/>
      <c r="E90" s="245"/>
      <c r="F90" s="134" t="s">
        <v>25</v>
      </c>
      <c r="G90" s="135"/>
      <c r="H90" s="135"/>
      <c r="I90" s="135">
        <f>'01 09 Pol'!G28+'01 10 Pol'!G51</f>
        <v>0</v>
      </c>
      <c r="J90" s="131" t="str">
        <f>IF(I112=0,"",I90/I112*100)</f>
        <v/>
      </c>
    </row>
    <row r="91" spans="1:10" ht="36.75" customHeight="1" x14ac:dyDescent="0.2">
      <c r="A91" s="122"/>
      <c r="B91" s="127" t="s">
        <v>121</v>
      </c>
      <c r="C91" s="244" t="s">
        <v>122</v>
      </c>
      <c r="D91" s="245"/>
      <c r="E91" s="245"/>
      <c r="F91" s="134" t="s">
        <v>25</v>
      </c>
      <c r="G91" s="135"/>
      <c r="H91" s="135"/>
      <c r="I91" s="135">
        <f>'01 10 Pol'!G86</f>
        <v>0</v>
      </c>
      <c r="J91" s="131" t="str">
        <f>IF(I112=0,"",I91/I112*100)</f>
        <v/>
      </c>
    </row>
    <row r="92" spans="1:10" ht="36.75" customHeight="1" x14ac:dyDescent="0.2">
      <c r="A92" s="122"/>
      <c r="B92" s="127" t="s">
        <v>123</v>
      </c>
      <c r="C92" s="244" t="s">
        <v>124</v>
      </c>
      <c r="D92" s="245"/>
      <c r="E92" s="245"/>
      <c r="F92" s="134" t="s">
        <v>25</v>
      </c>
      <c r="G92" s="135"/>
      <c r="H92" s="135"/>
      <c r="I92" s="135">
        <f>'01 03 Pol'!G204+'01 10 Pol'!G108</f>
        <v>0</v>
      </c>
      <c r="J92" s="131" t="str">
        <f>IF(I112=0,"",I92/I112*100)</f>
        <v/>
      </c>
    </row>
    <row r="93" spans="1:10" ht="36.75" customHeight="1" x14ac:dyDescent="0.2">
      <c r="A93" s="122"/>
      <c r="B93" s="127" t="s">
        <v>125</v>
      </c>
      <c r="C93" s="244" t="s">
        <v>126</v>
      </c>
      <c r="D93" s="245"/>
      <c r="E93" s="245"/>
      <c r="F93" s="134" t="s">
        <v>25</v>
      </c>
      <c r="G93" s="135"/>
      <c r="H93" s="135"/>
      <c r="I93" s="135">
        <f>'01 09 Pol'!G51</f>
        <v>0</v>
      </c>
      <c r="J93" s="131" t="str">
        <f>IF(I112=0,"",I93/I112*100)</f>
        <v/>
      </c>
    </row>
    <row r="94" spans="1:10" ht="36.75" customHeight="1" x14ac:dyDescent="0.2">
      <c r="A94" s="122"/>
      <c r="B94" s="127" t="s">
        <v>127</v>
      </c>
      <c r="C94" s="244" t="s">
        <v>128</v>
      </c>
      <c r="D94" s="245"/>
      <c r="E94" s="245"/>
      <c r="F94" s="134" t="s">
        <v>25</v>
      </c>
      <c r="G94" s="135"/>
      <c r="H94" s="135"/>
      <c r="I94" s="135">
        <f>'01 08 Pol'!G43</f>
        <v>0</v>
      </c>
      <c r="J94" s="131" t="str">
        <f>IF(I112=0,"",I94/I112*100)</f>
        <v/>
      </c>
    </row>
    <row r="95" spans="1:10" ht="36.75" customHeight="1" x14ac:dyDescent="0.2">
      <c r="A95" s="122"/>
      <c r="B95" s="127" t="s">
        <v>129</v>
      </c>
      <c r="C95" s="244" t="s">
        <v>130</v>
      </c>
      <c r="D95" s="245"/>
      <c r="E95" s="245"/>
      <c r="F95" s="134" t="s">
        <v>25</v>
      </c>
      <c r="G95" s="135"/>
      <c r="H95" s="135"/>
      <c r="I95" s="135">
        <f>'01 08 Pol'!G64+'01 10 Pol'!G150</f>
        <v>0</v>
      </c>
      <c r="J95" s="131" t="str">
        <f>IF(I112=0,"",I95/I112*100)</f>
        <v/>
      </c>
    </row>
    <row r="96" spans="1:10" ht="36.75" customHeight="1" x14ac:dyDescent="0.2">
      <c r="A96" s="122"/>
      <c r="B96" s="127" t="s">
        <v>131</v>
      </c>
      <c r="C96" s="244" t="s">
        <v>132</v>
      </c>
      <c r="D96" s="245"/>
      <c r="E96" s="245"/>
      <c r="F96" s="134" t="s">
        <v>25</v>
      </c>
      <c r="G96" s="135"/>
      <c r="H96" s="135"/>
      <c r="I96" s="135">
        <f>'01 08 Pol'!G87</f>
        <v>0</v>
      </c>
      <c r="J96" s="131" t="str">
        <f>IF(I112=0,"",I96/I112*100)</f>
        <v/>
      </c>
    </row>
    <row r="97" spans="1:10" ht="36.75" customHeight="1" x14ac:dyDescent="0.2">
      <c r="A97" s="122"/>
      <c r="B97" s="127" t="s">
        <v>133</v>
      </c>
      <c r="C97" s="244" t="s">
        <v>134</v>
      </c>
      <c r="D97" s="245"/>
      <c r="E97" s="245"/>
      <c r="F97" s="134" t="s">
        <v>25</v>
      </c>
      <c r="G97" s="135"/>
      <c r="H97" s="135"/>
      <c r="I97" s="135">
        <f>'01 03 Pol'!G215</f>
        <v>0</v>
      </c>
      <c r="J97" s="131" t="str">
        <f>IF(I112=0,"",I97/I112*100)</f>
        <v/>
      </c>
    </row>
    <row r="98" spans="1:10" ht="36.75" customHeight="1" x14ac:dyDescent="0.2">
      <c r="A98" s="122"/>
      <c r="B98" s="127" t="s">
        <v>135</v>
      </c>
      <c r="C98" s="244" t="s">
        <v>136</v>
      </c>
      <c r="D98" s="245"/>
      <c r="E98" s="245"/>
      <c r="F98" s="134" t="s">
        <v>25</v>
      </c>
      <c r="G98" s="135"/>
      <c r="H98" s="135"/>
      <c r="I98" s="135">
        <f>'01 03 Pol'!G235</f>
        <v>0</v>
      </c>
      <c r="J98" s="131" t="str">
        <f>IF(I112=0,"",I98/I112*100)</f>
        <v/>
      </c>
    </row>
    <row r="99" spans="1:10" ht="36.75" customHeight="1" x14ac:dyDescent="0.2">
      <c r="A99" s="122"/>
      <c r="B99" s="127" t="s">
        <v>137</v>
      </c>
      <c r="C99" s="244" t="s">
        <v>138</v>
      </c>
      <c r="D99" s="245"/>
      <c r="E99" s="245"/>
      <c r="F99" s="134" t="s">
        <v>25</v>
      </c>
      <c r="G99" s="135"/>
      <c r="H99" s="135"/>
      <c r="I99" s="135">
        <f>'01 03 Pol'!G273+'01 04 Pol'!G60+'01 06 Pol'!G88+'01 09 Pol'!G66</f>
        <v>0</v>
      </c>
      <c r="J99" s="131" t="str">
        <f>IF(I112=0,"",I99/I112*100)</f>
        <v/>
      </c>
    </row>
    <row r="100" spans="1:10" ht="36.75" customHeight="1" x14ac:dyDescent="0.2">
      <c r="A100" s="122"/>
      <c r="B100" s="127" t="s">
        <v>139</v>
      </c>
      <c r="C100" s="244" t="s">
        <v>140</v>
      </c>
      <c r="D100" s="245"/>
      <c r="E100" s="245"/>
      <c r="F100" s="134" t="s">
        <v>25</v>
      </c>
      <c r="G100" s="135"/>
      <c r="H100" s="135"/>
      <c r="I100" s="135">
        <f>'01 05 Pol'!G52</f>
        <v>0</v>
      </c>
      <c r="J100" s="131" t="str">
        <f>IF(I112=0,"",I100/I112*100)</f>
        <v/>
      </c>
    </row>
    <row r="101" spans="1:10" ht="36.75" customHeight="1" x14ac:dyDescent="0.2">
      <c r="A101" s="122"/>
      <c r="B101" s="127" t="s">
        <v>141</v>
      </c>
      <c r="C101" s="244" t="s">
        <v>142</v>
      </c>
      <c r="D101" s="245"/>
      <c r="E101" s="245"/>
      <c r="F101" s="134" t="s">
        <v>25</v>
      </c>
      <c r="G101" s="135"/>
      <c r="H101" s="135"/>
      <c r="I101" s="135">
        <f>'01 03 Pol'!G296</f>
        <v>0</v>
      </c>
      <c r="J101" s="131" t="str">
        <f>IF(I112=0,"",I101/I112*100)</f>
        <v/>
      </c>
    </row>
    <row r="102" spans="1:10" ht="36.75" customHeight="1" x14ac:dyDescent="0.2">
      <c r="A102" s="122"/>
      <c r="B102" s="127" t="s">
        <v>143</v>
      </c>
      <c r="C102" s="244" t="s">
        <v>144</v>
      </c>
      <c r="D102" s="245"/>
      <c r="E102" s="245"/>
      <c r="F102" s="134" t="s">
        <v>25</v>
      </c>
      <c r="G102" s="135"/>
      <c r="H102" s="135"/>
      <c r="I102" s="135">
        <f>'01 03 Pol'!G300+'01 04 Pol'!G66+'01 05 Pol'!G71</f>
        <v>0</v>
      </c>
      <c r="J102" s="131" t="str">
        <f>IF(I112=0,"",I102/I112*100)</f>
        <v/>
      </c>
    </row>
    <row r="103" spans="1:10" ht="36.75" customHeight="1" x14ac:dyDescent="0.2">
      <c r="A103" s="122"/>
      <c r="B103" s="127" t="s">
        <v>145</v>
      </c>
      <c r="C103" s="244" t="s">
        <v>146</v>
      </c>
      <c r="D103" s="245"/>
      <c r="E103" s="245"/>
      <c r="F103" s="134" t="s">
        <v>25</v>
      </c>
      <c r="G103" s="135"/>
      <c r="H103" s="135"/>
      <c r="I103" s="135">
        <f>'01 03 Pol'!G332+'01 04 Pol'!G96+'01 05 Pol'!G75</f>
        <v>0</v>
      </c>
      <c r="J103" s="131" t="str">
        <f>IF(I112=0,"",I103/I112*100)</f>
        <v/>
      </c>
    </row>
    <row r="104" spans="1:10" ht="36.75" customHeight="1" x14ac:dyDescent="0.2">
      <c r="A104" s="122"/>
      <c r="B104" s="127" t="s">
        <v>147</v>
      </c>
      <c r="C104" s="244" t="s">
        <v>148</v>
      </c>
      <c r="D104" s="245"/>
      <c r="E104" s="245"/>
      <c r="F104" s="134" t="s">
        <v>25</v>
      </c>
      <c r="G104" s="135"/>
      <c r="H104" s="135"/>
      <c r="I104" s="135">
        <f>'01 03 Pol'!G341+'01 05 Pol'!G84</f>
        <v>0</v>
      </c>
      <c r="J104" s="131" t="str">
        <f>IF(I112=0,"",I104/I112*100)</f>
        <v/>
      </c>
    </row>
    <row r="105" spans="1:10" ht="36.75" customHeight="1" x14ac:dyDescent="0.2">
      <c r="A105" s="122"/>
      <c r="B105" s="127" t="s">
        <v>149</v>
      </c>
      <c r="C105" s="244" t="s">
        <v>150</v>
      </c>
      <c r="D105" s="245"/>
      <c r="E105" s="245"/>
      <c r="F105" s="134" t="s">
        <v>25</v>
      </c>
      <c r="G105" s="135"/>
      <c r="H105" s="135"/>
      <c r="I105" s="135">
        <f>'01 03 Pol'!G366+'01 06 Pol'!G128</f>
        <v>0</v>
      </c>
      <c r="J105" s="131" t="str">
        <f>IF(I112=0,"",I105/I112*100)</f>
        <v/>
      </c>
    </row>
    <row r="106" spans="1:10" ht="36.75" customHeight="1" x14ac:dyDescent="0.2">
      <c r="A106" s="122"/>
      <c r="B106" s="127" t="s">
        <v>151</v>
      </c>
      <c r="C106" s="244" t="s">
        <v>152</v>
      </c>
      <c r="D106" s="245"/>
      <c r="E106" s="245"/>
      <c r="F106" s="134" t="s">
        <v>25</v>
      </c>
      <c r="G106" s="135"/>
      <c r="H106" s="135"/>
      <c r="I106" s="135">
        <f>'01 03 Pol'!G377+'01 04 Pol'!G106+'01 05 Pol'!G109+'01 07 Pol'!G44+'01 11 Pol'!G62</f>
        <v>0</v>
      </c>
      <c r="J106" s="131" t="str">
        <f>IF(I112=0,"",I106/I112*100)</f>
        <v/>
      </c>
    </row>
    <row r="107" spans="1:10" ht="36.75" customHeight="1" x14ac:dyDescent="0.2">
      <c r="A107" s="122"/>
      <c r="B107" s="127" t="s">
        <v>153</v>
      </c>
      <c r="C107" s="244" t="s">
        <v>154</v>
      </c>
      <c r="D107" s="245"/>
      <c r="E107" s="245"/>
      <c r="F107" s="134" t="s">
        <v>26</v>
      </c>
      <c r="G107" s="135"/>
      <c r="H107" s="135"/>
      <c r="I107" s="135">
        <f>'01 11 Pol'!G67</f>
        <v>0</v>
      </c>
      <c r="J107" s="131" t="str">
        <f>IF(I112=0,"",I107/I112*100)</f>
        <v/>
      </c>
    </row>
    <row r="108" spans="1:10" ht="36.75" customHeight="1" x14ac:dyDescent="0.2">
      <c r="A108" s="122"/>
      <c r="B108" s="127" t="s">
        <v>155</v>
      </c>
      <c r="C108" s="244" t="s">
        <v>156</v>
      </c>
      <c r="D108" s="245"/>
      <c r="E108" s="245"/>
      <c r="F108" s="134" t="s">
        <v>26</v>
      </c>
      <c r="G108" s="135"/>
      <c r="H108" s="135"/>
      <c r="I108" s="135">
        <f>'01 11 Pol'!G164</f>
        <v>0</v>
      </c>
      <c r="J108" s="131" t="str">
        <f>IF(I112=0,"",I108/I112*100)</f>
        <v/>
      </c>
    </row>
    <row r="109" spans="1:10" ht="36.75" customHeight="1" x14ac:dyDescent="0.2">
      <c r="A109" s="122"/>
      <c r="B109" s="127" t="s">
        <v>157</v>
      </c>
      <c r="C109" s="244" t="s">
        <v>158</v>
      </c>
      <c r="D109" s="245"/>
      <c r="E109" s="245"/>
      <c r="F109" s="134" t="s">
        <v>26</v>
      </c>
      <c r="G109" s="135"/>
      <c r="H109" s="135"/>
      <c r="I109" s="135">
        <f>'01 09 Pol'!G75</f>
        <v>0</v>
      </c>
      <c r="J109" s="131" t="str">
        <f>IF(I112=0,"",I109/I112*100)</f>
        <v/>
      </c>
    </row>
    <row r="110" spans="1:10" ht="36.75" customHeight="1" x14ac:dyDescent="0.2">
      <c r="A110" s="122"/>
      <c r="B110" s="127" t="s">
        <v>159</v>
      </c>
      <c r="C110" s="244" t="s">
        <v>160</v>
      </c>
      <c r="D110" s="245"/>
      <c r="E110" s="245"/>
      <c r="F110" s="134" t="s">
        <v>26</v>
      </c>
      <c r="G110" s="135"/>
      <c r="H110" s="135"/>
      <c r="I110" s="135">
        <f>'01 01 Pol'!G8</f>
        <v>0</v>
      </c>
      <c r="J110" s="131" t="str">
        <f>IF(I112=0,"",I110/I112*100)</f>
        <v/>
      </c>
    </row>
    <row r="111" spans="1:10" ht="36.75" customHeight="1" x14ac:dyDescent="0.2">
      <c r="A111" s="122"/>
      <c r="B111" s="127" t="s">
        <v>161</v>
      </c>
      <c r="C111" s="244" t="s">
        <v>162</v>
      </c>
      <c r="D111" s="245"/>
      <c r="E111" s="245"/>
      <c r="F111" s="134" t="s">
        <v>163</v>
      </c>
      <c r="G111" s="135"/>
      <c r="H111" s="135"/>
      <c r="I111" s="135">
        <f>'01 03 Pol'!G393+'01 04 Pol'!G114+'01 05 Pol'!G120+'01 06 Pol'!G152+'01 07 Pol'!G58+'01 08 Pol'!G119+'01 09 Pol'!G121+'01 10 Pol'!G162+'01 11 Pol'!G184</f>
        <v>0</v>
      </c>
      <c r="J111" s="131" t="str">
        <f>IF(I112=0,"",I111/I112*100)</f>
        <v/>
      </c>
    </row>
    <row r="112" spans="1:10" ht="25.5" customHeight="1" x14ac:dyDescent="0.2">
      <c r="A112" s="123"/>
      <c r="B112" s="128" t="s">
        <v>1</v>
      </c>
      <c r="C112" s="129"/>
      <c r="D112" s="130"/>
      <c r="E112" s="130"/>
      <c r="F112" s="136"/>
      <c r="G112" s="137"/>
      <c r="H112" s="137"/>
      <c r="I112" s="137">
        <f>SUM(I73:I111)</f>
        <v>0</v>
      </c>
      <c r="J112" s="132">
        <f>SUM(J73:J111)</f>
        <v>0</v>
      </c>
    </row>
    <row r="113" spans="6:10" x14ac:dyDescent="0.2">
      <c r="F113" s="86"/>
      <c r="G113" s="86"/>
      <c r="H113" s="86"/>
      <c r="I113" s="86"/>
      <c r="J113" s="133"/>
    </row>
    <row r="114" spans="6:10" x14ac:dyDescent="0.2">
      <c r="F114" s="86"/>
      <c r="G114" s="86"/>
      <c r="H114" s="86"/>
      <c r="I114" s="86"/>
      <c r="J114" s="133"/>
    </row>
    <row r="115" spans="6:10" x14ac:dyDescent="0.2">
      <c r="F115" s="86"/>
      <c r="G115" s="86"/>
      <c r="H115" s="86"/>
      <c r="I115" s="86"/>
      <c r="J115" s="133"/>
    </row>
  </sheetData>
  <sheetProtection algorithmName="SHA-512" hashValue="IHTasjyy9e9jKum6VaouH9AqNwULak019qfugk+hooJLWKd5XX91Y/s0nOtoODnJgDxCKSmw/ZLQYbe6aN0eUA==" saltValue="kr8UWmZFQ35fiE3Oh1hCI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C108:E108"/>
    <mergeCell ref="C109:E109"/>
    <mergeCell ref="C110:E110"/>
    <mergeCell ref="C111:E111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ReUjzp78QSHf5S+Mh3EG9R3AUnEasw3M2aXOsGN/Ahy3iulpIxDJEzc4oTb4HZtxKdRdAk82MJbQ57s+g5HmiQ==" saltValue="QHkOwsKzMu3kLzrect3nw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47</v>
      </c>
      <c r="C4" s="256" t="s">
        <v>28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159</v>
      </c>
      <c r="C8" s="179" t="s">
        <v>160</v>
      </c>
      <c r="D8" s="166"/>
      <c r="E8" s="167"/>
      <c r="F8" s="168"/>
      <c r="G8" s="168">
        <f>SUMIF(AG9:AG31,"&lt;&gt;NOR",G9:G31)</f>
        <v>0</v>
      </c>
      <c r="H8" s="168"/>
      <c r="I8" s="168">
        <f>SUM(I9:I31)</f>
        <v>0</v>
      </c>
      <c r="J8" s="168"/>
      <c r="K8" s="168">
        <f>SUM(K9:K31)</f>
        <v>0</v>
      </c>
      <c r="L8" s="168"/>
      <c r="M8" s="168">
        <f>SUM(M9:M31)</f>
        <v>0</v>
      </c>
      <c r="N8" s="167"/>
      <c r="O8" s="167">
        <f>SUM(O9:O31)</f>
        <v>0</v>
      </c>
      <c r="P8" s="167"/>
      <c r="Q8" s="167">
        <f>SUM(Q9:Q31)</f>
        <v>0</v>
      </c>
      <c r="R8" s="168"/>
      <c r="S8" s="168"/>
      <c r="T8" s="169"/>
      <c r="U8" s="163"/>
      <c r="V8" s="163">
        <f>SUM(V9:V31)</f>
        <v>0</v>
      </c>
      <c r="W8" s="163"/>
      <c r="X8" s="163"/>
      <c r="Y8" s="163"/>
      <c r="AG8" t="s">
        <v>194</v>
      </c>
    </row>
    <row r="9" spans="1:60" outlineLevel="1" x14ac:dyDescent="0.2">
      <c r="A9" s="171">
        <v>1</v>
      </c>
      <c r="B9" s="172" t="s">
        <v>195</v>
      </c>
      <c r="C9" s="180" t="s">
        <v>196</v>
      </c>
      <c r="D9" s="173" t="s">
        <v>197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198</v>
      </c>
      <c r="T9" s="177" t="s">
        <v>199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9" t="s">
        <v>203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0" t="s">
        <v>205</v>
      </c>
      <c r="D11" s="251"/>
      <c r="E11" s="251"/>
      <c r="F11" s="251"/>
      <c r="G11" s="25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204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87</v>
      </c>
      <c r="D12" s="161"/>
      <c r="E12" s="162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206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2</v>
      </c>
      <c r="B13" s="172" t="s">
        <v>207</v>
      </c>
      <c r="C13" s="180" t="s">
        <v>208</v>
      </c>
      <c r="D13" s="173" t="s">
        <v>197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/>
      <c r="S13" s="176" t="s">
        <v>198</v>
      </c>
      <c r="T13" s="177" t="s">
        <v>199</v>
      </c>
      <c r="U13" s="157">
        <v>0</v>
      </c>
      <c r="V13" s="157">
        <f>ROUND(E13*U13,2)</f>
        <v>0</v>
      </c>
      <c r="W13" s="157"/>
      <c r="X13" s="157" t="s">
        <v>200</v>
      </c>
      <c r="Y13" s="157" t="s">
        <v>201</v>
      </c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9" t="s">
        <v>209</v>
      </c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204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kompletní dokladová část dle SoD (revize, atesty, certifikáty, prohlášení o shodě) pro předání a převzetí dokončeného díla</v>
      </c>
      <c r="BB14" s="147"/>
      <c r="BC14" s="147"/>
      <c r="BD14" s="147"/>
      <c r="BE14" s="147"/>
      <c r="BF14" s="147"/>
      <c r="BG14" s="147"/>
      <c r="BH14" s="147"/>
    </row>
    <row r="15" spans="1:60" ht="22.5" outlineLevel="3" x14ac:dyDescent="0.2">
      <c r="A15" s="154"/>
      <c r="B15" s="155"/>
      <c r="C15" s="250" t="s">
        <v>210</v>
      </c>
      <c r="D15" s="251"/>
      <c r="E15" s="251"/>
      <c r="F15" s="251"/>
      <c r="G15" s="25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204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8" t="str">
        <f>C15</f>
        <v>náklady zhotovitele, související s prováděním zkoušek a REVIZÍ předepsaných technickými normami a vyjádřeními dotčených orgánů pro řádné provedení a předání díla.</v>
      </c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50" t="s">
        <v>211</v>
      </c>
      <c r="D16" s="251"/>
      <c r="E16" s="251"/>
      <c r="F16" s="251"/>
      <c r="G16" s="251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204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8" t="str">
        <f>C16</f>
        <v>náklady na individuální zkoušky dodaných a smontovaných technologických zařízení včetně komplexního vyzkoušení.</v>
      </c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0" t="s">
        <v>212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0" t="s">
        <v>213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8" t="str">
        <f>C18</f>
        <v>náklady na předání všech návodů k obsluze a údržbě pro technologická zařízení a  náklady na zaškolení obsluhy objednatele</v>
      </c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87</v>
      </c>
      <c r="D19" s="161"/>
      <c r="E19" s="162">
        <v>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206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1">
        <v>3</v>
      </c>
      <c r="B20" s="172" t="s">
        <v>214</v>
      </c>
      <c r="C20" s="180" t="s">
        <v>215</v>
      </c>
      <c r="D20" s="173" t="s">
        <v>197</v>
      </c>
      <c r="E20" s="174">
        <v>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/>
      <c r="S20" s="176" t="s">
        <v>198</v>
      </c>
      <c r="T20" s="177" t="s">
        <v>199</v>
      </c>
      <c r="U20" s="157">
        <v>0</v>
      </c>
      <c r="V20" s="157">
        <f>ROUND(E20*U20,2)</f>
        <v>0</v>
      </c>
      <c r="W20" s="157"/>
      <c r="X20" s="157" t="s">
        <v>200</v>
      </c>
      <c r="Y20" s="157" t="s">
        <v>201</v>
      </c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9" t="s">
        <v>216</v>
      </c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204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87</v>
      </c>
      <c r="D22" s="161"/>
      <c r="E22" s="162">
        <v>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206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4</v>
      </c>
      <c r="B23" s="172" t="s">
        <v>217</v>
      </c>
      <c r="C23" s="180" t="s">
        <v>218</v>
      </c>
      <c r="D23" s="173" t="s">
        <v>197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198</v>
      </c>
      <c r="T23" s="177" t="s">
        <v>199</v>
      </c>
      <c r="U23" s="157">
        <v>0</v>
      </c>
      <c r="V23" s="157">
        <f>ROUND(E23*U23,2)</f>
        <v>0</v>
      </c>
      <c r="W23" s="157"/>
      <c r="X23" s="157" t="s">
        <v>200</v>
      </c>
      <c r="Y23" s="157" t="s">
        <v>201</v>
      </c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9" t="s">
        <v>216</v>
      </c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87</v>
      </c>
      <c r="D25" s="161"/>
      <c r="E25" s="162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206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5</v>
      </c>
      <c r="B26" s="172" t="s">
        <v>219</v>
      </c>
      <c r="C26" s="180" t="s">
        <v>220</v>
      </c>
      <c r="D26" s="173" t="s">
        <v>197</v>
      </c>
      <c r="E26" s="174">
        <v>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198</v>
      </c>
      <c r="T26" s="177" t="s">
        <v>199</v>
      </c>
      <c r="U26" s="157">
        <v>0</v>
      </c>
      <c r="V26" s="157">
        <f>ROUND(E26*U26,2)</f>
        <v>0</v>
      </c>
      <c r="W26" s="157"/>
      <c r="X26" s="157" t="s">
        <v>200</v>
      </c>
      <c r="Y26" s="157" t="s">
        <v>201</v>
      </c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9" t="s">
        <v>221</v>
      </c>
      <c r="D27" s="260"/>
      <c r="E27" s="260"/>
      <c r="F27" s="260"/>
      <c r="G27" s="26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204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87</v>
      </c>
      <c r="D28" s="161"/>
      <c r="E28" s="162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206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6</v>
      </c>
      <c r="B29" s="172" t="s">
        <v>222</v>
      </c>
      <c r="C29" s="180" t="s">
        <v>223</v>
      </c>
      <c r="D29" s="173" t="s">
        <v>197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198</v>
      </c>
      <c r="T29" s="177" t="s">
        <v>199</v>
      </c>
      <c r="U29" s="157">
        <v>0</v>
      </c>
      <c r="V29" s="157">
        <f>ROUND(E29*U29,2)</f>
        <v>0</v>
      </c>
      <c r="W29" s="157"/>
      <c r="X29" s="157" t="s">
        <v>200</v>
      </c>
      <c r="Y29" s="157" t="s">
        <v>201</v>
      </c>
      <c r="Z29" s="147"/>
      <c r="AA29" s="147"/>
      <c r="AB29" s="147"/>
      <c r="AC29" s="147"/>
      <c r="AD29" s="147"/>
      <c r="AE29" s="147"/>
      <c r="AF29" s="147"/>
      <c r="AG29" s="147" t="s">
        <v>202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9" t="s">
        <v>224</v>
      </c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87</v>
      </c>
      <c r="D31" s="161"/>
      <c r="E31" s="162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206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3"/>
      <c r="B32" s="4"/>
      <c r="C32" s="18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179</v>
      </c>
    </row>
    <row r="33" spans="1:33" x14ac:dyDescent="0.2">
      <c r="A33" s="150"/>
      <c r="B33" s="151" t="s">
        <v>29</v>
      </c>
      <c r="C33" s="183"/>
      <c r="D33" s="152"/>
      <c r="E33" s="153"/>
      <c r="F33" s="153"/>
      <c r="G33" s="170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225</v>
      </c>
    </row>
    <row r="34" spans="1:33" x14ac:dyDescent="0.2">
      <c r="C34" s="184"/>
      <c r="D34" s="10"/>
      <c r="AG34" t="s">
        <v>226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+htOAoCr9XTIJFBtKmti2/gHC6YQGV1vkFq7cehSy7QQW5yNoVf/7LJDdo/vQW2ee3lrzhFgsrqpgHAfF67gA==" saltValue="K76r5880vEJCf02QYoP0Gg==" spinCount="100000" sheet="1" formatRows="0"/>
  <mergeCells count="15">
    <mergeCell ref="C24:G24"/>
    <mergeCell ref="C27:G27"/>
    <mergeCell ref="C30:G30"/>
    <mergeCell ref="C14:G14"/>
    <mergeCell ref="C15:G15"/>
    <mergeCell ref="C16:G16"/>
    <mergeCell ref="C17:G17"/>
    <mergeCell ref="C18:G18"/>
    <mergeCell ref="C21:G21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48</v>
      </c>
      <c r="C4" s="256" t="s">
        <v>27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114</v>
      </c>
      <c r="C8" s="179" t="s">
        <v>88</v>
      </c>
      <c r="D8" s="166"/>
      <c r="E8" s="167"/>
      <c r="F8" s="168"/>
      <c r="G8" s="168">
        <f>SUMIF(AG9:AG39,"&lt;&gt;NOR",G9:G39)</f>
        <v>0</v>
      </c>
      <c r="H8" s="168"/>
      <c r="I8" s="168">
        <f>SUM(I9:I39)</f>
        <v>0</v>
      </c>
      <c r="J8" s="168"/>
      <c r="K8" s="168">
        <f>SUM(K9:K39)</f>
        <v>0</v>
      </c>
      <c r="L8" s="168"/>
      <c r="M8" s="168">
        <f>SUM(M9:M39)</f>
        <v>0</v>
      </c>
      <c r="N8" s="167"/>
      <c r="O8" s="167">
        <f>SUM(O9:O39)</f>
        <v>0</v>
      </c>
      <c r="P8" s="167"/>
      <c r="Q8" s="167">
        <f>SUM(Q9:Q39)</f>
        <v>0</v>
      </c>
      <c r="R8" s="168"/>
      <c r="S8" s="168"/>
      <c r="T8" s="169"/>
      <c r="U8" s="163"/>
      <c r="V8" s="163">
        <f>SUM(V9:V39)</f>
        <v>0</v>
      </c>
      <c r="W8" s="163"/>
      <c r="X8" s="163"/>
      <c r="Y8" s="163"/>
      <c r="AG8" t="s">
        <v>194</v>
      </c>
    </row>
    <row r="9" spans="1:60" outlineLevel="1" x14ac:dyDescent="0.2">
      <c r="A9" s="171">
        <v>1</v>
      </c>
      <c r="B9" s="172" t="s">
        <v>227</v>
      </c>
      <c r="C9" s="180" t="s">
        <v>228</v>
      </c>
      <c r="D9" s="173" t="s">
        <v>229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198</v>
      </c>
      <c r="T9" s="177" t="s">
        <v>199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9" t="s">
        <v>230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0" t="s">
        <v>231</v>
      </c>
      <c r="D11" s="251"/>
      <c r="E11" s="251"/>
      <c r="F11" s="251"/>
      <c r="G11" s="25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204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0" t="s">
        <v>232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50" t="s">
        <v>233</v>
      </c>
      <c r="D13" s="251"/>
      <c r="E13" s="251"/>
      <c r="F13" s="251"/>
      <c r="G13" s="25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204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8" t="str">
        <f>C13</f>
        <v>Opatření k zabránění nadměrného zatěžování staveniště a jeho okolí prachem (např. používání krycích plachet, kropení sutě vodou).</v>
      </c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50" t="s">
        <v>234</v>
      </c>
      <c r="D14" s="251"/>
      <c r="E14" s="251"/>
      <c r="F14" s="251"/>
      <c r="G14" s="251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204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87</v>
      </c>
      <c r="D15" s="161"/>
      <c r="E15" s="162">
        <v>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206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1">
        <v>2</v>
      </c>
      <c r="B16" s="172" t="s">
        <v>235</v>
      </c>
      <c r="C16" s="180" t="s">
        <v>236</v>
      </c>
      <c r="D16" s="173" t="s">
        <v>229</v>
      </c>
      <c r="E16" s="174">
        <v>1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6"/>
      <c r="S16" s="176" t="s">
        <v>198</v>
      </c>
      <c r="T16" s="177" t="s">
        <v>199</v>
      </c>
      <c r="U16" s="157">
        <v>0</v>
      </c>
      <c r="V16" s="157">
        <f>ROUND(E16*U16,2)</f>
        <v>0</v>
      </c>
      <c r="W16" s="157"/>
      <c r="X16" s="157" t="s">
        <v>200</v>
      </c>
      <c r="Y16" s="157" t="s">
        <v>201</v>
      </c>
      <c r="Z16" s="147"/>
      <c r="AA16" s="147"/>
      <c r="AB16" s="147"/>
      <c r="AC16" s="147"/>
      <c r="AD16" s="147"/>
      <c r="AE16" s="147"/>
      <c r="AF16" s="147"/>
      <c r="AG16" s="147" t="s">
        <v>202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9" t="s">
        <v>237</v>
      </c>
      <c r="D17" s="260"/>
      <c r="E17" s="260"/>
      <c r="F17" s="260"/>
      <c r="G17" s="260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0" t="s">
        <v>238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0" t="s">
        <v>232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204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87</v>
      </c>
      <c r="D20" s="161"/>
      <c r="E20" s="162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206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3</v>
      </c>
      <c r="B21" s="172" t="s">
        <v>239</v>
      </c>
      <c r="C21" s="180" t="s">
        <v>240</v>
      </c>
      <c r="D21" s="173" t="s">
        <v>229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198</v>
      </c>
      <c r="T21" s="177" t="s">
        <v>199</v>
      </c>
      <c r="U21" s="157">
        <v>0</v>
      </c>
      <c r="V21" s="157">
        <f>ROUND(E21*U21,2)</f>
        <v>0</v>
      </c>
      <c r="W21" s="157"/>
      <c r="X21" s="157" t="s">
        <v>200</v>
      </c>
      <c r="Y21" s="157" t="s">
        <v>201</v>
      </c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9" t="s">
        <v>241</v>
      </c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204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0" t="s">
        <v>257</v>
      </c>
      <c r="D23" s="251"/>
      <c r="E23" s="251"/>
      <c r="F23" s="251"/>
      <c r="G23" s="25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5" t="s">
        <v>242</v>
      </c>
      <c r="D24" s="158"/>
      <c r="E24" s="159"/>
      <c r="F24" s="160"/>
      <c r="G24" s="16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50" t="s">
        <v>243</v>
      </c>
      <c r="D25" s="251"/>
      <c r="E25" s="251"/>
      <c r="F25" s="251"/>
      <c r="G25" s="25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204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1" t="s">
        <v>87</v>
      </c>
      <c r="D26" s="161"/>
      <c r="E26" s="162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206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1">
        <v>4</v>
      </c>
      <c r="B27" s="172" t="s">
        <v>244</v>
      </c>
      <c r="C27" s="180" t="s">
        <v>245</v>
      </c>
      <c r="D27" s="173" t="s">
        <v>229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198</v>
      </c>
      <c r="T27" s="177" t="s">
        <v>199</v>
      </c>
      <c r="U27" s="157">
        <v>0</v>
      </c>
      <c r="V27" s="157">
        <f>ROUND(E27*U27,2)</f>
        <v>0</v>
      </c>
      <c r="W27" s="157"/>
      <c r="X27" s="157" t="s">
        <v>200</v>
      </c>
      <c r="Y27" s="157" t="s">
        <v>201</v>
      </c>
      <c r="Z27" s="147"/>
      <c r="AA27" s="147"/>
      <c r="AB27" s="147"/>
      <c r="AC27" s="147"/>
      <c r="AD27" s="147"/>
      <c r="AE27" s="147"/>
      <c r="AF27" s="147"/>
      <c r="AG27" s="147" t="s">
        <v>246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9" t="s">
        <v>247</v>
      </c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204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1" t="s">
        <v>87</v>
      </c>
      <c r="D29" s="161"/>
      <c r="E29" s="162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206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1">
        <v>5</v>
      </c>
      <c r="B30" s="172" t="s">
        <v>248</v>
      </c>
      <c r="C30" s="180" t="s">
        <v>249</v>
      </c>
      <c r="D30" s="173" t="s">
        <v>229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198</v>
      </c>
      <c r="T30" s="177" t="s">
        <v>199</v>
      </c>
      <c r="U30" s="157">
        <v>0</v>
      </c>
      <c r="V30" s="157">
        <f>ROUND(E30*U30,2)</f>
        <v>0</v>
      </c>
      <c r="W30" s="157"/>
      <c r="X30" s="157" t="s">
        <v>200</v>
      </c>
      <c r="Y30" s="157" t="s">
        <v>201</v>
      </c>
      <c r="Z30" s="147"/>
      <c r="AA30" s="147"/>
      <c r="AB30" s="147"/>
      <c r="AC30" s="147"/>
      <c r="AD30" s="147"/>
      <c r="AE30" s="147"/>
      <c r="AF30" s="147"/>
      <c r="AG30" s="147" t="s">
        <v>246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9" t="s">
        <v>250</v>
      </c>
      <c r="D31" s="260"/>
      <c r="E31" s="260"/>
      <c r="F31" s="260"/>
      <c r="G31" s="260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204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250" t="s">
        <v>258</v>
      </c>
      <c r="D32" s="251"/>
      <c r="E32" s="251"/>
      <c r="F32" s="251"/>
      <c r="G32" s="25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204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250" t="s">
        <v>251</v>
      </c>
      <c r="D33" s="251"/>
      <c r="E33" s="251"/>
      <c r="F33" s="251"/>
      <c r="G33" s="251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204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50" t="s">
        <v>252</v>
      </c>
      <c r="D34" s="251"/>
      <c r="E34" s="251"/>
      <c r="F34" s="251"/>
      <c r="G34" s="251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50" t="s">
        <v>253</v>
      </c>
      <c r="D35" s="251"/>
      <c r="E35" s="251"/>
      <c r="F35" s="251"/>
      <c r="G35" s="25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204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1" t="s">
        <v>87</v>
      </c>
      <c r="D36" s="161"/>
      <c r="E36" s="162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206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6</v>
      </c>
      <c r="B37" s="172" t="s">
        <v>254</v>
      </c>
      <c r="C37" s="180" t="s">
        <v>255</v>
      </c>
      <c r="D37" s="173" t="s">
        <v>229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198</v>
      </c>
      <c r="T37" s="177" t="s">
        <v>199</v>
      </c>
      <c r="U37" s="157">
        <v>0</v>
      </c>
      <c r="V37" s="157">
        <f>ROUND(E37*U37,2)</f>
        <v>0</v>
      </c>
      <c r="W37" s="157"/>
      <c r="X37" s="157" t="s">
        <v>200</v>
      </c>
      <c r="Y37" s="157" t="s">
        <v>201</v>
      </c>
      <c r="Z37" s="147"/>
      <c r="AA37" s="147"/>
      <c r="AB37" s="147"/>
      <c r="AC37" s="147"/>
      <c r="AD37" s="147"/>
      <c r="AE37" s="147"/>
      <c r="AF37" s="147"/>
      <c r="AG37" s="147" t="s">
        <v>246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9" t="s">
        <v>256</v>
      </c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204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8" t="str">
        <f>C38</f>
        <v>- dle požadavků a podmínek uživatele - zajištění chodu objektu  - v interiéru objektu, v exteriéru - příjezd a odjezd</v>
      </c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87</v>
      </c>
      <c r="D39" s="161"/>
      <c r="E39" s="162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206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3"/>
      <c r="B40" s="4"/>
      <c r="C40" s="18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12</v>
      </c>
      <c r="AF40">
        <v>21</v>
      </c>
      <c r="AG40" t="s">
        <v>179</v>
      </c>
    </row>
    <row r="41" spans="1:60" x14ac:dyDescent="0.2">
      <c r="A41" s="150"/>
      <c r="B41" s="151" t="s">
        <v>29</v>
      </c>
      <c r="C41" s="183"/>
      <c r="D41" s="152"/>
      <c r="E41" s="153"/>
      <c r="F41" s="153"/>
      <c r="G41" s="170">
        <f>G8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225</v>
      </c>
    </row>
    <row r="42" spans="1:60" x14ac:dyDescent="0.2">
      <c r="C42" s="184"/>
      <c r="D42" s="10"/>
      <c r="AG42" t="s">
        <v>226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9jI8PY5WNKeEQ27U9ZT5RUdrrPhkvdh+05DZPnXm7QvdAltnYIcB8Gowv8ihGGU5W7hcR5NltSNMQG3BZKTCg==" saltValue="YtCzcVxwqz8QZNAgc8cUsw==" spinCount="100000" sheet="1" formatRows="0"/>
  <mergeCells count="22">
    <mergeCell ref="C33:G33"/>
    <mergeCell ref="C34:G34"/>
    <mergeCell ref="C35:G35"/>
    <mergeCell ref="C38:G38"/>
    <mergeCell ref="C22:G22"/>
    <mergeCell ref="C23:G23"/>
    <mergeCell ref="C25:G25"/>
    <mergeCell ref="C28:G28"/>
    <mergeCell ref="C31:G31"/>
    <mergeCell ref="C32:G32"/>
    <mergeCell ref="C19:G19"/>
    <mergeCell ref="A1:G1"/>
    <mergeCell ref="C2:G2"/>
    <mergeCell ref="C3:G3"/>
    <mergeCell ref="C4:G4"/>
    <mergeCell ref="C10:G10"/>
    <mergeCell ref="C11:G11"/>
    <mergeCell ref="C12:G12"/>
    <mergeCell ref="C13:G13"/>
    <mergeCell ref="C14:G14"/>
    <mergeCell ref="C17:G17"/>
    <mergeCell ref="C18:G1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66" activePane="bottomLeft" state="frozen"/>
      <selection pane="bottomLeft" activeCell="C23" sqref="C2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49</v>
      </c>
      <c r="C4" s="256" t="s">
        <v>50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91</v>
      </c>
      <c r="C8" s="179" t="s">
        <v>92</v>
      </c>
      <c r="D8" s="166"/>
      <c r="E8" s="167"/>
      <c r="F8" s="168"/>
      <c r="G8" s="168">
        <f>SUMIF(AG9:AG25,"&lt;&gt;NOR",G9:G25)</f>
        <v>0</v>
      </c>
      <c r="H8" s="168"/>
      <c r="I8" s="168">
        <f>SUM(I9:I25)</f>
        <v>0</v>
      </c>
      <c r="J8" s="168"/>
      <c r="K8" s="168">
        <f>SUM(K9:K25)</f>
        <v>0</v>
      </c>
      <c r="L8" s="168"/>
      <c r="M8" s="168">
        <f>SUM(M9:M25)</f>
        <v>0</v>
      </c>
      <c r="N8" s="167"/>
      <c r="O8" s="167">
        <f>SUM(O9:O25)</f>
        <v>4.6499999999999995</v>
      </c>
      <c r="P8" s="167"/>
      <c r="Q8" s="167">
        <f>SUM(Q9:Q25)</f>
        <v>0</v>
      </c>
      <c r="R8" s="168"/>
      <c r="S8" s="168"/>
      <c r="T8" s="169"/>
      <c r="U8" s="163"/>
      <c r="V8" s="163">
        <f>SUM(V9:V25)</f>
        <v>0</v>
      </c>
      <c r="W8" s="163"/>
      <c r="X8" s="163"/>
      <c r="Y8" s="163"/>
      <c r="AG8" t="s">
        <v>194</v>
      </c>
    </row>
    <row r="9" spans="1:60" outlineLevel="1" x14ac:dyDescent="0.2">
      <c r="A9" s="171">
        <v>1</v>
      </c>
      <c r="B9" s="172" t="s">
        <v>259</v>
      </c>
      <c r="C9" s="180" t="s">
        <v>260</v>
      </c>
      <c r="D9" s="173" t="s">
        <v>261</v>
      </c>
      <c r="E9" s="174">
        <v>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0.12720000000000001</v>
      </c>
      <c r="O9" s="174">
        <f>ROUND(E9*N9,2)</f>
        <v>0.64</v>
      </c>
      <c r="P9" s="174">
        <v>0</v>
      </c>
      <c r="Q9" s="174">
        <f>ROUND(E9*P9,2)</f>
        <v>0</v>
      </c>
      <c r="R9" s="176"/>
      <c r="S9" s="176" t="s">
        <v>262</v>
      </c>
      <c r="T9" s="177" t="s">
        <v>262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263</v>
      </c>
      <c r="D10" s="161"/>
      <c r="E10" s="162">
        <v>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206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264</v>
      </c>
      <c r="C11" s="180" t="s">
        <v>265</v>
      </c>
      <c r="D11" s="173" t="s">
        <v>266</v>
      </c>
      <c r="E11" s="174">
        <v>1.5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1.8233999999999999</v>
      </c>
      <c r="O11" s="174">
        <f>ROUND(E11*N11,2)</f>
        <v>2.74</v>
      </c>
      <c r="P11" s="174">
        <v>0</v>
      </c>
      <c r="Q11" s="174">
        <f>ROUND(E11*P11,2)</f>
        <v>0</v>
      </c>
      <c r="R11" s="176"/>
      <c r="S11" s="176" t="s">
        <v>262</v>
      </c>
      <c r="T11" s="177" t="s">
        <v>262</v>
      </c>
      <c r="U11" s="157">
        <v>0</v>
      </c>
      <c r="V11" s="157">
        <f>ROUND(E11*U11,2)</f>
        <v>0</v>
      </c>
      <c r="W11" s="157"/>
      <c r="X11" s="157" t="s">
        <v>200</v>
      </c>
      <c r="Y11" s="157" t="s">
        <v>201</v>
      </c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9" t="s">
        <v>267</v>
      </c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268</v>
      </c>
      <c r="D13" s="161"/>
      <c r="E13" s="162">
        <v>1.5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206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3</v>
      </c>
      <c r="B14" s="172" t="s">
        <v>269</v>
      </c>
      <c r="C14" s="180" t="s">
        <v>270</v>
      </c>
      <c r="D14" s="173" t="s">
        <v>271</v>
      </c>
      <c r="E14" s="174">
        <v>1.2200000000000001E-2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1.0900000000000001</v>
      </c>
      <c r="O14" s="174">
        <f>ROUND(E14*N14,2)</f>
        <v>0.01</v>
      </c>
      <c r="P14" s="174">
        <v>0</v>
      </c>
      <c r="Q14" s="174">
        <f>ROUND(E14*P14,2)</f>
        <v>0</v>
      </c>
      <c r="R14" s="176"/>
      <c r="S14" s="176" t="s">
        <v>262</v>
      </c>
      <c r="T14" s="177" t="s">
        <v>262</v>
      </c>
      <c r="U14" s="157">
        <v>0</v>
      </c>
      <c r="V14" s="157">
        <f>ROUND(E14*U14,2)</f>
        <v>0</v>
      </c>
      <c r="W14" s="157"/>
      <c r="X14" s="157" t="s">
        <v>200</v>
      </c>
      <c r="Y14" s="157" t="s">
        <v>201</v>
      </c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9" t="s">
        <v>272</v>
      </c>
      <c r="D15" s="260"/>
      <c r="E15" s="260"/>
      <c r="F15" s="260"/>
      <c r="G15" s="260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204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273</v>
      </c>
      <c r="D16" s="161"/>
      <c r="E16" s="162">
        <v>0.01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206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1">
        <v>4</v>
      </c>
      <c r="B17" s="172" t="s">
        <v>274</v>
      </c>
      <c r="C17" s="180" t="s">
        <v>275</v>
      </c>
      <c r="D17" s="173" t="s">
        <v>276</v>
      </c>
      <c r="E17" s="174">
        <v>13.5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2.2100000000000002E-2</v>
      </c>
      <c r="O17" s="174">
        <f>ROUND(E17*N17,2)</f>
        <v>0.3</v>
      </c>
      <c r="P17" s="174">
        <v>0</v>
      </c>
      <c r="Q17" s="174">
        <f>ROUND(E17*P17,2)</f>
        <v>0</v>
      </c>
      <c r="R17" s="176"/>
      <c r="S17" s="176" t="s">
        <v>262</v>
      </c>
      <c r="T17" s="177" t="s">
        <v>262</v>
      </c>
      <c r="U17" s="157">
        <v>0</v>
      </c>
      <c r="V17" s="157">
        <f>ROUND(E17*U17,2)</f>
        <v>0</v>
      </c>
      <c r="W17" s="157"/>
      <c r="X17" s="157" t="s">
        <v>200</v>
      </c>
      <c r="Y17" s="157" t="s">
        <v>201</v>
      </c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9" t="s">
        <v>277</v>
      </c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278</v>
      </c>
      <c r="D19" s="161"/>
      <c r="E19" s="162">
        <v>13.5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206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1">
        <v>5</v>
      </c>
      <c r="B20" s="172" t="s">
        <v>279</v>
      </c>
      <c r="C20" s="180" t="s">
        <v>280</v>
      </c>
      <c r="D20" s="173" t="s">
        <v>276</v>
      </c>
      <c r="E20" s="174">
        <v>0.63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0.25492999999999999</v>
      </c>
      <c r="O20" s="174">
        <f>ROUND(E20*N20,2)</f>
        <v>0.16</v>
      </c>
      <c r="P20" s="174">
        <v>0</v>
      </c>
      <c r="Q20" s="174">
        <f>ROUND(E20*P20,2)</f>
        <v>0</v>
      </c>
      <c r="R20" s="176"/>
      <c r="S20" s="176" t="s">
        <v>262</v>
      </c>
      <c r="T20" s="177" t="s">
        <v>262</v>
      </c>
      <c r="U20" s="157">
        <v>0</v>
      </c>
      <c r="V20" s="157">
        <f>ROUND(E20*U20,2)</f>
        <v>0</v>
      </c>
      <c r="W20" s="157"/>
      <c r="X20" s="157" t="s">
        <v>200</v>
      </c>
      <c r="Y20" s="157" t="s">
        <v>201</v>
      </c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1" t="s">
        <v>281</v>
      </c>
      <c r="D21" s="161"/>
      <c r="E21" s="162">
        <v>0.63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206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1">
        <v>6</v>
      </c>
      <c r="B22" s="172" t="s">
        <v>282</v>
      </c>
      <c r="C22" s="180" t="s">
        <v>1505</v>
      </c>
      <c r="D22" s="173" t="s">
        <v>276</v>
      </c>
      <c r="E22" s="174">
        <v>8.01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9.4030000000000002E-2</v>
      </c>
      <c r="O22" s="174">
        <f>ROUND(E22*N22,2)</f>
        <v>0.75</v>
      </c>
      <c r="P22" s="174">
        <v>0</v>
      </c>
      <c r="Q22" s="174">
        <f>ROUND(E22*P22,2)</f>
        <v>0</v>
      </c>
      <c r="R22" s="176"/>
      <c r="S22" s="176" t="s">
        <v>262</v>
      </c>
      <c r="T22" s="177" t="s">
        <v>262</v>
      </c>
      <c r="U22" s="157">
        <v>0</v>
      </c>
      <c r="V22" s="157">
        <f>ROUND(E22*U22,2)</f>
        <v>0</v>
      </c>
      <c r="W22" s="157"/>
      <c r="X22" s="157" t="s">
        <v>200</v>
      </c>
      <c r="Y22" s="157" t="s">
        <v>201</v>
      </c>
      <c r="Z22" s="147"/>
      <c r="AA22" s="147"/>
      <c r="AB22" s="147"/>
      <c r="AC22" s="147"/>
      <c r="AD22" s="147"/>
      <c r="AE22" s="147"/>
      <c r="AF22" s="147"/>
      <c r="AG22" s="147" t="s">
        <v>202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1" t="s">
        <v>283</v>
      </c>
      <c r="D23" s="161"/>
      <c r="E23" s="162">
        <v>8.01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206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7</v>
      </c>
      <c r="B24" s="172" t="s">
        <v>284</v>
      </c>
      <c r="C24" s="180" t="s">
        <v>285</v>
      </c>
      <c r="D24" s="173" t="s">
        <v>276</v>
      </c>
      <c r="E24" s="174">
        <v>0.26400000000000001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0.17444000000000001</v>
      </c>
      <c r="O24" s="174">
        <f>ROUND(E24*N24,2)</f>
        <v>0.05</v>
      </c>
      <c r="P24" s="174">
        <v>0</v>
      </c>
      <c r="Q24" s="174">
        <f>ROUND(E24*P24,2)</f>
        <v>0</v>
      </c>
      <c r="R24" s="176"/>
      <c r="S24" s="176" t="s">
        <v>262</v>
      </c>
      <c r="T24" s="177" t="s">
        <v>262</v>
      </c>
      <c r="U24" s="157">
        <v>0</v>
      </c>
      <c r="V24" s="157">
        <f>ROUND(E24*U24,2)</f>
        <v>0</v>
      </c>
      <c r="W24" s="157"/>
      <c r="X24" s="157" t="s">
        <v>200</v>
      </c>
      <c r="Y24" s="157" t="s">
        <v>201</v>
      </c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286</v>
      </c>
      <c r="D25" s="161"/>
      <c r="E25" s="162">
        <v>0.26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206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4" t="s">
        <v>193</v>
      </c>
      <c r="B26" s="165" t="s">
        <v>93</v>
      </c>
      <c r="C26" s="179" t="s">
        <v>94</v>
      </c>
      <c r="D26" s="166"/>
      <c r="E26" s="167"/>
      <c r="F26" s="168"/>
      <c r="G26" s="168">
        <f>SUMIF(AG27:AG46,"&lt;&gt;NOR",G27:G46)</f>
        <v>0</v>
      </c>
      <c r="H26" s="168"/>
      <c r="I26" s="168">
        <f>SUM(I27:I46)</f>
        <v>0</v>
      </c>
      <c r="J26" s="168"/>
      <c r="K26" s="168">
        <f>SUM(K27:K46)</f>
        <v>0</v>
      </c>
      <c r="L26" s="168"/>
      <c r="M26" s="168">
        <f>SUM(M27:M46)</f>
        <v>0</v>
      </c>
      <c r="N26" s="167"/>
      <c r="O26" s="167">
        <f>SUM(O27:O46)</f>
        <v>0.82000000000000006</v>
      </c>
      <c r="P26" s="167"/>
      <c r="Q26" s="167">
        <f>SUM(Q27:Q46)</f>
        <v>0</v>
      </c>
      <c r="R26" s="168"/>
      <c r="S26" s="168"/>
      <c r="T26" s="169"/>
      <c r="U26" s="163"/>
      <c r="V26" s="163">
        <f>SUM(V27:V46)</f>
        <v>0</v>
      </c>
      <c r="W26" s="163"/>
      <c r="X26" s="163"/>
      <c r="Y26" s="163"/>
      <c r="AG26" t="s">
        <v>194</v>
      </c>
    </row>
    <row r="27" spans="1:60" outlineLevel="1" x14ac:dyDescent="0.2">
      <c r="A27" s="171">
        <v>8</v>
      </c>
      <c r="B27" s="172" t="s">
        <v>287</v>
      </c>
      <c r="C27" s="180" t="s">
        <v>288</v>
      </c>
      <c r="D27" s="173" t="s">
        <v>276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3.637E-2</v>
      </c>
      <c r="O27" s="174">
        <f>ROUND(E27*N27,2)</f>
        <v>0.04</v>
      </c>
      <c r="P27" s="174">
        <v>0</v>
      </c>
      <c r="Q27" s="174">
        <f>ROUND(E27*P27,2)</f>
        <v>0</v>
      </c>
      <c r="R27" s="176"/>
      <c r="S27" s="176" t="s">
        <v>262</v>
      </c>
      <c r="T27" s="177" t="s">
        <v>262</v>
      </c>
      <c r="U27" s="157">
        <v>0</v>
      </c>
      <c r="V27" s="157">
        <f>ROUND(E27*U27,2)</f>
        <v>0</v>
      </c>
      <c r="W27" s="157"/>
      <c r="X27" s="157" t="s">
        <v>200</v>
      </c>
      <c r="Y27" s="157" t="s">
        <v>201</v>
      </c>
      <c r="Z27" s="147"/>
      <c r="AA27" s="147"/>
      <c r="AB27" s="147"/>
      <c r="AC27" s="147"/>
      <c r="AD27" s="147"/>
      <c r="AE27" s="147"/>
      <c r="AF27" s="147"/>
      <c r="AG27" s="147" t="s">
        <v>202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9" t="s">
        <v>289</v>
      </c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204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1" t="s">
        <v>290</v>
      </c>
      <c r="D29" s="161"/>
      <c r="E29" s="162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206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1">
        <v>9</v>
      </c>
      <c r="B30" s="172" t="s">
        <v>291</v>
      </c>
      <c r="C30" s="180" t="s">
        <v>292</v>
      </c>
      <c r="D30" s="173" t="s">
        <v>276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262</v>
      </c>
      <c r="T30" s="177" t="s">
        <v>262</v>
      </c>
      <c r="U30" s="157">
        <v>0</v>
      </c>
      <c r="V30" s="157">
        <f>ROUND(E30*U30,2)</f>
        <v>0</v>
      </c>
      <c r="W30" s="157"/>
      <c r="X30" s="157" t="s">
        <v>200</v>
      </c>
      <c r="Y30" s="157" t="s">
        <v>201</v>
      </c>
      <c r="Z30" s="147"/>
      <c r="AA30" s="147"/>
      <c r="AB30" s="147"/>
      <c r="AC30" s="147"/>
      <c r="AD30" s="147"/>
      <c r="AE30" s="147"/>
      <c r="AF30" s="147"/>
      <c r="AG30" s="147" t="s">
        <v>202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290</v>
      </c>
      <c r="D31" s="161"/>
      <c r="E31" s="162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206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10</v>
      </c>
      <c r="B32" s="172" t="s">
        <v>293</v>
      </c>
      <c r="C32" s="180" t="s">
        <v>294</v>
      </c>
      <c r="D32" s="173" t="s">
        <v>261</v>
      </c>
      <c r="E32" s="174">
        <v>5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5.0200000000000002E-2</v>
      </c>
      <c r="O32" s="174">
        <f>ROUND(E32*N32,2)</f>
        <v>0.25</v>
      </c>
      <c r="P32" s="174">
        <v>0</v>
      </c>
      <c r="Q32" s="174">
        <f>ROUND(E32*P32,2)</f>
        <v>0</v>
      </c>
      <c r="R32" s="176"/>
      <c r="S32" s="176" t="s">
        <v>262</v>
      </c>
      <c r="T32" s="177" t="s">
        <v>262</v>
      </c>
      <c r="U32" s="157">
        <v>0</v>
      </c>
      <c r="V32" s="157">
        <f>ROUND(E32*U32,2)</f>
        <v>0</v>
      </c>
      <c r="W32" s="157"/>
      <c r="X32" s="157" t="s">
        <v>200</v>
      </c>
      <c r="Y32" s="157" t="s">
        <v>201</v>
      </c>
      <c r="Z32" s="147"/>
      <c r="AA32" s="147"/>
      <c r="AB32" s="147"/>
      <c r="AC32" s="147"/>
      <c r="AD32" s="147"/>
      <c r="AE32" s="147"/>
      <c r="AF32" s="147"/>
      <c r="AG32" s="147" t="s">
        <v>202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1" t="s">
        <v>295</v>
      </c>
      <c r="D33" s="161"/>
      <c r="E33" s="162">
        <v>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206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1">
        <v>11</v>
      </c>
      <c r="B34" s="172" t="s">
        <v>296</v>
      </c>
      <c r="C34" s="180" t="s">
        <v>297</v>
      </c>
      <c r="D34" s="173" t="s">
        <v>276</v>
      </c>
      <c r="E34" s="174">
        <v>55.78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9.5399999999999999E-3</v>
      </c>
      <c r="O34" s="174">
        <f>ROUND(E34*N34,2)</f>
        <v>0.53</v>
      </c>
      <c r="P34" s="174">
        <v>0</v>
      </c>
      <c r="Q34" s="174">
        <f>ROUND(E34*P34,2)</f>
        <v>0</v>
      </c>
      <c r="R34" s="176"/>
      <c r="S34" s="176" t="s">
        <v>198</v>
      </c>
      <c r="T34" s="177" t="s">
        <v>199</v>
      </c>
      <c r="U34" s="157">
        <v>0</v>
      </c>
      <c r="V34" s="157">
        <f>ROUND(E34*U34,2)</f>
        <v>0</v>
      </c>
      <c r="W34" s="157"/>
      <c r="X34" s="157" t="s">
        <v>200</v>
      </c>
      <c r="Y34" s="157" t="s">
        <v>201</v>
      </c>
      <c r="Z34" s="147"/>
      <c r="AA34" s="147"/>
      <c r="AB34" s="147"/>
      <c r="AC34" s="147"/>
      <c r="AD34" s="147"/>
      <c r="AE34" s="147"/>
      <c r="AF34" s="147"/>
      <c r="AG34" s="147" t="s">
        <v>246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9" t="s">
        <v>298</v>
      </c>
      <c r="D35" s="260"/>
      <c r="E35" s="260"/>
      <c r="F35" s="260"/>
      <c r="G35" s="260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204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5" t="s">
        <v>242</v>
      </c>
      <c r="D36" s="158"/>
      <c r="E36" s="159"/>
      <c r="F36" s="160"/>
      <c r="G36" s="16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204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250" t="s">
        <v>299</v>
      </c>
      <c r="D37" s="251"/>
      <c r="E37" s="251"/>
      <c r="F37" s="251"/>
      <c r="G37" s="25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204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50" t="s">
        <v>300</v>
      </c>
      <c r="D38" s="251"/>
      <c r="E38" s="251"/>
      <c r="F38" s="251"/>
      <c r="G38" s="25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204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50" t="s">
        <v>301</v>
      </c>
      <c r="D39" s="251"/>
      <c r="E39" s="251"/>
      <c r="F39" s="251"/>
      <c r="G39" s="25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204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1" t="s">
        <v>302</v>
      </c>
      <c r="D40" s="161"/>
      <c r="E40" s="162">
        <v>19.89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206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1" t="s">
        <v>303</v>
      </c>
      <c r="D41" s="161"/>
      <c r="E41" s="162">
        <v>24.05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206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1" t="s">
        <v>304</v>
      </c>
      <c r="D42" s="161"/>
      <c r="E42" s="162">
        <v>9.34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206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1" t="s">
        <v>305</v>
      </c>
      <c r="D43" s="161"/>
      <c r="E43" s="162">
        <v>2.5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206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12</v>
      </c>
      <c r="B44" s="172" t="s">
        <v>306</v>
      </c>
      <c r="C44" s="180" t="s">
        <v>307</v>
      </c>
      <c r="D44" s="173" t="s">
        <v>308</v>
      </c>
      <c r="E44" s="174">
        <v>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5.0000000000000001E-4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198</v>
      </c>
      <c r="T44" s="177" t="s">
        <v>199</v>
      </c>
      <c r="U44" s="157">
        <v>0</v>
      </c>
      <c r="V44" s="157">
        <f>ROUND(E44*U44,2)</f>
        <v>0</v>
      </c>
      <c r="W44" s="157"/>
      <c r="X44" s="157" t="s">
        <v>200</v>
      </c>
      <c r="Y44" s="157" t="s">
        <v>201</v>
      </c>
      <c r="Z44" s="147"/>
      <c r="AA44" s="147"/>
      <c r="AB44" s="147"/>
      <c r="AC44" s="147"/>
      <c r="AD44" s="147"/>
      <c r="AE44" s="147"/>
      <c r="AF44" s="147"/>
      <c r="AG44" s="147" t="s">
        <v>202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9" t="s">
        <v>309</v>
      </c>
      <c r="D45" s="260"/>
      <c r="E45" s="260"/>
      <c r="F45" s="260"/>
      <c r="G45" s="260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204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295</v>
      </c>
      <c r="D46" s="161"/>
      <c r="E46" s="162">
        <v>5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206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4" t="s">
        <v>193</v>
      </c>
      <c r="B47" s="165" t="s">
        <v>95</v>
      </c>
      <c r="C47" s="179" t="s">
        <v>96</v>
      </c>
      <c r="D47" s="166"/>
      <c r="E47" s="167"/>
      <c r="F47" s="168"/>
      <c r="G47" s="168">
        <f>SUMIF(AG48:AG97,"&lt;&gt;NOR",G48:G97)</f>
        <v>0</v>
      </c>
      <c r="H47" s="168"/>
      <c r="I47" s="168">
        <f>SUM(I48:I97)</f>
        <v>0</v>
      </c>
      <c r="J47" s="168"/>
      <c r="K47" s="168">
        <f>SUM(K48:K97)</f>
        <v>0</v>
      </c>
      <c r="L47" s="168"/>
      <c r="M47" s="168">
        <f>SUM(M48:M97)</f>
        <v>0</v>
      </c>
      <c r="N47" s="167"/>
      <c r="O47" s="167">
        <f>SUM(O48:O97)</f>
        <v>6.839999999999999</v>
      </c>
      <c r="P47" s="167"/>
      <c r="Q47" s="167">
        <f>SUM(Q48:Q97)</f>
        <v>0.01</v>
      </c>
      <c r="R47" s="168"/>
      <c r="S47" s="168"/>
      <c r="T47" s="169"/>
      <c r="U47" s="163"/>
      <c r="V47" s="163">
        <f>SUM(V48:V97)</f>
        <v>0</v>
      </c>
      <c r="W47" s="163"/>
      <c r="X47" s="163"/>
      <c r="Y47" s="163"/>
      <c r="AG47" t="s">
        <v>194</v>
      </c>
    </row>
    <row r="48" spans="1:60" outlineLevel="1" x14ac:dyDescent="0.2">
      <c r="A48" s="171">
        <v>13</v>
      </c>
      <c r="B48" s="172" t="s">
        <v>310</v>
      </c>
      <c r="C48" s="180" t="s">
        <v>311</v>
      </c>
      <c r="D48" s="173" t="s">
        <v>276</v>
      </c>
      <c r="E48" s="174">
        <v>79.3065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4.1000000000000003E-3</v>
      </c>
      <c r="O48" s="174">
        <f>ROUND(E48*N48,2)</f>
        <v>0.33</v>
      </c>
      <c r="P48" s="174">
        <v>0</v>
      </c>
      <c r="Q48" s="174">
        <f>ROUND(E48*P48,2)</f>
        <v>0</v>
      </c>
      <c r="R48" s="176"/>
      <c r="S48" s="176" t="s">
        <v>198</v>
      </c>
      <c r="T48" s="177" t="s">
        <v>262</v>
      </c>
      <c r="U48" s="157">
        <v>0</v>
      </c>
      <c r="V48" s="157">
        <f>ROUND(E48*U48,2)</f>
        <v>0</v>
      </c>
      <c r="W48" s="157"/>
      <c r="X48" s="157" t="s">
        <v>200</v>
      </c>
      <c r="Y48" s="157" t="s">
        <v>201</v>
      </c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312</v>
      </c>
      <c r="D49" s="161"/>
      <c r="E49" s="162">
        <v>68.242999999999995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206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1" t="s">
        <v>313</v>
      </c>
      <c r="D50" s="161"/>
      <c r="E50" s="162">
        <v>11.063499999999999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206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1">
        <v>14</v>
      </c>
      <c r="B51" s="172" t="s">
        <v>314</v>
      </c>
      <c r="C51" s="180" t="s">
        <v>315</v>
      </c>
      <c r="D51" s="173" t="s">
        <v>276</v>
      </c>
      <c r="E51" s="174">
        <v>9.27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1E-4</v>
      </c>
      <c r="O51" s="174">
        <f>ROUND(E51*N51,2)</f>
        <v>0</v>
      </c>
      <c r="P51" s="174">
        <v>0</v>
      </c>
      <c r="Q51" s="174">
        <f>ROUND(E51*P51,2)</f>
        <v>0</v>
      </c>
      <c r="R51" s="176"/>
      <c r="S51" s="176" t="s">
        <v>198</v>
      </c>
      <c r="T51" s="177" t="s">
        <v>199</v>
      </c>
      <c r="U51" s="157">
        <v>0</v>
      </c>
      <c r="V51" s="157">
        <f>ROUND(E51*U51,2)</f>
        <v>0</v>
      </c>
      <c r="W51" s="157"/>
      <c r="X51" s="157" t="s">
        <v>200</v>
      </c>
      <c r="Y51" s="157" t="s">
        <v>201</v>
      </c>
      <c r="Z51" s="147"/>
      <c r="AA51" s="147"/>
      <c r="AB51" s="147"/>
      <c r="AC51" s="147"/>
      <c r="AD51" s="147"/>
      <c r="AE51" s="147"/>
      <c r="AF51" s="147"/>
      <c r="AG51" s="147" t="s">
        <v>246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9" t="s">
        <v>316</v>
      </c>
      <c r="D52" s="260"/>
      <c r="E52" s="260"/>
      <c r="F52" s="260"/>
      <c r="G52" s="260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204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1" t="s">
        <v>317</v>
      </c>
      <c r="D53" s="161"/>
      <c r="E53" s="162">
        <v>2.52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206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1" t="s">
        <v>318</v>
      </c>
      <c r="D54" s="161"/>
      <c r="E54" s="162">
        <v>6.75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206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15</v>
      </c>
      <c r="B55" s="172" t="s">
        <v>319</v>
      </c>
      <c r="C55" s="180" t="s">
        <v>320</v>
      </c>
      <c r="D55" s="173" t="s">
        <v>276</v>
      </c>
      <c r="E55" s="174">
        <v>167.55199999999999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3.5E-4</v>
      </c>
      <c r="O55" s="174">
        <f>ROUND(E55*N55,2)</f>
        <v>0.06</v>
      </c>
      <c r="P55" s="174">
        <v>0</v>
      </c>
      <c r="Q55" s="174">
        <f>ROUND(E55*P55,2)</f>
        <v>0</v>
      </c>
      <c r="R55" s="176"/>
      <c r="S55" s="176" t="s">
        <v>198</v>
      </c>
      <c r="T55" s="177" t="s">
        <v>199</v>
      </c>
      <c r="U55" s="157">
        <v>0</v>
      </c>
      <c r="V55" s="157">
        <f>ROUND(E55*U55,2)</f>
        <v>0</v>
      </c>
      <c r="W55" s="157"/>
      <c r="X55" s="157" t="s">
        <v>200</v>
      </c>
      <c r="Y55" s="157" t="s">
        <v>201</v>
      </c>
      <c r="Z55" s="147"/>
      <c r="AA55" s="147"/>
      <c r="AB55" s="147"/>
      <c r="AC55" s="147"/>
      <c r="AD55" s="147"/>
      <c r="AE55" s="147"/>
      <c r="AF55" s="147"/>
      <c r="AG55" s="147" t="s">
        <v>246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9" t="s">
        <v>321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204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1" t="s">
        <v>322</v>
      </c>
      <c r="D57" s="161"/>
      <c r="E57" s="162">
        <v>53.48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206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1" t="s">
        <v>323</v>
      </c>
      <c r="D58" s="161"/>
      <c r="E58" s="162">
        <v>83.01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206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1" t="s">
        <v>324</v>
      </c>
      <c r="D59" s="161"/>
      <c r="E59" s="162">
        <v>13.02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206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1" t="s">
        <v>325</v>
      </c>
      <c r="D60" s="161"/>
      <c r="E60" s="162">
        <v>18.05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206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16</v>
      </c>
      <c r="B61" s="172" t="s">
        <v>326</v>
      </c>
      <c r="C61" s="180" t="s">
        <v>327</v>
      </c>
      <c r="D61" s="173" t="s">
        <v>276</v>
      </c>
      <c r="E61" s="174">
        <v>5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8.6319999999999994E-2</v>
      </c>
      <c r="O61" s="174">
        <f>ROUND(E61*N61,2)</f>
        <v>0.43</v>
      </c>
      <c r="P61" s="174">
        <v>0</v>
      </c>
      <c r="Q61" s="174">
        <f>ROUND(E61*P61,2)</f>
        <v>0</v>
      </c>
      <c r="R61" s="176"/>
      <c r="S61" s="176" t="s">
        <v>262</v>
      </c>
      <c r="T61" s="177" t="s">
        <v>262</v>
      </c>
      <c r="U61" s="157">
        <v>0</v>
      </c>
      <c r="V61" s="157">
        <f>ROUND(E61*U61,2)</f>
        <v>0</v>
      </c>
      <c r="W61" s="157"/>
      <c r="X61" s="157" t="s">
        <v>200</v>
      </c>
      <c r="Y61" s="157" t="s">
        <v>201</v>
      </c>
      <c r="Z61" s="147"/>
      <c r="AA61" s="147"/>
      <c r="AB61" s="147"/>
      <c r="AC61" s="147"/>
      <c r="AD61" s="147"/>
      <c r="AE61" s="147"/>
      <c r="AF61" s="147"/>
      <c r="AG61" s="147" t="s">
        <v>202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9" t="s">
        <v>309</v>
      </c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204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295</v>
      </c>
      <c r="D63" s="161"/>
      <c r="E63" s="162">
        <v>5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206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17</v>
      </c>
      <c r="B64" s="172" t="s">
        <v>328</v>
      </c>
      <c r="C64" s="180" t="s">
        <v>329</v>
      </c>
      <c r="D64" s="173" t="s">
        <v>330</v>
      </c>
      <c r="E64" s="174">
        <v>38.119999999999997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4.3099999999999996E-3</v>
      </c>
      <c r="O64" s="174">
        <f>ROUND(E64*N64,2)</f>
        <v>0.16</v>
      </c>
      <c r="P64" s="174">
        <v>0</v>
      </c>
      <c r="Q64" s="174">
        <f>ROUND(E64*P64,2)</f>
        <v>0</v>
      </c>
      <c r="R64" s="176"/>
      <c r="S64" s="176" t="s">
        <v>262</v>
      </c>
      <c r="T64" s="177" t="s">
        <v>262</v>
      </c>
      <c r="U64" s="157">
        <v>0</v>
      </c>
      <c r="V64" s="157">
        <f>ROUND(E64*U64,2)</f>
        <v>0</v>
      </c>
      <c r="W64" s="157"/>
      <c r="X64" s="157" t="s">
        <v>200</v>
      </c>
      <c r="Y64" s="157" t="s">
        <v>201</v>
      </c>
      <c r="Z64" s="147"/>
      <c r="AA64" s="147"/>
      <c r="AB64" s="147"/>
      <c r="AC64" s="147"/>
      <c r="AD64" s="147"/>
      <c r="AE64" s="147"/>
      <c r="AF64" s="147"/>
      <c r="AG64" s="147" t="s">
        <v>202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59" t="s">
        <v>331</v>
      </c>
      <c r="D65" s="260"/>
      <c r="E65" s="260"/>
      <c r="F65" s="260"/>
      <c r="G65" s="260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204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1" t="s">
        <v>332</v>
      </c>
      <c r="D66" s="161"/>
      <c r="E66" s="162">
        <v>15.05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206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1" t="s">
        <v>333</v>
      </c>
      <c r="D67" s="161"/>
      <c r="E67" s="162">
        <v>23.07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206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18</v>
      </c>
      <c r="B68" s="172" t="s">
        <v>334</v>
      </c>
      <c r="C68" s="180" t="s">
        <v>335</v>
      </c>
      <c r="D68" s="173" t="s">
        <v>276</v>
      </c>
      <c r="E68" s="174">
        <v>15.805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1.5740000000000001E-2</v>
      </c>
      <c r="O68" s="174">
        <f>ROUND(E68*N68,2)</f>
        <v>0.25</v>
      </c>
      <c r="P68" s="174">
        <v>0</v>
      </c>
      <c r="Q68" s="174">
        <f>ROUND(E68*P68,2)</f>
        <v>0</v>
      </c>
      <c r="R68" s="176"/>
      <c r="S68" s="176" t="s">
        <v>262</v>
      </c>
      <c r="T68" s="177" t="s">
        <v>262</v>
      </c>
      <c r="U68" s="157">
        <v>0</v>
      </c>
      <c r="V68" s="157">
        <f>ROUND(E68*U68,2)</f>
        <v>0</v>
      </c>
      <c r="W68" s="157"/>
      <c r="X68" s="157" t="s">
        <v>200</v>
      </c>
      <c r="Y68" s="157" t="s">
        <v>201</v>
      </c>
      <c r="Z68" s="147"/>
      <c r="AA68" s="147"/>
      <c r="AB68" s="147"/>
      <c r="AC68" s="147"/>
      <c r="AD68" s="147"/>
      <c r="AE68" s="147"/>
      <c r="AF68" s="147"/>
      <c r="AG68" s="147" t="s">
        <v>202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9" t="s">
        <v>336</v>
      </c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204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337</v>
      </c>
      <c r="D70" s="161"/>
      <c r="E70" s="162">
        <v>15.8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206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1">
        <v>19</v>
      </c>
      <c r="B71" s="172" t="s">
        <v>338</v>
      </c>
      <c r="C71" s="180" t="s">
        <v>339</v>
      </c>
      <c r="D71" s="173" t="s">
        <v>276</v>
      </c>
      <c r="E71" s="174">
        <v>136.48599999999999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2.606E-2</v>
      </c>
      <c r="O71" s="174">
        <f>ROUND(E71*N71,2)</f>
        <v>3.56</v>
      </c>
      <c r="P71" s="174">
        <v>0</v>
      </c>
      <c r="Q71" s="174">
        <f>ROUND(E71*P71,2)</f>
        <v>0</v>
      </c>
      <c r="R71" s="176"/>
      <c r="S71" s="176" t="s">
        <v>262</v>
      </c>
      <c r="T71" s="177" t="s">
        <v>262</v>
      </c>
      <c r="U71" s="157">
        <v>0</v>
      </c>
      <c r="V71" s="157">
        <f>ROUND(E71*U71,2)</f>
        <v>0</v>
      </c>
      <c r="W71" s="157"/>
      <c r="X71" s="157" t="s">
        <v>200</v>
      </c>
      <c r="Y71" s="157" t="s">
        <v>201</v>
      </c>
      <c r="Z71" s="147"/>
      <c r="AA71" s="147"/>
      <c r="AB71" s="147"/>
      <c r="AC71" s="147"/>
      <c r="AD71" s="147"/>
      <c r="AE71" s="147"/>
      <c r="AF71" s="147"/>
      <c r="AG71" s="147" t="s">
        <v>202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9" t="s">
        <v>340</v>
      </c>
      <c r="D72" s="260"/>
      <c r="E72" s="260"/>
      <c r="F72" s="260"/>
      <c r="G72" s="26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204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250" t="s">
        <v>341</v>
      </c>
      <c r="D73" s="251"/>
      <c r="E73" s="251"/>
      <c r="F73" s="251"/>
      <c r="G73" s="251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204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250" t="s">
        <v>342</v>
      </c>
      <c r="D74" s="251"/>
      <c r="E74" s="251"/>
      <c r="F74" s="251"/>
      <c r="G74" s="251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204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1" t="s">
        <v>322</v>
      </c>
      <c r="D75" s="161"/>
      <c r="E75" s="162">
        <v>53.48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206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1" t="s">
        <v>323</v>
      </c>
      <c r="D76" s="161"/>
      <c r="E76" s="162">
        <v>83.01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206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20</v>
      </c>
      <c r="B77" s="172" t="s">
        <v>343</v>
      </c>
      <c r="C77" s="180" t="s">
        <v>344</v>
      </c>
      <c r="D77" s="173" t="s">
        <v>276</v>
      </c>
      <c r="E77" s="174">
        <v>18.045000000000002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3.9210000000000002E-2</v>
      </c>
      <c r="O77" s="174">
        <f>ROUND(E77*N77,2)</f>
        <v>0.71</v>
      </c>
      <c r="P77" s="174">
        <v>0</v>
      </c>
      <c r="Q77" s="174">
        <f>ROUND(E77*P77,2)</f>
        <v>0</v>
      </c>
      <c r="R77" s="176"/>
      <c r="S77" s="176" t="s">
        <v>262</v>
      </c>
      <c r="T77" s="177" t="s">
        <v>262</v>
      </c>
      <c r="U77" s="157">
        <v>0</v>
      </c>
      <c r="V77" s="157">
        <f>ROUND(E77*U77,2)</f>
        <v>0</v>
      </c>
      <c r="W77" s="157"/>
      <c r="X77" s="157" t="s">
        <v>200</v>
      </c>
      <c r="Y77" s="157" t="s">
        <v>201</v>
      </c>
      <c r="Z77" s="147"/>
      <c r="AA77" s="147"/>
      <c r="AB77" s="147"/>
      <c r="AC77" s="147"/>
      <c r="AD77" s="147"/>
      <c r="AE77" s="147"/>
      <c r="AF77" s="147"/>
      <c r="AG77" s="147" t="s">
        <v>202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9" t="s">
        <v>345</v>
      </c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204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1" t="s">
        <v>346</v>
      </c>
      <c r="D79" s="161"/>
      <c r="E79" s="162">
        <v>5.64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206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1" t="s">
        <v>347</v>
      </c>
      <c r="D80" s="161"/>
      <c r="E80" s="162">
        <v>1.84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206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1" t="s">
        <v>348</v>
      </c>
      <c r="D81" s="161"/>
      <c r="E81" s="162">
        <v>4.34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206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1" t="s">
        <v>349</v>
      </c>
      <c r="D82" s="161"/>
      <c r="E82" s="162">
        <v>6.23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206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21</v>
      </c>
      <c r="B83" s="172" t="s">
        <v>350</v>
      </c>
      <c r="C83" s="180" t="s">
        <v>351</v>
      </c>
      <c r="D83" s="173" t="s">
        <v>276</v>
      </c>
      <c r="E83" s="174">
        <v>15.920999999999999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4.7660000000000001E-2</v>
      </c>
      <c r="O83" s="174">
        <f>ROUND(E83*N83,2)</f>
        <v>0.76</v>
      </c>
      <c r="P83" s="174">
        <v>0</v>
      </c>
      <c r="Q83" s="174">
        <f>ROUND(E83*P83,2)</f>
        <v>0</v>
      </c>
      <c r="R83" s="176"/>
      <c r="S83" s="176" t="s">
        <v>262</v>
      </c>
      <c r="T83" s="177" t="s">
        <v>262</v>
      </c>
      <c r="U83" s="157">
        <v>0</v>
      </c>
      <c r="V83" s="157">
        <f>ROUND(E83*U83,2)</f>
        <v>0</v>
      </c>
      <c r="W83" s="157"/>
      <c r="X83" s="157" t="s">
        <v>200</v>
      </c>
      <c r="Y83" s="157" t="s">
        <v>201</v>
      </c>
      <c r="Z83" s="147"/>
      <c r="AA83" s="147"/>
      <c r="AB83" s="147"/>
      <c r="AC83" s="147"/>
      <c r="AD83" s="147"/>
      <c r="AE83" s="147"/>
      <c r="AF83" s="147"/>
      <c r="AG83" s="147" t="s">
        <v>202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1" t="s">
        <v>352</v>
      </c>
      <c r="D84" s="161"/>
      <c r="E84" s="162">
        <v>15.92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206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22</v>
      </c>
      <c r="B85" s="172" t="s">
        <v>353</v>
      </c>
      <c r="C85" s="180" t="s">
        <v>354</v>
      </c>
      <c r="D85" s="173" t="s">
        <v>276</v>
      </c>
      <c r="E85" s="174">
        <v>149.50700000000001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3.6700000000000001E-3</v>
      </c>
      <c r="O85" s="174">
        <f>ROUND(E85*N85,2)</f>
        <v>0.55000000000000004</v>
      </c>
      <c r="P85" s="174">
        <v>0</v>
      </c>
      <c r="Q85" s="174">
        <f>ROUND(E85*P85,2)</f>
        <v>0</v>
      </c>
      <c r="R85" s="176"/>
      <c r="S85" s="176" t="s">
        <v>262</v>
      </c>
      <c r="T85" s="177" t="s">
        <v>262</v>
      </c>
      <c r="U85" s="157">
        <v>0</v>
      </c>
      <c r="V85" s="157">
        <f>ROUND(E85*U85,2)</f>
        <v>0</v>
      </c>
      <c r="W85" s="157"/>
      <c r="X85" s="157" t="s">
        <v>200</v>
      </c>
      <c r="Y85" s="157" t="s">
        <v>201</v>
      </c>
      <c r="Z85" s="147"/>
      <c r="AA85" s="147"/>
      <c r="AB85" s="147"/>
      <c r="AC85" s="147"/>
      <c r="AD85" s="147"/>
      <c r="AE85" s="147"/>
      <c r="AF85" s="147"/>
      <c r="AG85" s="147" t="s">
        <v>202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1" t="s">
        <v>322</v>
      </c>
      <c r="D86" s="161"/>
      <c r="E86" s="162">
        <v>53.475999999999999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206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1" t="s">
        <v>323</v>
      </c>
      <c r="D87" s="161"/>
      <c r="E87" s="162">
        <v>83.01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206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1" t="s">
        <v>324</v>
      </c>
      <c r="D88" s="161"/>
      <c r="E88" s="162">
        <v>13.021000000000001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206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23</v>
      </c>
      <c r="B89" s="172" t="s">
        <v>355</v>
      </c>
      <c r="C89" s="180" t="s">
        <v>356</v>
      </c>
      <c r="D89" s="173" t="s">
        <v>276</v>
      </c>
      <c r="E89" s="174">
        <v>0.44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4.777E-2</v>
      </c>
      <c r="O89" s="174">
        <f>ROUND(E89*N89,2)</f>
        <v>0.02</v>
      </c>
      <c r="P89" s="174">
        <v>0</v>
      </c>
      <c r="Q89" s="174">
        <f>ROUND(E89*P89,2)</f>
        <v>0</v>
      </c>
      <c r="R89" s="176"/>
      <c r="S89" s="176" t="s">
        <v>262</v>
      </c>
      <c r="T89" s="177" t="s">
        <v>262</v>
      </c>
      <c r="U89" s="157">
        <v>0</v>
      </c>
      <c r="V89" s="157">
        <f>ROUND(E89*U89,2)</f>
        <v>0</v>
      </c>
      <c r="W89" s="157"/>
      <c r="X89" s="157" t="s">
        <v>200</v>
      </c>
      <c r="Y89" s="157" t="s">
        <v>201</v>
      </c>
      <c r="Z89" s="147"/>
      <c r="AA89" s="147"/>
      <c r="AB89" s="147"/>
      <c r="AC89" s="147"/>
      <c r="AD89" s="147"/>
      <c r="AE89" s="147"/>
      <c r="AF89" s="147"/>
      <c r="AG89" s="147" t="s">
        <v>202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1" t="s">
        <v>357</v>
      </c>
      <c r="D90" s="161"/>
      <c r="E90" s="162">
        <v>0.44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206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1">
        <v>24</v>
      </c>
      <c r="B91" s="172" t="s">
        <v>358</v>
      </c>
      <c r="C91" s="180" t="s">
        <v>359</v>
      </c>
      <c r="D91" s="173" t="s">
        <v>276</v>
      </c>
      <c r="E91" s="174">
        <v>16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1.2E-4</v>
      </c>
      <c r="O91" s="174">
        <f>ROUND(E91*N91,2)</f>
        <v>0</v>
      </c>
      <c r="P91" s="174">
        <v>0</v>
      </c>
      <c r="Q91" s="174">
        <f>ROUND(E91*P91,2)</f>
        <v>0</v>
      </c>
      <c r="R91" s="176"/>
      <c r="S91" s="176" t="s">
        <v>198</v>
      </c>
      <c r="T91" s="177" t="s">
        <v>199</v>
      </c>
      <c r="U91" s="157">
        <v>0</v>
      </c>
      <c r="V91" s="157">
        <f>ROUND(E91*U91,2)</f>
        <v>0</v>
      </c>
      <c r="W91" s="157"/>
      <c r="X91" s="157" t="s">
        <v>200</v>
      </c>
      <c r="Y91" s="157" t="s">
        <v>201</v>
      </c>
      <c r="Z91" s="147"/>
      <c r="AA91" s="147"/>
      <c r="AB91" s="147"/>
      <c r="AC91" s="147"/>
      <c r="AD91" s="147"/>
      <c r="AE91" s="147"/>
      <c r="AF91" s="147"/>
      <c r="AG91" s="147" t="s">
        <v>246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9" t="s">
        <v>360</v>
      </c>
      <c r="D92" s="260"/>
      <c r="E92" s="260"/>
      <c r="F92" s="260"/>
      <c r="G92" s="260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1" t="s">
        <v>361</v>
      </c>
      <c r="D93" s="161"/>
      <c r="E93" s="162">
        <v>16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206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25</v>
      </c>
      <c r="B94" s="172" t="s">
        <v>362</v>
      </c>
      <c r="C94" s="180" t="s">
        <v>363</v>
      </c>
      <c r="D94" s="173" t="s">
        <v>276</v>
      </c>
      <c r="E94" s="174">
        <v>68.540000000000006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1.2E-4</v>
      </c>
      <c r="O94" s="174">
        <f>ROUND(E94*N94,2)</f>
        <v>0.01</v>
      </c>
      <c r="P94" s="174">
        <v>1.2E-4</v>
      </c>
      <c r="Q94" s="174">
        <f>ROUND(E94*P94,2)</f>
        <v>0.01</v>
      </c>
      <c r="R94" s="176"/>
      <c r="S94" s="176" t="s">
        <v>198</v>
      </c>
      <c r="T94" s="177" t="s">
        <v>199</v>
      </c>
      <c r="U94" s="157">
        <v>0</v>
      </c>
      <c r="V94" s="157">
        <f>ROUND(E94*U94,2)</f>
        <v>0</v>
      </c>
      <c r="W94" s="157"/>
      <c r="X94" s="157" t="s">
        <v>200</v>
      </c>
      <c r="Y94" s="157" t="s">
        <v>201</v>
      </c>
      <c r="Z94" s="147"/>
      <c r="AA94" s="147"/>
      <c r="AB94" s="147"/>
      <c r="AC94" s="147"/>
      <c r="AD94" s="147"/>
      <c r="AE94" s="147"/>
      <c r="AF94" s="147"/>
      <c r="AG94" s="147" t="s">
        <v>246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59" t="s">
        <v>364</v>
      </c>
      <c r="D95" s="260"/>
      <c r="E95" s="260"/>
      <c r="F95" s="260"/>
      <c r="G95" s="260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204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1" t="s">
        <v>365</v>
      </c>
      <c r="D96" s="161"/>
      <c r="E96" s="162">
        <v>45.03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206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1" t="s">
        <v>366</v>
      </c>
      <c r="D97" s="161"/>
      <c r="E97" s="162">
        <v>23.51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206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4" t="s">
        <v>193</v>
      </c>
      <c r="B98" s="165" t="s">
        <v>100</v>
      </c>
      <c r="C98" s="179" t="s">
        <v>101</v>
      </c>
      <c r="D98" s="166"/>
      <c r="E98" s="167"/>
      <c r="F98" s="168"/>
      <c r="G98" s="168">
        <f>SUMIF(AG99:AG111,"&lt;&gt;NOR",G99:G111)</f>
        <v>0</v>
      </c>
      <c r="H98" s="168"/>
      <c r="I98" s="168">
        <f>SUM(I99:I111)</f>
        <v>0</v>
      </c>
      <c r="J98" s="168"/>
      <c r="K98" s="168">
        <f>SUM(K99:K111)</f>
        <v>0</v>
      </c>
      <c r="L98" s="168"/>
      <c r="M98" s="168">
        <f>SUM(M99:M111)</f>
        <v>0</v>
      </c>
      <c r="N98" s="167"/>
      <c r="O98" s="167">
        <f>SUM(O99:O111)</f>
        <v>2.5799999999999996</v>
      </c>
      <c r="P98" s="167"/>
      <c r="Q98" s="167">
        <f>SUM(Q99:Q111)</f>
        <v>0</v>
      </c>
      <c r="R98" s="168"/>
      <c r="S98" s="168"/>
      <c r="T98" s="169"/>
      <c r="U98" s="163"/>
      <c r="V98" s="163">
        <f>SUM(V99:V111)</f>
        <v>0</v>
      </c>
      <c r="W98" s="163"/>
      <c r="X98" s="163"/>
      <c r="Y98" s="163"/>
      <c r="AG98" t="s">
        <v>194</v>
      </c>
    </row>
    <row r="99" spans="1:60" outlineLevel="1" x14ac:dyDescent="0.2">
      <c r="A99" s="171">
        <v>26</v>
      </c>
      <c r="B99" s="172" t="s">
        <v>367</v>
      </c>
      <c r="C99" s="180" t="s">
        <v>368</v>
      </c>
      <c r="D99" s="173" t="s">
        <v>266</v>
      </c>
      <c r="E99" s="174">
        <v>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2.5249999999999999</v>
      </c>
      <c r="O99" s="174">
        <f>ROUND(E99*N99,2)</f>
        <v>2.5299999999999998</v>
      </c>
      <c r="P99" s="174">
        <v>0</v>
      </c>
      <c r="Q99" s="174">
        <f>ROUND(E99*P99,2)</f>
        <v>0</v>
      </c>
      <c r="R99" s="176"/>
      <c r="S99" s="176" t="s">
        <v>262</v>
      </c>
      <c r="T99" s="177" t="s">
        <v>262</v>
      </c>
      <c r="U99" s="157">
        <v>0</v>
      </c>
      <c r="V99" s="157">
        <f>ROUND(E99*U99,2)</f>
        <v>0</v>
      </c>
      <c r="W99" s="157"/>
      <c r="X99" s="157" t="s">
        <v>200</v>
      </c>
      <c r="Y99" s="157" t="s">
        <v>201</v>
      </c>
      <c r="Z99" s="147"/>
      <c r="AA99" s="147"/>
      <c r="AB99" s="147"/>
      <c r="AC99" s="147"/>
      <c r="AD99" s="147"/>
      <c r="AE99" s="147"/>
      <c r="AF99" s="147"/>
      <c r="AG99" s="147" t="s">
        <v>202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9" t="s">
        <v>369</v>
      </c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204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250" t="s">
        <v>370</v>
      </c>
      <c r="D101" s="251"/>
      <c r="E101" s="251"/>
      <c r="F101" s="251"/>
      <c r="G101" s="251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204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1" t="s">
        <v>371</v>
      </c>
      <c r="D102" s="161"/>
      <c r="E102" s="162">
        <v>0.5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206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1" t="s">
        <v>371</v>
      </c>
      <c r="D103" s="161"/>
      <c r="E103" s="162">
        <v>0.5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206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27</v>
      </c>
      <c r="B104" s="172" t="s">
        <v>372</v>
      </c>
      <c r="C104" s="180" t="s">
        <v>373</v>
      </c>
      <c r="D104" s="173" t="s">
        <v>266</v>
      </c>
      <c r="E104" s="174">
        <v>1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2.5000000000000001E-2</v>
      </c>
      <c r="O104" s="174">
        <f>ROUND(E104*N104,2)</f>
        <v>0.03</v>
      </c>
      <c r="P104" s="174">
        <v>0</v>
      </c>
      <c r="Q104" s="174">
        <f>ROUND(E104*P104,2)</f>
        <v>0</v>
      </c>
      <c r="R104" s="176"/>
      <c r="S104" s="176" t="s">
        <v>374</v>
      </c>
      <c r="T104" s="177" t="s">
        <v>199</v>
      </c>
      <c r="U104" s="157">
        <v>0</v>
      </c>
      <c r="V104" s="157">
        <f>ROUND(E104*U104,2)</f>
        <v>0</v>
      </c>
      <c r="W104" s="157"/>
      <c r="X104" s="157" t="s">
        <v>200</v>
      </c>
      <c r="Y104" s="157" t="s">
        <v>201</v>
      </c>
      <c r="Z104" s="147"/>
      <c r="AA104" s="147"/>
      <c r="AB104" s="147"/>
      <c r="AC104" s="147"/>
      <c r="AD104" s="147"/>
      <c r="AE104" s="147"/>
      <c r="AF104" s="147"/>
      <c r="AG104" s="147" t="s">
        <v>202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1" t="s">
        <v>371</v>
      </c>
      <c r="D105" s="161"/>
      <c r="E105" s="162">
        <v>0.5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206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1" t="s">
        <v>371</v>
      </c>
      <c r="D106" s="161"/>
      <c r="E106" s="162">
        <v>0.5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206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1">
        <v>28</v>
      </c>
      <c r="B107" s="172" t="s">
        <v>375</v>
      </c>
      <c r="C107" s="180" t="s">
        <v>376</v>
      </c>
      <c r="D107" s="173" t="s">
        <v>266</v>
      </c>
      <c r="E107" s="174">
        <v>1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6"/>
      <c r="S107" s="176" t="s">
        <v>374</v>
      </c>
      <c r="T107" s="177" t="s">
        <v>199</v>
      </c>
      <c r="U107" s="157">
        <v>0</v>
      </c>
      <c r="V107" s="157">
        <f>ROUND(E107*U107,2)</f>
        <v>0</v>
      </c>
      <c r="W107" s="157"/>
      <c r="X107" s="157" t="s">
        <v>200</v>
      </c>
      <c r="Y107" s="157" t="s">
        <v>201</v>
      </c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1" t="s">
        <v>371</v>
      </c>
      <c r="D108" s="161"/>
      <c r="E108" s="162">
        <v>0.5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206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1" t="s">
        <v>371</v>
      </c>
      <c r="D109" s="161"/>
      <c r="E109" s="162">
        <v>0.5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206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1">
        <v>29</v>
      </c>
      <c r="B110" s="172" t="s">
        <v>377</v>
      </c>
      <c r="C110" s="180" t="s">
        <v>378</v>
      </c>
      <c r="D110" s="173" t="s">
        <v>271</v>
      </c>
      <c r="E110" s="174">
        <v>1.9199999999999998E-2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1.0662499999999999</v>
      </c>
      <c r="O110" s="174">
        <f>ROUND(E110*N110,2)</f>
        <v>0.02</v>
      </c>
      <c r="P110" s="174">
        <v>0</v>
      </c>
      <c r="Q110" s="174">
        <f>ROUND(E110*P110,2)</f>
        <v>0</v>
      </c>
      <c r="R110" s="176"/>
      <c r="S110" s="176" t="s">
        <v>262</v>
      </c>
      <c r="T110" s="177" t="s">
        <v>262</v>
      </c>
      <c r="U110" s="157">
        <v>0</v>
      </c>
      <c r="V110" s="157">
        <f>ROUND(E110*U110,2)</f>
        <v>0</v>
      </c>
      <c r="W110" s="157"/>
      <c r="X110" s="157" t="s">
        <v>200</v>
      </c>
      <c r="Y110" s="157" t="s">
        <v>201</v>
      </c>
      <c r="Z110" s="147"/>
      <c r="AA110" s="147"/>
      <c r="AB110" s="147"/>
      <c r="AC110" s="147"/>
      <c r="AD110" s="147"/>
      <c r="AE110" s="147"/>
      <c r="AF110" s="147"/>
      <c r="AG110" s="147" t="s">
        <v>202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1" t="s">
        <v>379</v>
      </c>
      <c r="D111" s="161"/>
      <c r="E111" s="162">
        <v>0.02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206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164" t="s">
        <v>193</v>
      </c>
      <c r="B112" s="165" t="s">
        <v>102</v>
      </c>
      <c r="C112" s="179" t="s">
        <v>103</v>
      </c>
      <c r="D112" s="166"/>
      <c r="E112" s="167"/>
      <c r="F112" s="168"/>
      <c r="G112" s="168">
        <f>SUMIF(AG113:AG115,"&lt;&gt;NOR",G113:G115)</f>
        <v>0</v>
      </c>
      <c r="H112" s="168"/>
      <c r="I112" s="168">
        <f>SUM(I113:I115)</f>
        <v>0</v>
      </c>
      <c r="J112" s="168"/>
      <c r="K112" s="168">
        <f>SUM(K113:K115)</f>
        <v>0</v>
      </c>
      <c r="L112" s="168"/>
      <c r="M112" s="168">
        <f>SUM(M113:M115)</f>
        <v>0</v>
      </c>
      <c r="N112" s="167"/>
      <c r="O112" s="167">
        <f>SUM(O113:O115)</f>
        <v>0.02</v>
      </c>
      <c r="P112" s="167"/>
      <c r="Q112" s="167">
        <f>SUM(Q113:Q115)</f>
        <v>0</v>
      </c>
      <c r="R112" s="168"/>
      <c r="S112" s="168"/>
      <c r="T112" s="169"/>
      <c r="U112" s="163"/>
      <c r="V112" s="163">
        <f>SUM(V113:V115)</f>
        <v>0</v>
      </c>
      <c r="W112" s="163"/>
      <c r="X112" s="163"/>
      <c r="Y112" s="163"/>
      <c r="AG112" t="s">
        <v>194</v>
      </c>
    </row>
    <row r="113" spans="1:60" ht="22.5" outlineLevel="1" x14ac:dyDescent="0.2">
      <c r="A113" s="171">
        <v>30</v>
      </c>
      <c r="B113" s="172" t="s">
        <v>380</v>
      </c>
      <c r="C113" s="180" t="s">
        <v>381</v>
      </c>
      <c r="D113" s="173" t="s">
        <v>261</v>
      </c>
      <c r="E113" s="174">
        <v>1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0.02</v>
      </c>
      <c r="O113" s="174">
        <f>ROUND(E113*N113,2)</f>
        <v>0.02</v>
      </c>
      <c r="P113" s="174">
        <v>0</v>
      </c>
      <c r="Q113" s="174">
        <f>ROUND(E113*P113,2)</f>
        <v>0</v>
      </c>
      <c r="R113" s="176"/>
      <c r="S113" s="176" t="s">
        <v>262</v>
      </c>
      <c r="T113" s="177" t="s">
        <v>262</v>
      </c>
      <c r="U113" s="157">
        <v>0</v>
      </c>
      <c r="V113" s="157">
        <f>ROUND(E113*U113,2)</f>
        <v>0</v>
      </c>
      <c r="W113" s="157"/>
      <c r="X113" s="157" t="s">
        <v>200</v>
      </c>
      <c r="Y113" s="157" t="s">
        <v>201</v>
      </c>
      <c r="Z113" s="147"/>
      <c r="AA113" s="147"/>
      <c r="AB113" s="147"/>
      <c r="AC113" s="147"/>
      <c r="AD113" s="147"/>
      <c r="AE113" s="147"/>
      <c r="AF113" s="147"/>
      <c r="AG113" s="147" t="s">
        <v>202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9" t="s">
        <v>382</v>
      </c>
      <c r="D114" s="260"/>
      <c r="E114" s="260"/>
      <c r="F114" s="260"/>
      <c r="G114" s="260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204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1" t="s">
        <v>87</v>
      </c>
      <c r="D115" s="161"/>
      <c r="E115" s="162">
        <v>1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206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164" t="s">
        <v>193</v>
      </c>
      <c r="B116" s="165" t="s">
        <v>104</v>
      </c>
      <c r="C116" s="179" t="s">
        <v>105</v>
      </c>
      <c r="D116" s="166"/>
      <c r="E116" s="167"/>
      <c r="F116" s="168"/>
      <c r="G116" s="168">
        <f>SUMIF(AG117:AG123,"&lt;&gt;NOR",G117:G123)</f>
        <v>0</v>
      </c>
      <c r="H116" s="168"/>
      <c r="I116" s="168">
        <f>SUM(I117:I123)</f>
        <v>0</v>
      </c>
      <c r="J116" s="168"/>
      <c r="K116" s="168">
        <f>SUM(K117:K123)</f>
        <v>0</v>
      </c>
      <c r="L116" s="168"/>
      <c r="M116" s="168">
        <f>SUM(M117:M123)</f>
        <v>0</v>
      </c>
      <c r="N116" s="167"/>
      <c r="O116" s="167">
        <f>SUM(O117:O123)</f>
        <v>0.13</v>
      </c>
      <c r="P116" s="167"/>
      <c r="Q116" s="167">
        <f>SUM(Q117:Q123)</f>
        <v>0</v>
      </c>
      <c r="R116" s="168"/>
      <c r="S116" s="168"/>
      <c r="T116" s="169"/>
      <c r="U116" s="163"/>
      <c r="V116" s="163">
        <f>SUM(V117:V123)</f>
        <v>0</v>
      </c>
      <c r="W116" s="163"/>
      <c r="X116" s="163"/>
      <c r="Y116" s="163"/>
      <c r="AG116" t="s">
        <v>194</v>
      </c>
    </row>
    <row r="117" spans="1:60" outlineLevel="1" x14ac:dyDescent="0.2">
      <c r="A117" s="171">
        <v>31</v>
      </c>
      <c r="B117" s="172" t="s">
        <v>383</v>
      </c>
      <c r="C117" s="180" t="s">
        <v>384</v>
      </c>
      <c r="D117" s="173" t="s">
        <v>276</v>
      </c>
      <c r="E117" s="174">
        <v>98.18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1.2099999999999999E-3</v>
      </c>
      <c r="O117" s="174">
        <f>ROUND(E117*N117,2)</f>
        <v>0.12</v>
      </c>
      <c r="P117" s="174">
        <v>0</v>
      </c>
      <c r="Q117" s="174">
        <f>ROUND(E117*P117,2)</f>
        <v>0</v>
      </c>
      <c r="R117" s="176"/>
      <c r="S117" s="176" t="s">
        <v>262</v>
      </c>
      <c r="T117" s="177" t="s">
        <v>262</v>
      </c>
      <c r="U117" s="157">
        <v>0</v>
      </c>
      <c r="V117" s="157">
        <f>ROUND(E117*U117,2)</f>
        <v>0</v>
      </c>
      <c r="W117" s="157"/>
      <c r="X117" s="157" t="s">
        <v>200</v>
      </c>
      <c r="Y117" s="157" t="s">
        <v>201</v>
      </c>
      <c r="Z117" s="147"/>
      <c r="AA117" s="147"/>
      <c r="AB117" s="147"/>
      <c r="AC117" s="147"/>
      <c r="AD117" s="147"/>
      <c r="AE117" s="147"/>
      <c r="AF117" s="147"/>
      <c r="AG117" s="147" t="s">
        <v>202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59" t="s">
        <v>385</v>
      </c>
      <c r="D118" s="260"/>
      <c r="E118" s="260"/>
      <c r="F118" s="260"/>
      <c r="G118" s="260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204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1" t="s">
        <v>386</v>
      </c>
      <c r="D119" s="161"/>
      <c r="E119" s="162">
        <v>19.73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206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1" t="s">
        <v>387</v>
      </c>
      <c r="D120" s="161"/>
      <c r="E120" s="162">
        <v>33.42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206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1" t="s">
        <v>365</v>
      </c>
      <c r="D121" s="161"/>
      <c r="E121" s="162">
        <v>45.03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206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32</v>
      </c>
      <c r="B122" s="172" t="s">
        <v>388</v>
      </c>
      <c r="C122" s="180" t="s">
        <v>389</v>
      </c>
      <c r="D122" s="173" t="s">
        <v>276</v>
      </c>
      <c r="E122" s="174">
        <v>2.5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5.9199999999999999E-3</v>
      </c>
      <c r="O122" s="174">
        <f>ROUND(E122*N122,2)</f>
        <v>0.01</v>
      </c>
      <c r="P122" s="174">
        <v>0</v>
      </c>
      <c r="Q122" s="174">
        <f>ROUND(E122*P122,2)</f>
        <v>0</v>
      </c>
      <c r="R122" s="176"/>
      <c r="S122" s="176" t="s">
        <v>262</v>
      </c>
      <c r="T122" s="177" t="s">
        <v>262</v>
      </c>
      <c r="U122" s="157">
        <v>0</v>
      </c>
      <c r="V122" s="157">
        <f>ROUND(E122*U122,2)</f>
        <v>0</v>
      </c>
      <c r="W122" s="157"/>
      <c r="X122" s="157" t="s">
        <v>200</v>
      </c>
      <c r="Y122" s="157" t="s">
        <v>201</v>
      </c>
      <c r="Z122" s="147"/>
      <c r="AA122" s="147"/>
      <c r="AB122" s="147"/>
      <c r="AC122" s="147"/>
      <c r="AD122" s="147"/>
      <c r="AE122" s="147"/>
      <c r="AF122" s="147"/>
      <c r="AG122" s="147" t="s">
        <v>202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1" t="s">
        <v>390</v>
      </c>
      <c r="D123" s="161"/>
      <c r="E123" s="162">
        <v>2.5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206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164" t="s">
        <v>193</v>
      </c>
      <c r="B124" s="165" t="s">
        <v>106</v>
      </c>
      <c r="C124" s="179" t="s">
        <v>107</v>
      </c>
      <c r="D124" s="166"/>
      <c r="E124" s="167"/>
      <c r="F124" s="168"/>
      <c r="G124" s="168">
        <f>SUMIF(AG125:AG132,"&lt;&gt;NOR",G125:G132)</f>
        <v>0</v>
      </c>
      <c r="H124" s="168"/>
      <c r="I124" s="168">
        <f>SUM(I125:I132)</f>
        <v>0</v>
      </c>
      <c r="J124" s="168"/>
      <c r="K124" s="168">
        <f>SUM(K125:K132)</f>
        <v>0</v>
      </c>
      <c r="L124" s="168"/>
      <c r="M124" s="168">
        <f>SUM(M125:M132)</f>
        <v>0</v>
      </c>
      <c r="N124" s="167"/>
      <c r="O124" s="167">
        <f>SUM(O125:O132)</f>
        <v>0</v>
      </c>
      <c r="P124" s="167"/>
      <c r="Q124" s="167">
        <f>SUM(Q125:Q132)</f>
        <v>0</v>
      </c>
      <c r="R124" s="168"/>
      <c r="S124" s="168"/>
      <c r="T124" s="169"/>
      <c r="U124" s="163"/>
      <c r="V124" s="163">
        <f>SUM(V125:V132)</f>
        <v>0</v>
      </c>
      <c r="W124" s="163"/>
      <c r="X124" s="163"/>
      <c r="Y124" s="163"/>
      <c r="AG124" t="s">
        <v>194</v>
      </c>
    </row>
    <row r="125" spans="1:60" outlineLevel="1" x14ac:dyDescent="0.2">
      <c r="A125" s="171">
        <v>33</v>
      </c>
      <c r="B125" s="172" t="s">
        <v>391</v>
      </c>
      <c r="C125" s="180" t="s">
        <v>392</v>
      </c>
      <c r="D125" s="173" t="s">
        <v>276</v>
      </c>
      <c r="E125" s="174">
        <v>11.362399999999999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1.0000000000000001E-5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262</v>
      </c>
      <c r="T125" s="177" t="s">
        <v>262</v>
      </c>
      <c r="U125" s="157">
        <v>0</v>
      </c>
      <c r="V125" s="157">
        <f>ROUND(E125*U125,2)</f>
        <v>0</v>
      </c>
      <c r="W125" s="157"/>
      <c r="X125" s="157" t="s">
        <v>200</v>
      </c>
      <c r="Y125" s="157" t="s">
        <v>201</v>
      </c>
      <c r="Z125" s="147"/>
      <c r="AA125" s="147"/>
      <c r="AB125" s="147"/>
      <c r="AC125" s="147"/>
      <c r="AD125" s="147"/>
      <c r="AE125" s="147"/>
      <c r="AF125" s="147"/>
      <c r="AG125" s="147" t="s">
        <v>202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81" t="s">
        <v>393</v>
      </c>
      <c r="D126" s="161"/>
      <c r="E126" s="162">
        <v>7.71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206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1" t="s">
        <v>394</v>
      </c>
      <c r="D127" s="161"/>
      <c r="E127" s="162">
        <v>3.65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206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34</v>
      </c>
      <c r="B128" s="172" t="s">
        <v>395</v>
      </c>
      <c r="C128" s="180" t="s">
        <v>396</v>
      </c>
      <c r="D128" s="173" t="s">
        <v>276</v>
      </c>
      <c r="E128" s="174">
        <v>121.82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4.0000000000000003E-5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262</v>
      </c>
      <c r="T128" s="177" t="s">
        <v>262</v>
      </c>
      <c r="U128" s="157">
        <v>0</v>
      </c>
      <c r="V128" s="157">
        <f>ROUND(E128*U128,2)</f>
        <v>0</v>
      </c>
      <c r="W128" s="157"/>
      <c r="X128" s="157" t="s">
        <v>200</v>
      </c>
      <c r="Y128" s="157" t="s">
        <v>201</v>
      </c>
      <c r="Z128" s="147"/>
      <c r="AA128" s="147"/>
      <c r="AB128" s="147"/>
      <c r="AC128" s="147"/>
      <c r="AD128" s="147"/>
      <c r="AE128" s="147"/>
      <c r="AF128" s="147"/>
      <c r="AG128" s="147" t="s">
        <v>202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33.75" outlineLevel="2" x14ac:dyDescent="0.2">
      <c r="A129" s="154"/>
      <c r="B129" s="155"/>
      <c r="C129" s="259" t="s">
        <v>397</v>
      </c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204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78" t="str">
        <f>C129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5" t="s">
        <v>242</v>
      </c>
      <c r="D130" s="158"/>
      <c r="E130" s="159"/>
      <c r="F130" s="160"/>
      <c r="G130" s="160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204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250" t="s">
        <v>398</v>
      </c>
      <c r="D131" s="251"/>
      <c r="E131" s="251"/>
      <c r="F131" s="251"/>
      <c r="G131" s="251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204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1" t="s">
        <v>399</v>
      </c>
      <c r="D132" s="161"/>
      <c r="E132" s="162">
        <v>121.82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206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">
      <c r="A133" s="164" t="s">
        <v>193</v>
      </c>
      <c r="B133" s="165" t="s">
        <v>108</v>
      </c>
      <c r="C133" s="179" t="s">
        <v>109</v>
      </c>
      <c r="D133" s="166"/>
      <c r="E133" s="167"/>
      <c r="F133" s="168"/>
      <c r="G133" s="168">
        <f>SUMIF(AG134:AG154,"&lt;&gt;NOR",G134:G154)</f>
        <v>0</v>
      </c>
      <c r="H133" s="168"/>
      <c r="I133" s="168">
        <f>SUM(I134:I154)</f>
        <v>0</v>
      </c>
      <c r="J133" s="168"/>
      <c r="K133" s="168">
        <f>SUM(K134:K154)</f>
        <v>0</v>
      </c>
      <c r="L133" s="168"/>
      <c r="M133" s="168">
        <f>SUM(M134:M154)</f>
        <v>0</v>
      </c>
      <c r="N133" s="167"/>
      <c r="O133" s="167">
        <f>SUM(O134:O154)</f>
        <v>0</v>
      </c>
      <c r="P133" s="167"/>
      <c r="Q133" s="167">
        <f>SUM(Q134:Q154)</f>
        <v>10.24</v>
      </c>
      <c r="R133" s="168"/>
      <c r="S133" s="168"/>
      <c r="T133" s="169"/>
      <c r="U133" s="163"/>
      <c r="V133" s="163">
        <f>SUM(V134:V154)</f>
        <v>0</v>
      </c>
      <c r="W133" s="163"/>
      <c r="X133" s="163"/>
      <c r="Y133" s="163"/>
      <c r="AG133" t="s">
        <v>194</v>
      </c>
    </row>
    <row r="134" spans="1:60" outlineLevel="1" x14ac:dyDescent="0.2">
      <c r="A134" s="171">
        <v>35</v>
      </c>
      <c r="B134" s="172" t="s">
        <v>400</v>
      </c>
      <c r="C134" s="180" t="s">
        <v>401</v>
      </c>
      <c r="D134" s="173" t="s">
        <v>266</v>
      </c>
      <c r="E134" s="174">
        <v>0.5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1.2800000000000001E-3</v>
      </c>
      <c r="O134" s="174">
        <f>ROUND(E134*N134,2)</f>
        <v>0</v>
      </c>
      <c r="P134" s="174">
        <v>1.95</v>
      </c>
      <c r="Q134" s="174">
        <f>ROUND(E134*P134,2)</f>
        <v>0.98</v>
      </c>
      <c r="R134" s="176"/>
      <c r="S134" s="176" t="s">
        <v>262</v>
      </c>
      <c r="T134" s="177" t="s">
        <v>262</v>
      </c>
      <c r="U134" s="157">
        <v>0</v>
      </c>
      <c r="V134" s="157">
        <f>ROUND(E134*U134,2)</f>
        <v>0</v>
      </c>
      <c r="W134" s="157"/>
      <c r="X134" s="157" t="s">
        <v>200</v>
      </c>
      <c r="Y134" s="157" t="s">
        <v>201</v>
      </c>
      <c r="Z134" s="147"/>
      <c r="AA134" s="147"/>
      <c r="AB134" s="147"/>
      <c r="AC134" s="147"/>
      <c r="AD134" s="147"/>
      <c r="AE134" s="147"/>
      <c r="AF134" s="147"/>
      <c r="AG134" s="147" t="s">
        <v>202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1" t="s">
        <v>371</v>
      </c>
      <c r="D135" s="161"/>
      <c r="E135" s="162">
        <v>0.5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206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36</v>
      </c>
      <c r="B136" s="172" t="s">
        <v>402</v>
      </c>
      <c r="C136" s="180" t="s">
        <v>403</v>
      </c>
      <c r="D136" s="173" t="s">
        <v>276</v>
      </c>
      <c r="E136" s="174">
        <v>13.5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3.3E-4</v>
      </c>
      <c r="O136" s="174">
        <f>ROUND(E136*N136,2)</f>
        <v>0</v>
      </c>
      <c r="P136" s="174">
        <v>2.198E-2</v>
      </c>
      <c r="Q136" s="174">
        <f>ROUND(E136*P136,2)</f>
        <v>0.3</v>
      </c>
      <c r="R136" s="176"/>
      <c r="S136" s="176" t="s">
        <v>262</v>
      </c>
      <c r="T136" s="177" t="s">
        <v>262</v>
      </c>
      <c r="U136" s="157">
        <v>0</v>
      </c>
      <c r="V136" s="157">
        <f>ROUND(E136*U136,2)</f>
        <v>0</v>
      </c>
      <c r="W136" s="157"/>
      <c r="X136" s="157" t="s">
        <v>200</v>
      </c>
      <c r="Y136" s="157" t="s">
        <v>201</v>
      </c>
      <c r="Z136" s="147"/>
      <c r="AA136" s="147"/>
      <c r="AB136" s="147"/>
      <c r="AC136" s="147"/>
      <c r="AD136" s="147"/>
      <c r="AE136" s="147"/>
      <c r="AF136" s="147"/>
      <c r="AG136" s="147" t="s">
        <v>202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9" t="s">
        <v>404</v>
      </c>
      <c r="D137" s="260"/>
      <c r="E137" s="260"/>
      <c r="F137" s="260"/>
      <c r="G137" s="260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204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1" t="s">
        <v>405</v>
      </c>
      <c r="D138" s="161"/>
      <c r="E138" s="162">
        <v>13.5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206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1">
        <v>37</v>
      </c>
      <c r="B139" s="172" t="s">
        <v>406</v>
      </c>
      <c r="C139" s="180" t="s">
        <v>407</v>
      </c>
      <c r="D139" s="173" t="s">
        <v>276</v>
      </c>
      <c r="E139" s="174">
        <v>7.0469999999999997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3.3E-4</v>
      </c>
      <c r="O139" s="174">
        <f>ROUND(E139*N139,2)</f>
        <v>0</v>
      </c>
      <c r="P139" s="174">
        <v>4.734E-2</v>
      </c>
      <c r="Q139" s="174">
        <f>ROUND(E139*P139,2)</f>
        <v>0.33</v>
      </c>
      <c r="R139" s="176"/>
      <c r="S139" s="176" t="s">
        <v>262</v>
      </c>
      <c r="T139" s="177" t="s">
        <v>262</v>
      </c>
      <c r="U139" s="157">
        <v>0</v>
      </c>
      <c r="V139" s="157">
        <f>ROUND(E139*U139,2)</f>
        <v>0</v>
      </c>
      <c r="W139" s="157"/>
      <c r="X139" s="157" t="s">
        <v>200</v>
      </c>
      <c r="Y139" s="157" t="s">
        <v>201</v>
      </c>
      <c r="Z139" s="147"/>
      <c r="AA139" s="147"/>
      <c r="AB139" s="147"/>
      <c r="AC139" s="147"/>
      <c r="AD139" s="147"/>
      <c r="AE139" s="147"/>
      <c r="AF139" s="147"/>
      <c r="AG139" s="147" t="s">
        <v>202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1" t="s">
        <v>408</v>
      </c>
      <c r="D140" s="161"/>
      <c r="E140" s="162">
        <v>7.05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206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1">
        <v>38</v>
      </c>
      <c r="B141" s="172" t="s">
        <v>409</v>
      </c>
      <c r="C141" s="180" t="s">
        <v>410</v>
      </c>
      <c r="D141" s="173" t="s">
        <v>276</v>
      </c>
      <c r="E141" s="174">
        <v>4.7270000000000003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3.3E-4</v>
      </c>
      <c r="O141" s="174">
        <f>ROUND(E141*N141,2)</f>
        <v>0</v>
      </c>
      <c r="P141" s="174">
        <v>1.223E-2</v>
      </c>
      <c r="Q141" s="174">
        <f>ROUND(E141*P141,2)</f>
        <v>0.06</v>
      </c>
      <c r="R141" s="176"/>
      <c r="S141" s="176" t="s">
        <v>262</v>
      </c>
      <c r="T141" s="177" t="s">
        <v>262</v>
      </c>
      <c r="U141" s="157">
        <v>0</v>
      </c>
      <c r="V141" s="157">
        <f>ROUND(E141*U141,2)</f>
        <v>0</v>
      </c>
      <c r="W141" s="157"/>
      <c r="X141" s="157" t="s">
        <v>200</v>
      </c>
      <c r="Y141" s="157" t="s">
        <v>201</v>
      </c>
      <c r="Z141" s="147"/>
      <c r="AA141" s="147"/>
      <c r="AB141" s="147"/>
      <c r="AC141" s="147"/>
      <c r="AD141" s="147"/>
      <c r="AE141" s="147"/>
      <c r="AF141" s="147"/>
      <c r="AG141" s="147" t="s">
        <v>202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1" t="s">
        <v>411</v>
      </c>
      <c r="D142" s="161"/>
      <c r="E142" s="162">
        <v>4.7300000000000004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206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1">
        <v>39</v>
      </c>
      <c r="B143" s="172" t="s">
        <v>412</v>
      </c>
      <c r="C143" s="180" t="s">
        <v>413</v>
      </c>
      <c r="D143" s="173" t="s">
        <v>271</v>
      </c>
      <c r="E143" s="174">
        <v>2.1999999999999999E-2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3.746E-2</v>
      </c>
      <c r="O143" s="174">
        <f>ROUND(E143*N143,2)</f>
        <v>0</v>
      </c>
      <c r="P143" s="174">
        <v>1.258</v>
      </c>
      <c r="Q143" s="174">
        <f>ROUND(E143*P143,2)</f>
        <v>0.03</v>
      </c>
      <c r="R143" s="176"/>
      <c r="S143" s="176" t="s">
        <v>262</v>
      </c>
      <c r="T143" s="177" t="s">
        <v>262</v>
      </c>
      <c r="U143" s="157">
        <v>0</v>
      </c>
      <c r="V143" s="157">
        <f>ROUND(E143*U143,2)</f>
        <v>0</v>
      </c>
      <c r="W143" s="157"/>
      <c r="X143" s="157" t="s">
        <v>200</v>
      </c>
      <c r="Y143" s="157" t="s">
        <v>201</v>
      </c>
      <c r="Z143" s="147"/>
      <c r="AA143" s="147"/>
      <c r="AB143" s="147"/>
      <c r="AC143" s="147"/>
      <c r="AD143" s="147"/>
      <c r="AE143" s="147"/>
      <c r="AF143" s="147"/>
      <c r="AG143" s="147" t="s">
        <v>202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1" t="s">
        <v>414</v>
      </c>
      <c r="D144" s="161"/>
      <c r="E144" s="162">
        <v>0.02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206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1">
        <v>40</v>
      </c>
      <c r="B145" s="172" t="s">
        <v>415</v>
      </c>
      <c r="C145" s="180" t="s">
        <v>416</v>
      </c>
      <c r="D145" s="173" t="s">
        <v>266</v>
      </c>
      <c r="E145" s="174">
        <v>0.5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0</v>
      </c>
      <c r="O145" s="174">
        <f>ROUND(E145*N145,2)</f>
        <v>0</v>
      </c>
      <c r="P145" s="174">
        <v>2.2000000000000002</v>
      </c>
      <c r="Q145" s="174">
        <f>ROUND(E145*P145,2)</f>
        <v>1.1000000000000001</v>
      </c>
      <c r="R145" s="176"/>
      <c r="S145" s="176" t="s">
        <v>262</v>
      </c>
      <c r="T145" s="177" t="s">
        <v>262</v>
      </c>
      <c r="U145" s="157">
        <v>0</v>
      </c>
      <c r="V145" s="157">
        <f>ROUND(E145*U145,2)</f>
        <v>0</v>
      </c>
      <c r="W145" s="157"/>
      <c r="X145" s="157" t="s">
        <v>200</v>
      </c>
      <c r="Y145" s="157" t="s">
        <v>201</v>
      </c>
      <c r="Z145" s="147"/>
      <c r="AA145" s="147"/>
      <c r="AB145" s="147"/>
      <c r="AC145" s="147"/>
      <c r="AD145" s="147"/>
      <c r="AE145" s="147"/>
      <c r="AF145" s="147"/>
      <c r="AG145" s="147" t="s">
        <v>202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1" t="s">
        <v>417</v>
      </c>
      <c r="D146" s="161"/>
      <c r="E146" s="162">
        <v>0.5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206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1">
        <v>41</v>
      </c>
      <c r="B147" s="172" t="s">
        <v>418</v>
      </c>
      <c r="C147" s="180" t="s">
        <v>419</v>
      </c>
      <c r="D147" s="173" t="s">
        <v>266</v>
      </c>
      <c r="E147" s="174">
        <v>0.5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4">
        <v>0</v>
      </c>
      <c r="O147" s="174">
        <f>ROUND(E147*N147,2)</f>
        <v>0</v>
      </c>
      <c r="P147" s="174">
        <v>0</v>
      </c>
      <c r="Q147" s="174">
        <f>ROUND(E147*P147,2)</f>
        <v>0</v>
      </c>
      <c r="R147" s="176"/>
      <c r="S147" s="176" t="s">
        <v>262</v>
      </c>
      <c r="T147" s="177" t="s">
        <v>262</v>
      </c>
      <c r="U147" s="157">
        <v>0</v>
      </c>
      <c r="V147" s="157">
        <f>ROUND(E147*U147,2)</f>
        <v>0</v>
      </c>
      <c r="W147" s="157"/>
      <c r="X147" s="157" t="s">
        <v>200</v>
      </c>
      <c r="Y147" s="157" t="s">
        <v>201</v>
      </c>
      <c r="Z147" s="147"/>
      <c r="AA147" s="147"/>
      <c r="AB147" s="147"/>
      <c r="AC147" s="147"/>
      <c r="AD147" s="147"/>
      <c r="AE147" s="147"/>
      <c r="AF147" s="147"/>
      <c r="AG147" s="147" t="s">
        <v>202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1" t="s">
        <v>371</v>
      </c>
      <c r="D148" s="161"/>
      <c r="E148" s="162">
        <v>0.5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206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1">
        <v>42</v>
      </c>
      <c r="B149" s="172" t="s">
        <v>420</v>
      </c>
      <c r="C149" s="180" t="s">
        <v>421</v>
      </c>
      <c r="D149" s="173" t="s">
        <v>266</v>
      </c>
      <c r="E149" s="174">
        <v>5.3150000000000004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0</v>
      </c>
      <c r="O149" s="174">
        <f>ROUND(E149*N149,2)</f>
        <v>0</v>
      </c>
      <c r="P149" s="174">
        <v>1.4</v>
      </c>
      <c r="Q149" s="174">
        <f>ROUND(E149*P149,2)</f>
        <v>7.44</v>
      </c>
      <c r="R149" s="176"/>
      <c r="S149" s="176" t="s">
        <v>262</v>
      </c>
      <c r="T149" s="177" t="s">
        <v>262</v>
      </c>
      <c r="U149" s="157">
        <v>0</v>
      </c>
      <c r="V149" s="157">
        <f>ROUND(E149*U149,2)</f>
        <v>0</v>
      </c>
      <c r="W149" s="157"/>
      <c r="X149" s="157" t="s">
        <v>200</v>
      </c>
      <c r="Y149" s="157" t="s">
        <v>201</v>
      </c>
      <c r="Z149" s="147"/>
      <c r="AA149" s="147"/>
      <c r="AB149" s="147"/>
      <c r="AC149" s="147"/>
      <c r="AD149" s="147"/>
      <c r="AE149" s="147"/>
      <c r="AF149" s="147"/>
      <c r="AG149" s="147" t="s">
        <v>202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1" t="s">
        <v>422</v>
      </c>
      <c r="D150" s="161"/>
      <c r="E150" s="162">
        <v>5.32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206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1">
        <v>43</v>
      </c>
      <c r="B151" s="172" t="s">
        <v>423</v>
      </c>
      <c r="C151" s="180" t="s">
        <v>424</v>
      </c>
      <c r="D151" s="173" t="s">
        <v>261</v>
      </c>
      <c r="E151" s="174">
        <v>4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4">
        <v>0</v>
      </c>
      <c r="O151" s="174">
        <f>ROUND(E151*N151,2)</f>
        <v>0</v>
      </c>
      <c r="P151" s="174">
        <v>0</v>
      </c>
      <c r="Q151" s="174">
        <f>ROUND(E151*P151,2)</f>
        <v>0</v>
      </c>
      <c r="R151" s="176"/>
      <c r="S151" s="176" t="s">
        <v>262</v>
      </c>
      <c r="T151" s="177" t="s">
        <v>262</v>
      </c>
      <c r="U151" s="157">
        <v>0</v>
      </c>
      <c r="V151" s="157">
        <f>ROUND(E151*U151,2)</f>
        <v>0</v>
      </c>
      <c r="W151" s="157"/>
      <c r="X151" s="157" t="s">
        <v>200</v>
      </c>
      <c r="Y151" s="157" t="s">
        <v>201</v>
      </c>
      <c r="Z151" s="147"/>
      <c r="AA151" s="147"/>
      <c r="AB151" s="147"/>
      <c r="AC151" s="147"/>
      <c r="AD151" s="147"/>
      <c r="AE151" s="147"/>
      <c r="AF151" s="147"/>
      <c r="AG151" s="147" t="s">
        <v>202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59" t="s">
        <v>425</v>
      </c>
      <c r="D152" s="260"/>
      <c r="E152" s="260"/>
      <c r="F152" s="260"/>
      <c r="G152" s="260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204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1" t="s">
        <v>426</v>
      </c>
      <c r="D153" s="161"/>
      <c r="E153" s="162">
        <v>2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206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1" t="s">
        <v>427</v>
      </c>
      <c r="D154" s="161"/>
      <c r="E154" s="162">
        <v>2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206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164" t="s">
        <v>193</v>
      </c>
      <c r="B155" s="165" t="s">
        <v>110</v>
      </c>
      <c r="C155" s="179" t="s">
        <v>111</v>
      </c>
      <c r="D155" s="166"/>
      <c r="E155" s="167"/>
      <c r="F155" s="168"/>
      <c r="G155" s="168">
        <f>SUMIF(AG156:AG171,"&lt;&gt;NOR",G156:G171)</f>
        <v>0</v>
      </c>
      <c r="H155" s="168"/>
      <c r="I155" s="168">
        <f>SUM(I156:I171)</f>
        <v>0</v>
      </c>
      <c r="J155" s="168"/>
      <c r="K155" s="168">
        <f>SUM(K156:K171)</f>
        <v>0</v>
      </c>
      <c r="L155" s="168"/>
      <c r="M155" s="168">
        <f>SUM(M156:M171)</f>
        <v>0</v>
      </c>
      <c r="N155" s="167"/>
      <c r="O155" s="167">
        <f>SUM(O156:O171)</f>
        <v>0</v>
      </c>
      <c r="P155" s="167"/>
      <c r="Q155" s="167">
        <f>SUM(Q156:Q171)</f>
        <v>4.33</v>
      </c>
      <c r="R155" s="168"/>
      <c r="S155" s="168"/>
      <c r="T155" s="169"/>
      <c r="U155" s="163"/>
      <c r="V155" s="163">
        <f>SUM(V156:V171)</f>
        <v>0</v>
      </c>
      <c r="W155" s="163"/>
      <c r="X155" s="163"/>
      <c r="Y155" s="163"/>
      <c r="AG155" t="s">
        <v>194</v>
      </c>
    </row>
    <row r="156" spans="1:60" outlineLevel="1" x14ac:dyDescent="0.2">
      <c r="A156" s="171">
        <v>44</v>
      </c>
      <c r="B156" s="172" t="s">
        <v>428</v>
      </c>
      <c r="C156" s="180" t="s">
        <v>429</v>
      </c>
      <c r="D156" s="173" t="s">
        <v>330</v>
      </c>
      <c r="E156" s="174">
        <v>0.75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0</v>
      </c>
      <c r="O156" s="174">
        <f>ROUND(E156*N156,2)</f>
        <v>0</v>
      </c>
      <c r="P156" s="174">
        <v>5.6520000000000001E-2</v>
      </c>
      <c r="Q156" s="174">
        <f>ROUND(E156*P156,2)</f>
        <v>0.04</v>
      </c>
      <c r="R156" s="176"/>
      <c r="S156" s="176" t="s">
        <v>262</v>
      </c>
      <c r="T156" s="177" t="s">
        <v>262</v>
      </c>
      <c r="U156" s="157">
        <v>0</v>
      </c>
      <c r="V156" s="157">
        <f>ROUND(E156*U156,2)</f>
        <v>0</v>
      </c>
      <c r="W156" s="157"/>
      <c r="X156" s="157" t="s">
        <v>200</v>
      </c>
      <c r="Y156" s="157" t="s">
        <v>201</v>
      </c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1" t="s">
        <v>430</v>
      </c>
      <c r="D157" s="161"/>
      <c r="E157" s="162">
        <v>0.75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206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1">
        <v>45</v>
      </c>
      <c r="B158" s="172" t="s">
        <v>431</v>
      </c>
      <c r="C158" s="180" t="s">
        <v>432</v>
      </c>
      <c r="D158" s="173" t="s">
        <v>266</v>
      </c>
      <c r="E158" s="174">
        <v>0.4158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1.82E-3</v>
      </c>
      <c r="O158" s="174">
        <f>ROUND(E158*N158,2)</f>
        <v>0</v>
      </c>
      <c r="P158" s="174">
        <v>1.95</v>
      </c>
      <c r="Q158" s="174">
        <f>ROUND(E158*P158,2)</f>
        <v>0.81</v>
      </c>
      <c r="R158" s="176"/>
      <c r="S158" s="176" t="s">
        <v>262</v>
      </c>
      <c r="T158" s="177" t="s">
        <v>262</v>
      </c>
      <c r="U158" s="157">
        <v>0</v>
      </c>
      <c r="V158" s="157">
        <f>ROUND(E158*U158,2)</f>
        <v>0</v>
      </c>
      <c r="W158" s="157"/>
      <c r="X158" s="157" t="s">
        <v>200</v>
      </c>
      <c r="Y158" s="157" t="s">
        <v>201</v>
      </c>
      <c r="Z158" s="147"/>
      <c r="AA158" s="147"/>
      <c r="AB158" s="147"/>
      <c r="AC158" s="147"/>
      <c r="AD158" s="147"/>
      <c r="AE158" s="147"/>
      <c r="AF158" s="147"/>
      <c r="AG158" s="147" t="s">
        <v>202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1" t="s">
        <v>433</v>
      </c>
      <c r="D159" s="161"/>
      <c r="E159" s="162">
        <v>0.42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206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1">
        <v>46</v>
      </c>
      <c r="B160" s="172" t="s">
        <v>434</v>
      </c>
      <c r="C160" s="180" t="s">
        <v>435</v>
      </c>
      <c r="D160" s="173" t="s">
        <v>261</v>
      </c>
      <c r="E160" s="174">
        <v>2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0</v>
      </c>
      <c r="O160" s="174">
        <f>ROUND(E160*N160,2)</f>
        <v>0</v>
      </c>
      <c r="P160" s="174">
        <v>4.0000000000000001E-3</v>
      </c>
      <c r="Q160" s="174">
        <f>ROUND(E160*P160,2)</f>
        <v>0.01</v>
      </c>
      <c r="R160" s="176"/>
      <c r="S160" s="176" t="s">
        <v>262</v>
      </c>
      <c r="T160" s="177" t="s">
        <v>262</v>
      </c>
      <c r="U160" s="157">
        <v>0</v>
      </c>
      <c r="V160" s="157">
        <f>ROUND(E160*U160,2)</f>
        <v>0</v>
      </c>
      <c r="W160" s="157"/>
      <c r="X160" s="157" t="s">
        <v>200</v>
      </c>
      <c r="Y160" s="157" t="s">
        <v>201</v>
      </c>
      <c r="Z160" s="147"/>
      <c r="AA160" s="147"/>
      <c r="AB160" s="147"/>
      <c r="AC160" s="147"/>
      <c r="AD160" s="147"/>
      <c r="AE160" s="147"/>
      <c r="AF160" s="147"/>
      <c r="AG160" s="147" t="s">
        <v>202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89</v>
      </c>
      <c r="D161" s="161"/>
      <c r="E161" s="162">
        <v>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206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1">
        <v>47</v>
      </c>
      <c r="B162" s="172" t="s">
        <v>436</v>
      </c>
      <c r="C162" s="180" t="s">
        <v>437</v>
      </c>
      <c r="D162" s="173" t="s">
        <v>330</v>
      </c>
      <c r="E162" s="174">
        <v>1.1000000000000001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0</v>
      </c>
      <c r="O162" s="174">
        <f>ROUND(E162*N162,2)</f>
        <v>0</v>
      </c>
      <c r="P162" s="174">
        <v>4.2000000000000003E-2</v>
      </c>
      <c r="Q162" s="174">
        <f>ROUND(E162*P162,2)</f>
        <v>0.05</v>
      </c>
      <c r="R162" s="176"/>
      <c r="S162" s="176" t="s">
        <v>262</v>
      </c>
      <c r="T162" s="177" t="s">
        <v>262</v>
      </c>
      <c r="U162" s="157">
        <v>0</v>
      </c>
      <c r="V162" s="157">
        <f>ROUND(E162*U162,2)</f>
        <v>0</v>
      </c>
      <c r="W162" s="157"/>
      <c r="X162" s="157" t="s">
        <v>200</v>
      </c>
      <c r="Y162" s="157" t="s">
        <v>201</v>
      </c>
      <c r="Z162" s="147"/>
      <c r="AA162" s="147"/>
      <c r="AB162" s="147"/>
      <c r="AC162" s="147"/>
      <c r="AD162" s="147"/>
      <c r="AE162" s="147"/>
      <c r="AF162" s="147"/>
      <c r="AG162" s="147" t="s">
        <v>202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1" t="s">
        <v>438</v>
      </c>
      <c r="D163" s="161"/>
      <c r="E163" s="162">
        <v>1.1000000000000001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206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1">
        <v>48</v>
      </c>
      <c r="B164" s="172" t="s">
        <v>439</v>
      </c>
      <c r="C164" s="180" t="s">
        <v>440</v>
      </c>
      <c r="D164" s="173" t="s">
        <v>276</v>
      </c>
      <c r="E164" s="174">
        <v>15.805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4">
        <v>0</v>
      </c>
      <c r="O164" s="174">
        <f>ROUND(E164*N164,2)</f>
        <v>0</v>
      </c>
      <c r="P164" s="174">
        <v>0.01</v>
      </c>
      <c r="Q164" s="174">
        <f>ROUND(E164*P164,2)</f>
        <v>0.16</v>
      </c>
      <c r="R164" s="176"/>
      <c r="S164" s="176" t="s">
        <v>262</v>
      </c>
      <c r="T164" s="177" t="s">
        <v>262</v>
      </c>
      <c r="U164" s="157">
        <v>0</v>
      </c>
      <c r="V164" s="157">
        <f>ROUND(E164*U164,2)</f>
        <v>0</v>
      </c>
      <c r="W164" s="157"/>
      <c r="X164" s="157" t="s">
        <v>200</v>
      </c>
      <c r="Y164" s="157" t="s">
        <v>201</v>
      </c>
      <c r="Z164" s="147"/>
      <c r="AA164" s="147"/>
      <c r="AB164" s="147"/>
      <c r="AC164" s="147"/>
      <c r="AD164" s="147"/>
      <c r="AE164" s="147"/>
      <c r="AF164" s="147"/>
      <c r="AG164" s="147" t="s">
        <v>202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1" t="s">
        <v>337</v>
      </c>
      <c r="D165" s="161"/>
      <c r="E165" s="162">
        <v>15.8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206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1">
        <v>49</v>
      </c>
      <c r="B166" s="172" t="s">
        <v>441</v>
      </c>
      <c r="C166" s="180" t="s">
        <v>442</v>
      </c>
      <c r="D166" s="173" t="s">
        <v>276</v>
      </c>
      <c r="E166" s="174">
        <v>136.48599999999999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4">
        <v>0</v>
      </c>
      <c r="O166" s="174">
        <f>ROUND(E166*N166,2)</f>
        <v>0</v>
      </c>
      <c r="P166" s="174">
        <v>0.02</v>
      </c>
      <c r="Q166" s="174">
        <f>ROUND(E166*P166,2)</f>
        <v>2.73</v>
      </c>
      <c r="R166" s="176"/>
      <c r="S166" s="176" t="s">
        <v>262</v>
      </c>
      <c r="T166" s="177" t="s">
        <v>262</v>
      </c>
      <c r="U166" s="157">
        <v>0</v>
      </c>
      <c r="V166" s="157">
        <f>ROUND(E166*U166,2)</f>
        <v>0</v>
      </c>
      <c r="W166" s="157"/>
      <c r="X166" s="157" t="s">
        <v>200</v>
      </c>
      <c r="Y166" s="157" t="s">
        <v>201</v>
      </c>
      <c r="Z166" s="147"/>
      <c r="AA166" s="147"/>
      <c r="AB166" s="147"/>
      <c r="AC166" s="147"/>
      <c r="AD166" s="147"/>
      <c r="AE166" s="147"/>
      <c r="AF166" s="147"/>
      <c r="AG166" s="147" t="s">
        <v>202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1" t="s">
        <v>322</v>
      </c>
      <c r="D167" s="161"/>
      <c r="E167" s="162">
        <v>53.48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206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1" t="s">
        <v>323</v>
      </c>
      <c r="D168" s="161"/>
      <c r="E168" s="162">
        <v>83.01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206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1">
        <v>50</v>
      </c>
      <c r="B169" s="172" t="s">
        <v>443</v>
      </c>
      <c r="C169" s="180" t="s">
        <v>444</v>
      </c>
      <c r="D169" s="173" t="s">
        <v>276</v>
      </c>
      <c r="E169" s="174">
        <v>7.74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0</v>
      </c>
      <c r="O169" s="174">
        <f>ROUND(E169*N169,2)</f>
        <v>0</v>
      </c>
      <c r="P169" s="174">
        <v>6.8000000000000005E-2</v>
      </c>
      <c r="Q169" s="174">
        <f>ROUND(E169*P169,2)</f>
        <v>0.53</v>
      </c>
      <c r="R169" s="176"/>
      <c r="S169" s="176" t="s">
        <v>262</v>
      </c>
      <c r="T169" s="177" t="s">
        <v>262</v>
      </c>
      <c r="U169" s="157">
        <v>0</v>
      </c>
      <c r="V169" s="157">
        <f>ROUND(E169*U169,2)</f>
        <v>0</v>
      </c>
      <c r="W169" s="157"/>
      <c r="X169" s="157" t="s">
        <v>200</v>
      </c>
      <c r="Y169" s="157" t="s">
        <v>201</v>
      </c>
      <c r="Z169" s="147"/>
      <c r="AA169" s="147"/>
      <c r="AB169" s="147"/>
      <c r="AC169" s="147"/>
      <c r="AD169" s="147"/>
      <c r="AE169" s="147"/>
      <c r="AF169" s="147"/>
      <c r="AG169" s="147" t="s">
        <v>202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1" t="s">
        <v>445</v>
      </c>
      <c r="D170" s="161"/>
      <c r="E170" s="162">
        <v>5.04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206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1" t="s">
        <v>446</v>
      </c>
      <c r="D171" s="161"/>
      <c r="E171" s="162">
        <v>2.7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206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4" t="s">
        <v>193</v>
      </c>
      <c r="B172" s="165" t="s">
        <v>112</v>
      </c>
      <c r="C172" s="179" t="s">
        <v>113</v>
      </c>
      <c r="D172" s="166"/>
      <c r="E172" s="167"/>
      <c r="F172" s="168"/>
      <c r="G172" s="168">
        <f>SUMIF(AG173:AG173,"&lt;&gt;NOR",G173:G173)</f>
        <v>0</v>
      </c>
      <c r="H172" s="168"/>
      <c r="I172" s="168">
        <f>SUM(I173:I173)</f>
        <v>0</v>
      </c>
      <c r="J172" s="168"/>
      <c r="K172" s="168">
        <f>SUM(K173:K173)</f>
        <v>0</v>
      </c>
      <c r="L172" s="168"/>
      <c r="M172" s="168">
        <f>SUM(M173:M173)</f>
        <v>0</v>
      </c>
      <c r="N172" s="167"/>
      <c r="O172" s="167">
        <f>SUM(O173:O173)</f>
        <v>0</v>
      </c>
      <c r="P172" s="167"/>
      <c r="Q172" s="167">
        <f>SUM(Q173:Q173)</f>
        <v>0</v>
      </c>
      <c r="R172" s="168"/>
      <c r="S172" s="168"/>
      <c r="T172" s="169"/>
      <c r="U172" s="163"/>
      <c r="V172" s="163">
        <f>SUM(V173:V173)</f>
        <v>0</v>
      </c>
      <c r="W172" s="163"/>
      <c r="X172" s="163"/>
      <c r="Y172" s="163"/>
      <c r="AG172" t="s">
        <v>194</v>
      </c>
    </row>
    <row r="173" spans="1:60" outlineLevel="1" x14ac:dyDescent="0.2">
      <c r="A173" s="186">
        <v>51</v>
      </c>
      <c r="B173" s="187" t="s">
        <v>447</v>
      </c>
      <c r="C173" s="193" t="s">
        <v>448</v>
      </c>
      <c r="D173" s="188" t="s">
        <v>271</v>
      </c>
      <c r="E173" s="189">
        <v>15.01071</v>
      </c>
      <c r="F173" s="190"/>
      <c r="G173" s="191">
        <f>ROUND(E173*F173,2)</f>
        <v>0</v>
      </c>
      <c r="H173" s="190"/>
      <c r="I173" s="191">
        <f>ROUND(E173*H173,2)</f>
        <v>0</v>
      </c>
      <c r="J173" s="190"/>
      <c r="K173" s="191">
        <f>ROUND(E173*J173,2)</f>
        <v>0</v>
      </c>
      <c r="L173" s="191">
        <v>21</v>
      </c>
      <c r="M173" s="191">
        <f>G173*(1+L173/100)</f>
        <v>0</v>
      </c>
      <c r="N173" s="189">
        <v>0</v>
      </c>
      <c r="O173" s="189">
        <f>ROUND(E173*N173,2)</f>
        <v>0</v>
      </c>
      <c r="P173" s="189">
        <v>0</v>
      </c>
      <c r="Q173" s="189">
        <f>ROUND(E173*P173,2)</f>
        <v>0</v>
      </c>
      <c r="R173" s="191"/>
      <c r="S173" s="191" t="s">
        <v>262</v>
      </c>
      <c r="T173" s="192" t="s">
        <v>262</v>
      </c>
      <c r="U173" s="157">
        <v>0</v>
      </c>
      <c r="V173" s="157">
        <f>ROUND(E173*U173,2)</f>
        <v>0</v>
      </c>
      <c r="W173" s="157"/>
      <c r="X173" s="157" t="s">
        <v>200</v>
      </c>
      <c r="Y173" s="157" t="s">
        <v>201</v>
      </c>
      <c r="Z173" s="147"/>
      <c r="AA173" s="147"/>
      <c r="AB173" s="147"/>
      <c r="AC173" s="147"/>
      <c r="AD173" s="147"/>
      <c r="AE173" s="147"/>
      <c r="AF173" s="147"/>
      <c r="AG173" s="147" t="s">
        <v>202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4" t="s">
        <v>193</v>
      </c>
      <c r="B174" s="165" t="s">
        <v>115</v>
      </c>
      <c r="C174" s="179" t="s">
        <v>116</v>
      </c>
      <c r="D174" s="166"/>
      <c r="E174" s="167"/>
      <c r="F174" s="168"/>
      <c r="G174" s="168">
        <f>SUMIF(AG175:AG181,"&lt;&gt;NOR",G175:G181)</f>
        <v>0</v>
      </c>
      <c r="H174" s="168"/>
      <c r="I174" s="168">
        <f>SUM(I175:I181)</f>
        <v>0</v>
      </c>
      <c r="J174" s="168"/>
      <c r="K174" s="168">
        <f>SUM(K175:K181)</f>
        <v>0</v>
      </c>
      <c r="L174" s="168"/>
      <c r="M174" s="168">
        <f>SUM(M175:M181)</f>
        <v>0</v>
      </c>
      <c r="N174" s="167"/>
      <c r="O174" s="167">
        <f>SUM(O175:O181)</f>
        <v>0.02</v>
      </c>
      <c r="P174" s="167"/>
      <c r="Q174" s="167">
        <f>SUM(Q175:Q181)</f>
        <v>0</v>
      </c>
      <c r="R174" s="168"/>
      <c r="S174" s="168"/>
      <c r="T174" s="169"/>
      <c r="U174" s="163"/>
      <c r="V174" s="163">
        <f>SUM(V175:V181)</f>
        <v>0</v>
      </c>
      <c r="W174" s="163"/>
      <c r="X174" s="163"/>
      <c r="Y174" s="163"/>
      <c r="AG174" t="s">
        <v>194</v>
      </c>
    </row>
    <row r="175" spans="1:60" outlineLevel="1" x14ac:dyDescent="0.2">
      <c r="A175" s="171">
        <v>52</v>
      </c>
      <c r="B175" s="172" t="s">
        <v>449</v>
      </c>
      <c r="C175" s="180" t="s">
        <v>450</v>
      </c>
      <c r="D175" s="173" t="s">
        <v>276</v>
      </c>
      <c r="E175" s="174">
        <v>6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4">
        <v>2.1000000000000001E-4</v>
      </c>
      <c r="O175" s="174">
        <f>ROUND(E175*N175,2)</f>
        <v>0</v>
      </c>
      <c r="P175" s="174">
        <v>0</v>
      </c>
      <c r="Q175" s="174">
        <f>ROUND(E175*P175,2)</f>
        <v>0</v>
      </c>
      <c r="R175" s="176"/>
      <c r="S175" s="176" t="s">
        <v>262</v>
      </c>
      <c r="T175" s="177" t="s">
        <v>262</v>
      </c>
      <c r="U175" s="157">
        <v>0</v>
      </c>
      <c r="V175" s="157">
        <f>ROUND(E175*U175,2)</f>
        <v>0</v>
      </c>
      <c r="W175" s="157"/>
      <c r="X175" s="157" t="s">
        <v>200</v>
      </c>
      <c r="Y175" s="157" t="s">
        <v>201</v>
      </c>
      <c r="Z175" s="147"/>
      <c r="AA175" s="147"/>
      <c r="AB175" s="147"/>
      <c r="AC175" s="147"/>
      <c r="AD175" s="147"/>
      <c r="AE175" s="147"/>
      <c r="AF175" s="147"/>
      <c r="AG175" s="147" t="s">
        <v>451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259" t="s">
        <v>452</v>
      </c>
      <c r="D176" s="260"/>
      <c r="E176" s="260"/>
      <c r="F176" s="260"/>
      <c r="G176" s="260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204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1" t="s">
        <v>453</v>
      </c>
      <c r="D177" s="161"/>
      <c r="E177" s="162">
        <v>6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206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1">
        <v>53</v>
      </c>
      <c r="B178" s="172" t="s">
        <v>454</v>
      </c>
      <c r="C178" s="180" t="s">
        <v>455</v>
      </c>
      <c r="D178" s="173" t="s">
        <v>276</v>
      </c>
      <c r="E178" s="174">
        <v>6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3.0599999999999998E-3</v>
      </c>
      <c r="O178" s="174">
        <f>ROUND(E178*N178,2)</f>
        <v>0.02</v>
      </c>
      <c r="P178" s="174">
        <v>0</v>
      </c>
      <c r="Q178" s="174">
        <f>ROUND(E178*P178,2)</f>
        <v>0</v>
      </c>
      <c r="R178" s="176"/>
      <c r="S178" s="176" t="s">
        <v>456</v>
      </c>
      <c r="T178" s="177" t="s">
        <v>199</v>
      </c>
      <c r="U178" s="157">
        <v>0</v>
      </c>
      <c r="V178" s="157">
        <f>ROUND(E178*U178,2)</f>
        <v>0</v>
      </c>
      <c r="W178" s="157"/>
      <c r="X178" s="157" t="s">
        <v>200</v>
      </c>
      <c r="Y178" s="157" t="s">
        <v>201</v>
      </c>
      <c r="Z178" s="147"/>
      <c r="AA178" s="147"/>
      <c r="AB178" s="147"/>
      <c r="AC178" s="147"/>
      <c r="AD178" s="147"/>
      <c r="AE178" s="147"/>
      <c r="AF178" s="147"/>
      <c r="AG178" s="147" t="s">
        <v>451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9" t="s">
        <v>457</v>
      </c>
      <c r="D179" s="260"/>
      <c r="E179" s="260"/>
      <c r="F179" s="260"/>
      <c r="G179" s="260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204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1" t="s">
        <v>453</v>
      </c>
      <c r="D180" s="161"/>
      <c r="E180" s="162">
        <v>6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206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86">
        <v>54</v>
      </c>
      <c r="B181" s="187" t="s">
        <v>458</v>
      </c>
      <c r="C181" s="193" t="s">
        <v>459</v>
      </c>
      <c r="D181" s="188" t="s">
        <v>0</v>
      </c>
      <c r="E181" s="189">
        <v>26.274000000000001</v>
      </c>
      <c r="F181" s="190"/>
      <c r="G181" s="191">
        <f>ROUND(E181*F181,2)</f>
        <v>0</v>
      </c>
      <c r="H181" s="190"/>
      <c r="I181" s="191">
        <f>ROUND(E181*H181,2)</f>
        <v>0</v>
      </c>
      <c r="J181" s="190"/>
      <c r="K181" s="191">
        <f>ROUND(E181*J181,2)</f>
        <v>0</v>
      </c>
      <c r="L181" s="191">
        <v>21</v>
      </c>
      <c r="M181" s="191">
        <f>G181*(1+L181/100)</f>
        <v>0</v>
      </c>
      <c r="N181" s="189">
        <v>0</v>
      </c>
      <c r="O181" s="189">
        <f>ROUND(E181*N181,2)</f>
        <v>0</v>
      </c>
      <c r="P181" s="189">
        <v>0</v>
      </c>
      <c r="Q181" s="189">
        <f>ROUND(E181*P181,2)</f>
        <v>0</v>
      </c>
      <c r="R181" s="191"/>
      <c r="S181" s="191" t="s">
        <v>262</v>
      </c>
      <c r="T181" s="192" t="s">
        <v>262</v>
      </c>
      <c r="U181" s="157">
        <v>0</v>
      </c>
      <c r="V181" s="157">
        <f>ROUND(E181*U181,2)</f>
        <v>0</v>
      </c>
      <c r="W181" s="157"/>
      <c r="X181" s="157" t="s">
        <v>200</v>
      </c>
      <c r="Y181" s="157" t="s">
        <v>201</v>
      </c>
      <c r="Z181" s="147"/>
      <c r="AA181" s="147"/>
      <c r="AB181" s="147"/>
      <c r="AC181" s="147"/>
      <c r="AD181" s="147"/>
      <c r="AE181" s="147"/>
      <c r="AF181" s="147"/>
      <c r="AG181" s="147" t="s">
        <v>460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4" t="s">
        <v>193</v>
      </c>
      <c r="B182" s="165" t="s">
        <v>117</v>
      </c>
      <c r="C182" s="179" t="s">
        <v>118</v>
      </c>
      <c r="D182" s="166"/>
      <c r="E182" s="167"/>
      <c r="F182" s="168"/>
      <c r="G182" s="168">
        <f>SUMIF(AG183:AG203,"&lt;&gt;NOR",G183:G203)</f>
        <v>0</v>
      </c>
      <c r="H182" s="168"/>
      <c r="I182" s="168">
        <f>SUM(I183:I203)</f>
        <v>0</v>
      </c>
      <c r="J182" s="168"/>
      <c r="K182" s="168">
        <f>SUM(K183:K203)</f>
        <v>0</v>
      </c>
      <c r="L182" s="168"/>
      <c r="M182" s="168">
        <f>SUM(M183:M203)</f>
        <v>0</v>
      </c>
      <c r="N182" s="167"/>
      <c r="O182" s="167">
        <f>SUM(O183:O203)</f>
        <v>0.01</v>
      </c>
      <c r="P182" s="167"/>
      <c r="Q182" s="167">
        <f>SUM(Q183:Q203)</f>
        <v>0.02</v>
      </c>
      <c r="R182" s="168"/>
      <c r="S182" s="168"/>
      <c r="T182" s="169"/>
      <c r="U182" s="163"/>
      <c r="V182" s="163">
        <f>SUM(V183:V203)</f>
        <v>0</v>
      </c>
      <c r="W182" s="163"/>
      <c r="X182" s="163"/>
      <c r="Y182" s="163"/>
      <c r="AG182" t="s">
        <v>194</v>
      </c>
    </row>
    <row r="183" spans="1:60" outlineLevel="1" x14ac:dyDescent="0.2">
      <c r="A183" s="171">
        <v>55</v>
      </c>
      <c r="B183" s="172" t="s">
        <v>461</v>
      </c>
      <c r="C183" s="180" t="s">
        <v>462</v>
      </c>
      <c r="D183" s="173" t="s">
        <v>276</v>
      </c>
      <c r="E183" s="174">
        <v>20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0</v>
      </c>
      <c r="O183" s="174">
        <f>ROUND(E183*N183,2)</f>
        <v>0</v>
      </c>
      <c r="P183" s="174">
        <v>1.1000000000000001E-3</v>
      </c>
      <c r="Q183" s="174">
        <f>ROUND(E183*P183,2)</f>
        <v>0.02</v>
      </c>
      <c r="R183" s="176"/>
      <c r="S183" s="176" t="s">
        <v>463</v>
      </c>
      <c r="T183" s="177" t="s">
        <v>199</v>
      </c>
      <c r="U183" s="157">
        <v>0</v>
      </c>
      <c r="V183" s="157">
        <f>ROUND(E183*U183,2)</f>
        <v>0</v>
      </c>
      <c r="W183" s="157"/>
      <c r="X183" s="157" t="s">
        <v>200</v>
      </c>
      <c r="Y183" s="157" t="s">
        <v>201</v>
      </c>
      <c r="Z183" s="147"/>
      <c r="AA183" s="147"/>
      <c r="AB183" s="147"/>
      <c r="AC183" s="147"/>
      <c r="AD183" s="147"/>
      <c r="AE183" s="147"/>
      <c r="AF183" s="147"/>
      <c r="AG183" s="147" t="s">
        <v>451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1" t="s">
        <v>464</v>
      </c>
      <c r="D184" s="161"/>
      <c r="E184" s="162">
        <v>20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206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1">
        <v>56</v>
      </c>
      <c r="B185" s="172" t="s">
        <v>465</v>
      </c>
      <c r="C185" s="180" t="s">
        <v>466</v>
      </c>
      <c r="D185" s="173" t="s">
        <v>276</v>
      </c>
      <c r="E185" s="174">
        <v>6.25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9.0000000000000006E-5</v>
      </c>
      <c r="O185" s="174">
        <f>ROUND(E185*N185,2)</f>
        <v>0</v>
      </c>
      <c r="P185" s="174">
        <v>0</v>
      </c>
      <c r="Q185" s="174">
        <f>ROUND(E185*P185,2)</f>
        <v>0</v>
      </c>
      <c r="R185" s="176"/>
      <c r="S185" s="176" t="s">
        <v>262</v>
      </c>
      <c r="T185" s="177" t="s">
        <v>262</v>
      </c>
      <c r="U185" s="157">
        <v>0</v>
      </c>
      <c r="V185" s="157">
        <f>ROUND(E185*U185,2)</f>
        <v>0</v>
      </c>
      <c r="W185" s="157"/>
      <c r="X185" s="157" t="s">
        <v>200</v>
      </c>
      <c r="Y185" s="157" t="s">
        <v>201</v>
      </c>
      <c r="Z185" s="147"/>
      <c r="AA185" s="147"/>
      <c r="AB185" s="147"/>
      <c r="AC185" s="147"/>
      <c r="AD185" s="147"/>
      <c r="AE185" s="147"/>
      <c r="AF185" s="147"/>
      <c r="AG185" s="147" t="s">
        <v>451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259" t="s">
        <v>370</v>
      </c>
      <c r="D186" s="260"/>
      <c r="E186" s="260"/>
      <c r="F186" s="260"/>
      <c r="G186" s="260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204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1" t="s">
        <v>467</v>
      </c>
      <c r="D187" s="161"/>
      <c r="E187" s="162">
        <v>6.25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206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1">
        <v>57</v>
      </c>
      <c r="B188" s="172" t="s">
        <v>468</v>
      </c>
      <c r="C188" s="180" t="s">
        <v>469</v>
      </c>
      <c r="D188" s="173" t="s">
        <v>330</v>
      </c>
      <c r="E188" s="174">
        <v>52.65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4">
        <v>0</v>
      </c>
      <c r="O188" s="174">
        <f>ROUND(E188*N188,2)</f>
        <v>0</v>
      </c>
      <c r="P188" s="174">
        <v>0</v>
      </c>
      <c r="Q188" s="174">
        <f>ROUND(E188*P188,2)</f>
        <v>0</v>
      </c>
      <c r="R188" s="176"/>
      <c r="S188" s="176" t="s">
        <v>262</v>
      </c>
      <c r="T188" s="177" t="s">
        <v>262</v>
      </c>
      <c r="U188" s="157">
        <v>0</v>
      </c>
      <c r="V188" s="157">
        <f>ROUND(E188*U188,2)</f>
        <v>0</v>
      </c>
      <c r="W188" s="157"/>
      <c r="X188" s="157" t="s">
        <v>200</v>
      </c>
      <c r="Y188" s="157" t="s">
        <v>201</v>
      </c>
      <c r="Z188" s="147"/>
      <c r="AA188" s="147"/>
      <c r="AB188" s="147"/>
      <c r="AC188" s="147"/>
      <c r="AD188" s="147"/>
      <c r="AE188" s="147"/>
      <c r="AF188" s="147"/>
      <c r="AG188" s="147" t="s">
        <v>451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1" t="s">
        <v>470</v>
      </c>
      <c r="D189" s="161"/>
      <c r="E189" s="162">
        <v>52.65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206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1">
        <v>58</v>
      </c>
      <c r="B190" s="172" t="s">
        <v>471</v>
      </c>
      <c r="C190" s="180" t="s">
        <v>472</v>
      </c>
      <c r="D190" s="173" t="s">
        <v>276</v>
      </c>
      <c r="E190" s="174">
        <v>53.28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1.0000000000000001E-5</v>
      </c>
      <c r="O190" s="174">
        <f>ROUND(E190*N190,2)</f>
        <v>0</v>
      </c>
      <c r="P190" s="174">
        <v>0</v>
      </c>
      <c r="Q190" s="174">
        <f>ROUND(E190*P190,2)</f>
        <v>0</v>
      </c>
      <c r="R190" s="176"/>
      <c r="S190" s="176" t="s">
        <v>262</v>
      </c>
      <c r="T190" s="177" t="s">
        <v>262</v>
      </c>
      <c r="U190" s="157">
        <v>0</v>
      </c>
      <c r="V190" s="157">
        <f>ROUND(E190*U190,2)</f>
        <v>0</v>
      </c>
      <c r="W190" s="157"/>
      <c r="X190" s="157" t="s">
        <v>200</v>
      </c>
      <c r="Y190" s="157" t="s">
        <v>201</v>
      </c>
      <c r="Z190" s="147"/>
      <c r="AA190" s="147"/>
      <c r="AB190" s="147"/>
      <c r="AC190" s="147"/>
      <c r="AD190" s="147"/>
      <c r="AE190" s="147"/>
      <c r="AF190" s="147"/>
      <c r="AG190" s="147" t="s">
        <v>451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59" t="s">
        <v>473</v>
      </c>
      <c r="D191" s="260"/>
      <c r="E191" s="260"/>
      <c r="F191" s="260"/>
      <c r="G191" s="260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204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81" t="s">
        <v>474</v>
      </c>
      <c r="D192" s="161"/>
      <c r="E192" s="162">
        <v>53.28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206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1">
        <v>59</v>
      </c>
      <c r="B193" s="172" t="s">
        <v>475</v>
      </c>
      <c r="C193" s="180" t="s">
        <v>476</v>
      </c>
      <c r="D193" s="173" t="s">
        <v>330</v>
      </c>
      <c r="E193" s="174">
        <v>2.5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21</v>
      </c>
      <c r="M193" s="176">
        <f>G193*(1+L193/100)</f>
        <v>0</v>
      </c>
      <c r="N193" s="174">
        <v>1.5200000000000001E-3</v>
      </c>
      <c r="O193" s="174">
        <f>ROUND(E193*N193,2)</f>
        <v>0</v>
      </c>
      <c r="P193" s="174">
        <v>0</v>
      </c>
      <c r="Q193" s="174">
        <f>ROUND(E193*P193,2)</f>
        <v>0</v>
      </c>
      <c r="R193" s="176"/>
      <c r="S193" s="176" t="s">
        <v>262</v>
      </c>
      <c r="T193" s="177" t="s">
        <v>262</v>
      </c>
      <c r="U193" s="157">
        <v>0</v>
      </c>
      <c r="V193" s="157">
        <f>ROUND(E193*U193,2)</f>
        <v>0</v>
      </c>
      <c r="W193" s="157"/>
      <c r="X193" s="157" t="s">
        <v>200</v>
      </c>
      <c r="Y193" s="157" t="s">
        <v>201</v>
      </c>
      <c r="Z193" s="147"/>
      <c r="AA193" s="147"/>
      <c r="AB193" s="147"/>
      <c r="AC193" s="147"/>
      <c r="AD193" s="147"/>
      <c r="AE193" s="147"/>
      <c r="AF193" s="147"/>
      <c r="AG193" s="147" t="s">
        <v>451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1" t="s">
        <v>477</v>
      </c>
      <c r="D194" s="161"/>
      <c r="E194" s="162">
        <v>2.5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206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1">
        <v>60</v>
      </c>
      <c r="B195" s="172" t="s">
        <v>478</v>
      </c>
      <c r="C195" s="180" t="s">
        <v>479</v>
      </c>
      <c r="D195" s="173" t="s">
        <v>261</v>
      </c>
      <c r="E195" s="174">
        <v>4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4">
        <v>1.8600000000000001E-3</v>
      </c>
      <c r="O195" s="174">
        <f>ROUND(E195*N195,2)</f>
        <v>0.01</v>
      </c>
      <c r="P195" s="174">
        <v>0</v>
      </c>
      <c r="Q195" s="174">
        <f>ROUND(E195*P195,2)</f>
        <v>0</v>
      </c>
      <c r="R195" s="176"/>
      <c r="S195" s="176" t="s">
        <v>262</v>
      </c>
      <c r="T195" s="177" t="s">
        <v>262</v>
      </c>
      <c r="U195" s="157">
        <v>0</v>
      </c>
      <c r="V195" s="157">
        <f>ROUND(E195*U195,2)</f>
        <v>0</v>
      </c>
      <c r="W195" s="157"/>
      <c r="X195" s="157" t="s">
        <v>200</v>
      </c>
      <c r="Y195" s="157" t="s">
        <v>201</v>
      </c>
      <c r="Z195" s="147"/>
      <c r="AA195" s="147"/>
      <c r="AB195" s="147"/>
      <c r="AC195" s="147"/>
      <c r="AD195" s="147"/>
      <c r="AE195" s="147"/>
      <c r="AF195" s="147"/>
      <c r="AG195" s="147" t="s">
        <v>451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81" t="s">
        <v>93</v>
      </c>
      <c r="D196" s="161"/>
      <c r="E196" s="162">
        <v>4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206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1">
        <v>61</v>
      </c>
      <c r="B197" s="172" t="s">
        <v>480</v>
      </c>
      <c r="C197" s="180" t="s">
        <v>481</v>
      </c>
      <c r="D197" s="173" t="s">
        <v>261</v>
      </c>
      <c r="E197" s="174">
        <v>2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4">
        <v>2.4599999999999999E-3</v>
      </c>
      <c r="O197" s="174">
        <f>ROUND(E197*N197,2)</f>
        <v>0</v>
      </c>
      <c r="P197" s="174">
        <v>0</v>
      </c>
      <c r="Q197" s="174">
        <f>ROUND(E197*P197,2)</f>
        <v>0</v>
      </c>
      <c r="R197" s="176"/>
      <c r="S197" s="176" t="s">
        <v>198</v>
      </c>
      <c r="T197" s="177" t="s">
        <v>199</v>
      </c>
      <c r="U197" s="157">
        <v>0</v>
      </c>
      <c r="V197" s="157">
        <f>ROUND(E197*U197,2)</f>
        <v>0</v>
      </c>
      <c r="W197" s="157"/>
      <c r="X197" s="157" t="s">
        <v>200</v>
      </c>
      <c r="Y197" s="157" t="s">
        <v>201</v>
      </c>
      <c r="Z197" s="147"/>
      <c r="AA197" s="147"/>
      <c r="AB197" s="147"/>
      <c r="AC197" s="147"/>
      <c r="AD197" s="147"/>
      <c r="AE197" s="147"/>
      <c r="AF197" s="147"/>
      <c r="AG197" s="147" t="s">
        <v>451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81" t="s">
        <v>89</v>
      </c>
      <c r="D198" s="161"/>
      <c r="E198" s="162">
        <v>2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206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86">
        <v>62</v>
      </c>
      <c r="B199" s="187" t="s">
        <v>482</v>
      </c>
      <c r="C199" s="193" t="s">
        <v>483</v>
      </c>
      <c r="D199" s="188" t="s">
        <v>0</v>
      </c>
      <c r="E199" s="189">
        <v>115.33674999999999</v>
      </c>
      <c r="F199" s="190"/>
      <c r="G199" s="191">
        <f>ROUND(E199*F199,2)</f>
        <v>0</v>
      </c>
      <c r="H199" s="190"/>
      <c r="I199" s="191">
        <f>ROUND(E199*H199,2)</f>
        <v>0</v>
      </c>
      <c r="J199" s="190"/>
      <c r="K199" s="191">
        <f>ROUND(E199*J199,2)</f>
        <v>0</v>
      </c>
      <c r="L199" s="191">
        <v>21</v>
      </c>
      <c r="M199" s="191">
        <f>G199*(1+L199/100)</f>
        <v>0</v>
      </c>
      <c r="N199" s="189">
        <v>0</v>
      </c>
      <c r="O199" s="189">
        <f>ROUND(E199*N199,2)</f>
        <v>0</v>
      </c>
      <c r="P199" s="189">
        <v>0</v>
      </c>
      <c r="Q199" s="189">
        <f>ROUND(E199*P199,2)</f>
        <v>0</v>
      </c>
      <c r="R199" s="191"/>
      <c r="S199" s="191" t="s">
        <v>262</v>
      </c>
      <c r="T199" s="192" t="s">
        <v>262</v>
      </c>
      <c r="U199" s="157">
        <v>0</v>
      </c>
      <c r="V199" s="157">
        <f>ROUND(E199*U199,2)</f>
        <v>0</v>
      </c>
      <c r="W199" s="157"/>
      <c r="X199" s="157" t="s">
        <v>200</v>
      </c>
      <c r="Y199" s="157" t="s">
        <v>201</v>
      </c>
      <c r="Z199" s="147"/>
      <c r="AA199" s="147"/>
      <c r="AB199" s="147"/>
      <c r="AC199" s="147"/>
      <c r="AD199" s="147"/>
      <c r="AE199" s="147"/>
      <c r="AF199" s="147"/>
      <c r="AG199" s="147" t="s">
        <v>460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1">
        <v>63</v>
      </c>
      <c r="B200" s="172" t="s">
        <v>484</v>
      </c>
      <c r="C200" s="180" t="s">
        <v>485</v>
      </c>
      <c r="D200" s="173" t="s">
        <v>330</v>
      </c>
      <c r="E200" s="174">
        <v>52.65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4">
        <v>0</v>
      </c>
      <c r="O200" s="174">
        <f>ROUND(E200*N200,2)</f>
        <v>0</v>
      </c>
      <c r="P200" s="174">
        <v>0</v>
      </c>
      <c r="Q200" s="174">
        <f>ROUND(E200*P200,2)</f>
        <v>0</v>
      </c>
      <c r="R200" s="176"/>
      <c r="S200" s="176" t="s">
        <v>198</v>
      </c>
      <c r="T200" s="177" t="s">
        <v>199</v>
      </c>
      <c r="U200" s="157">
        <v>0</v>
      </c>
      <c r="V200" s="157">
        <f>ROUND(E200*U200,2)</f>
        <v>0</v>
      </c>
      <c r="W200" s="157"/>
      <c r="X200" s="157" t="s">
        <v>486</v>
      </c>
      <c r="Y200" s="157" t="s">
        <v>201</v>
      </c>
      <c r="Z200" s="147"/>
      <c r="AA200" s="147"/>
      <c r="AB200" s="147"/>
      <c r="AC200" s="147"/>
      <c r="AD200" s="147"/>
      <c r="AE200" s="147"/>
      <c r="AF200" s="147"/>
      <c r="AG200" s="147" t="s">
        <v>487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1" t="s">
        <v>470</v>
      </c>
      <c r="D201" s="161"/>
      <c r="E201" s="162">
        <v>52.65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206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1">
        <v>64</v>
      </c>
      <c r="B202" s="172" t="s">
        <v>488</v>
      </c>
      <c r="C202" s="180" t="s">
        <v>489</v>
      </c>
      <c r="D202" s="173" t="s">
        <v>276</v>
      </c>
      <c r="E202" s="174">
        <v>7.1875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4">
        <v>5.9999999999999995E-4</v>
      </c>
      <c r="O202" s="174">
        <f>ROUND(E202*N202,2)</f>
        <v>0</v>
      </c>
      <c r="P202" s="174">
        <v>0</v>
      </c>
      <c r="Q202" s="174">
        <f>ROUND(E202*P202,2)</f>
        <v>0</v>
      </c>
      <c r="R202" s="176" t="s">
        <v>490</v>
      </c>
      <c r="S202" s="176" t="s">
        <v>262</v>
      </c>
      <c r="T202" s="177" t="s">
        <v>262</v>
      </c>
      <c r="U202" s="157">
        <v>0</v>
      </c>
      <c r="V202" s="157">
        <f>ROUND(E202*U202,2)</f>
        <v>0</v>
      </c>
      <c r="W202" s="157"/>
      <c r="X202" s="157" t="s">
        <v>486</v>
      </c>
      <c r="Y202" s="157" t="s">
        <v>201</v>
      </c>
      <c r="Z202" s="147"/>
      <c r="AA202" s="147"/>
      <c r="AB202" s="147"/>
      <c r="AC202" s="147"/>
      <c r="AD202" s="147"/>
      <c r="AE202" s="147"/>
      <c r="AF202" s="147"/>
      <c r="AG202" s="147" t="s">
        <v>487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1" t="s">
        <v>491</v>
      </c>
      <c r="D203" s="161"/>
      <c r="E203" s="162">
        <v>7.19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206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x14ac:dyDescent="0.2">
      <c r="A204" s="164" t="s">
        <v>193</v>
      </c>
      <c r="B204" s="165" t="s">
        <v>123</v>
      </c>
      <c r="C204" s="179" t="s">
        <v>124</v>
      </c>
      <c r="D204" s="166"/>
      <c r="E204" s="167"/>
      <c r="F204" s="168"/>
      <c r="G204" s="168">
        <f>SUMIF(AG205:AG214,"&lt;&gt;NOR",G205:G214)</f>
        <v>0</v>
      </c>
      <c r="H204" s="168"/>
      <c r="I204" s="168">
        <f>SUM(I205:I214)</f>
        <v>0</v>
      </c>
      <c r="J204" s="168"/>
      <c r="K204" s="168">
        <f>SUM(K205:K214)</f>
        <v>0</v>
      </c>
      <c r="L204" s="168"/>
      <c r="M204" s="168">
        <f>SUM(M205:M214)</f>
        <v>0</v>
      </c>
      <c r="N204" s="167"/>
      <c r="O204" s="167">
        <f>SUM(O205:O214)</f>
        <v>0</v>
      </c>
      <c r="P204" s="167"/>
      <c r="Q204" s="167">
        <f>SUM(Q205:Q214)</f>
        <v>0.06</v>
      </c>
      <c r="R204" s="168"/>
      <c r="S204" s="168"/>
      <c r="T204" s="169"/>
      <c r="U204" s="163"/>
      <c r="V204" s="163">
        <f>SUM(V205:V214)</f>
        <v>0</v>
      </c>
      <c r="W204" s="163"/>
      <c r="X204" s="163"/>
      <c r="Y204" s="163"/>
      <c r="AG204" t="s">
        <v>194</v>
      </c>
    </row>
    <row r="205" spans="1:60" outlineLevel="1" x14ac:dyDescent="0.2">
      <c r="A205" s="171">
        <v>65</v>
      </c>
      <c r="B205" s="172" t="s">
        <v>492</v>
      </c>
      <c r="C205" s="180" t="s">
        <v>493</v>
      </c>
      <c r="D205" s="173" t="s">
        <v>494</v>
      </c>
      <c r="E205" s="174">
        <v>2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4">
        <v>0</v>
      </c>
      <c r="O205" s="174">
        <f>ROUND(E205*N205,2)</f>
        <v>0</v>
      </c>
      <c r="P205" s="174">
        <v>1.9460000000000002E-2</v>
      </c>
      <c r="Q205" s="174">
        <f>ROUND(E205*P205,2)</f>
        <v>0.04</v>
      </c>
      <c r="R205" s="176"/>
      <c r="S205" s="176" t="s">
        <v>262</v>
      </c>
      <c r="T205" s="177" t="s">
        <v>262</v>
      </c>
      <c r="U205" s="157">
        <v>0</v>
      </c>
      <c r="V205" s="157">
        <f>ROUND(E205*U205,2)</f>
        <v>0</v>
      </c>
      <c r="W205" s="157"/>
      <c r="X205" s="157" t="s">
        <v>200</v>
      </c>
      <c r="Y205" s="157" t="s">
        <v>201</v>
      </c>
      <c r="Z205" s="147"/>
      <c r="AA205" s="147"/>
      <c r="AB205" s="147"/>
      <c r="AC205" s="147"/>
      <c r="AD205" s="147"/>
      <c r="AE205" s="147"/>
      <c r="AF205" s="147"/>
      <c r="AG205" s="147" t="s">
        <v>451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81" t="s">
        <v>89</v>
      </c>
      <c r="D206" s="161"/>
      <c r="E206" s="162">
        <v>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206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1">
        <v>66</v>
      </c>
      <c r="B207" s="172" t="s">
        <v>495</v>
      </c>
      <c r="C207" s="180" t="s">
        <v>496</v>
      </c>
      <c r="D207" s="173" t="s">
        <v>494</v>
      </c>
      <c r="E207" s="174">
        <v>1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4">
        <v>0</v>
      </c>
      <c r="O207" s="174">
        <f>ROUND(E207*N207,2)</f>
        <v>0</v>
      </c>
      <c r="P207" s="174">
        <v>1.7299999999999999E-2</v>
      </c>
      <c r="Q207" s="174">
        <f>ROUND(E207*P207,2)</f>
        <v>0.02</v>
      </c>
      <c r="R207" s="176"/>
      <c r="S207" s="176" t="s">
        <v>262</v>
      </c>
      <c r="T207" s="177" t="s">
        <v>262</v>
      </c>
      <c r="U207" s="157">
        <v>0</v>
      </c>
      <c r="V207" s="157">
        <f>ROUND(E207*U207,2)</f>
        <v>0</v>
      </c>
      <c r="W207" s="157"/>
      <c r="X207" s="157" t="s">
        <v>200</v>
      </c>
      <c r="Y207" s="157" t="s">
        <v>201</v>
      </c>
      <c r="Z207" s="147"/>
      <c r="AA207" s="147"/>
      <c r="AB207" s="147"/>
      <c r="AC207" s="147"/>
      <c r="AD207" s="147"/>
      <c r="AE207" s="147"/>
      <c r="AF207" s="147"/>
      <c r="AG207" s="147" t="s">
        <v>451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1" t="s">
        <v>87</v>
      </c>
      <c r="D208" s="161"/>
      <c r="E208" s="162">
        <v>1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206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1">
        <v>67</v>
      </c>
      <c r="B209" s="172" t="s">
        <v>497</v>
      </c>
      <c r="C209" s="180" t="s">
        <v>498</v>
      </c>
      <c r="D209" s="173" t="s">
        <v>494</v>
      </c>
      <c r="E209" s="174">
        <v>3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4">
        <v>0</v>
      </c>
      <c r="O209" s="174">
        <f>ROUND(E209*N209,2)</f>
        <v>0</v>
      </c>
      <c r="P209" s="174">
        <v>8.5999999999999998E-4</v>
      </c>
      <c r="Q209" s="174">
        <f>ROUND(E209*P209,2)</f>
        <v>0</v>
      </c>
      <c r="R209" s="176"/>
      <c r="S209" s="176" t="s">
        <v>262</v>
      </c>
      <c r="T209" s="177" t="s">
        <v>262</v>
      </c>
      <c r="U209" s="157">
        <v>0</v>
      </c>
      <c r="V209" s="157">
        <f>ROUND(E209*U209,2)</f>
        <v>0</v>
      </c>
      <c r="W209" s="157"/>
      <c r="X209" s="157" t="s">
        <v>200</v>
      </c>
      <c r="Y209" s="157" t="s">
        <v>201</v>
      </c>
      <c r="Z209" s="147"/>
      <c r="AA209" s="147"/>
      <c r="AB209" s="147"/>
      <c r="AC209" s="147"/>
      <c r="AD209" s="147"/>
      <c r="AE209" s="147"/>
      <c r="AF209" s="147"/>
      <c r="AG209" s="147" t="s">
        <v>451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81" t="s">
        <v>91</v>
      </c>
      <c r="D210" s="161"/>
      <c r="E210" s="162">
        <v>3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206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1">
        <v>68</v>
      </c>
      <c r="B211" s="172" t="s">
        <v>499</v>
      </c>
      <c r="C211" s="180" t="s">
        <v>500</v>
      </c>
      <c r="D211" s="173" t="s">
        <v>261</v>
      </c>
      <c r="E211" s="174">
        <v>3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4">
        <v>0</v>
      </c>
      <c r="O211" s="174">
        <f>ROUND(E211*N211,2)</f>
        <v>0</v>
      </c>
      <c r="P211" s="174">
        <v>8.4999999999999995E-4</v>
      </c>
      <c r="Q211" s="174">
        <f>ROUND(E211*P211,2)</f>
        <v>0</v>
      </c>
      <c r="R211" s="176"/>
      <c r="S211" s="176" t="s">
        <v>262</v>
      </c>
      <c r="T211" s="177" t="s">
        <v>262</v>
      </c>
      <c r="U211" s="157">
        <v>0</v>
      </c>
      <c r="V211" s="157">
        <f>ROUND(E211*U211,2)</f>
        <v>0</v>
      </c>
      <c r="W211" s="157"/>
      <c r="X211" s="157" t="s">
        <v>200</v>
      </c>
      <c r="Y211" s="157" t="s">
        <v>201</v>
      </c>
      <c r="Z211" s="147"/>
      <c r="AA211" s="147"/>
      <c r="AB211" s="147"/>
      <c r="AC211" s="147"/>
      <c r="AD211" s="147"/>
      <c r="AE211" s="147"/>
      <c r="AF211" s="147"/>
      <c r="AG211" s="147" t="s">
        <v>246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1" t="s">
        <v>91</v>
      </c>
      <c r="D212" s="161"/>
      <c r="E212" s="162">
        <v>3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206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1">
        <v>69</v>
      </c>
      <c r="B213" s="172" t="s">
        <v>501</v>
      </c>
      <c r="C213" s="180" t="s">
        <v>502</v>
      </c>
      <c r="D213" s="173" t="s">
        <v>0</v>
      </c>
      <c r="E213" s="174">
        <v>7.6340000000000003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4">
        <v>0</v>
      </c>
      <c r="O213" s="174">
        <f>ROUND(E213*N213,2)</f>
        <v>0</v>
      </c>
      <c r="P213" s="174">
        <v>0</v>
      </c>
      <c r="Q213" s="174">
        <f>ROUND(E213*P213,2)</f>
        <v>0</v>
      </c>
      <c r="R213" s="176"/>
      <c r="S213" s="176" t="s">
        <v>262</v>
      </c>
      <c r="T213" s="177" t="s">
        <v>262</v>
      </c>
      <c r="U213" s="157">
        <v>0</v>
      </c>
      <c r="V213" s="157">
        <f>ROUND(E213*U213,2)</f>
        <v>0</v>
      </c>
      <c r="W213" s="157"/>
      <c r="X213" s="157" t="s">
        <v>200</v>
      </c>
      <c r="Y213" s="157" t="s">
        <v>201</v>
      </c>
      <c r="Z213" s="147"/>
      <c r="AA213" s="147"/>
      <c r="AB213" s="147"/>
      <c r="AC213" s="147"/>
      <c r="AD213" s="147"/>
      <c r="AE213" s="147"/>
      <c r="AF213" s="147"/>
      <c r="AG213" s="147" t="s">
        <v>460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59" t="s">
        <v>503</v>
      </c>
      <c r="D214" s="260"/>
      <c r="E214" s="260"/>
      <c r="F214" s="260"/>
      <c r="G214" s="260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204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x14ac:dyDescent="0.2">
      <c r="A215" s="164" t="s">
        <v>193</v>
      </c>
      <c r="B215" s="165" t="s">
        <v>133</v>
      </c>
      <c r="C215" s="179" t="s">
        <v>134</v>
      </c>
      <c r="D215" s="166"/>
      <c r="E215" s="167"/>
      <c r="F215" s="168"/>
      <c r="G215" s="168">
        <f>SUMIF(AG216:AG234,"&lt;&gt;NOR",G216:G234)</f>
        <v>0</v>
      </c>
      <c r="H215" s="168"/>
      <c r="I215" s="168">
        <f>SUM(I216:I234)</f>
        <v>0</v>
      </c>
      <c r="J215" s="168"/>
      <c r="K215" s="168">
        <f>SUM(K216:K234)</f>
        <v>0</v>
      </c>
      <c r="L215" s="168"/>
      <c r="M215" s="168">
        <f>SUM(M216:M234)</f>
        <v>0</v>
      </c>
      <c r="N215" s="167"/>
      <c r="O215" s="167">
        <f>SUM(O216:O234)</f>
        <v>2.59</v>
      </c>
      <c r="P215" s="167"/>
      <c r="Q215" s="167">
        <f>SUM(Q216:Q234)</f>
        <v>2.6</v>
      </c>
      <c r="R215" s="168"/>
      <c r="S215" s="168"/>
      <c r="T215" s="169"/>
      <c r="U215" s="163"/>
      <c r="V215" s="163">
        <f>SUM(V216:V234)</f>
        <v>0</v>
      </c>
      <c r="W215" s="163"/>
      <c r="X215" s="163"/>
      <c r="Y215" s="163"/>
      <c r="AG215" t="s">
        <v>194</v>
      </c>
    </row>
    <row r="216" spans="1:60" outlineLevel="1" x14ac:dyDescent="0.2">
      <c r="A216" s="171">
        <v>70</v>
      </c>
      <c r="B216" s="172" t="s">
        <v>504</v>
      </c>
      <c r="C216" s="180" t="s">
        <v>505</v>
      </c>
      <c r="D216" s="173" t="s">
        <v>276</v>
      </c>
      <c r="E216" s="174">
        <v>53.28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4">
        <v>0</v>
      </c>
      <c r="O216" s="174">
        <f>ROUND(E216*N216,2)</f>
        <v>0</v>
      </c>
      <c r="P216" s="174">
        <v>0</v>
      </c>
      <c r="Q216" s="174">
        <f>ROUND(E216*P216,2)</f>
        <v>0</v>
      </c>
      <c r="R216" s="176"/>
      <c r="S216" s="176" t="s">
        <v>198</v>
      </c>
      <c r="T216" s="177" t="s">
        <v>199</v>
      </c>
      <c r="U216" s="157">
        <v>0</v>
      </c>
      <c r="V216" s="157">
        <f>ROUND(E216*U216,2)</f>
        <v>0</v>
      </c>
      <c r="W216" s="157"/>
      <c r="X216" s="157" t="s">
        <v>200</v>
      </c>
      <c r="Y216" s="157" t="s">
        <v>201</v>
      </c>
      <c r="Z216" s="147"/>
      <c r="AA216" s="147"/>
      <c r="AB216" s="147"/>
      <c r="AC216" s="147"/>
      <c r="AD216" s="147"/>
      <c r="AE216" s="147"/>
      <c r="AF216" s="147"/>
      <c r="AG216" s="147" t="s">
        <v>451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45" outlineLevel="2" x14ac:dyDescent="0.2">
      <c r="A217" s="154"/>
      <c r="B217" s="155"/>
      <c r="C217" s="259" t="s">
        <v>506</v>
      </c>
      <c r="D217" s="260"/>
      <c r="E217" s="260"/>
      <c r="F217" s="260"/>
      <c r="G217" s="260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204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78" t="str">
        <f>C217</f>
        <v>Podlahové prvky sestávají ze dvou vzájemně slepených sádrovláknitých desek o tloušťce 10 nebo 12,5 mm spolu s různými nakašírovanými izolačními materiály. Z hlediska užitného zatížení je navržena skladba 2x12,5 mm desky  + dřevovláknitá deska, zvýšené pevnosti je dosaženo třetí vrstvou desky 10 mm nalepenou na systémovou skladbu o tloušťce 35 mm - celková tlouštka nové podlahy bude 45 mm.</v>
      </c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81" t="s">
        <v>474</v>
      </c>
      <c r="D218" s="161"/>
      <c r="E218" s="162">
        <v>53.28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206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1">
        <v>71</v>
      </c>
      <c r="B219" s="172" t="s">
        <v>507</v>
      </c>
      <c r="C219" s="180" t="s">
        <v>508</v>
      </c>
      <c r="D219" s="173" t="s">
        <v>276</v>
      </c>
      <c r="E219" s="174">
        <v>53.28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4">
        <v>0</v>
      </c>
      <c r="O219" s="174">
        <f>ROUND(E219*N219,2)</f>
        <v>0</v>
      </c>
      <c r="P219" s="174">
        <v>0</v>
      </c>
      <c r="Q219" s="174">
        <f>ROUND(E219*P219,2)</f>
        <v>0</v>
      </c>
      <c r="R219" s="176"/>
      <c r="S219" s="176" t="s">
        <v>198</v>
      </c>
      <c r="T219" s="177" t="s">
        <v>199</v>
      </c>
      <c r="U219" s="157">
        <v>0</v>
      </c>
      <c r="V219" s="157">
        <f>ROUND(E219*U219,2)</f>
        <v>0</v>
      </c>
      <c r="W219" s="157"/>
      <c r="X219" s="157" t="s">
        <v>200</v>
      </c>
      <c r="Y219" s="157" t="s">
        <v>201</v>
      </c>
      <c r="Z219" s="147"/>
      <c r="AA219" s="147"/>
      <c r="AB219" s="147"/>
      <c r="AC219" s="147"/>
      <c r="AD219" s="147"/>
      <c r="AE219" s="147"/>
      <c r="AF219" s="147"/>
      <c r="AG219" s="147" t="s">
        <v>246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45" outlineLevel="2" x14ac:dyDescent="0.2">
      <c r="A220" s="154"/>
      <c r="B220" s="155"/>
      <c r="C220" s="259" t="s">
        <v>509</v>
      </c>
      <c r="D220" s="260"/>
      <c r="E220" s="260"/>
      <c r="F220" s="260"/>
      <c r="G220" s="260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204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78" t="str">
        <f>C220</f>
        <v>Podlahové prvky sestávají ze dvou vzájemně slepených sádrovláknitých desek o tloušťce 10 nebo 12,5 mm spolu s různými nakašírovanými izolačními materiály. Z hlediska užitného zatížení  je navržena skladba 2x12,5 mm desky + dřevovláknitá deska, zvýšené pevnosti je dosaženo třetí vrstvou desky 10 mm nalepenou na systémovou skladbu o tloušťce 35 mm - celková tlouštka nové podlahy bude 45 mm.</v>
      </c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81" t="s">
        <v>474</v>
      </c>
      <c r="D221" s="161"/>
      <c r="E221" s="162">
        <v>53.28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206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1">
        <v>72</v>
      </c>
      <c r="B222" s="172" t="s">
        <v>510</v>
      </c>
      <c r="C222" s="180" t="s">
        <v>511</v>
      </c>
      <c r="D222" s="173" t="s">
        <v>276</v>
      </c>
      <c r="E222" s="174">
        <v>53.15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4">
        <v>0</v>
      </c>
      <c r="O222" s="174">
        <f>ROUND(E222*N222,2)</f>
        <v>0</v>
      </c>
      <c r="P222" s="174">
        <v>3.5000000000000003E-2</v>
      </c>
      <c r="Q222" s="174">
        <f>ROUND(E222*P222,2)</f>
        <v>1.86</v>
      </c>
      <c r="R222" s="176"/>
      <c r="S222" s="176" t="s">
        <v>262</v>
      </c>
      <c r="T222" s="177" t="s">
        <v>262</v>
      </c>
      <c r="U222" s="157">
        <v>0</v>
      </c>
      <c r="V222" s="157">
        <f>ROUND(E222*U222,2)</f>
        <v>0</v>
      </c>
      <c r="W222" s="157"/>
      <c r="X222" s="157" t="s">
        <v>200</v>
      </c>
      <c r="Y222" s="157" t="s">
        <v>201</v>
      </c>
      <c r="Z222" s="147"/>
      <c r="AA222" s="147"/>
      <c r="AB222" s="147"/>
      <c r="AC222" s="147"/>
      <c r="AD222" s="147"/>
      <c r="AE222" s="147"/>
      <c r="AF222" s="147"/>
      <c r="AG222" s="147" t="s">
        <v>451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1" t="s">
        <v>512</v>
      </c>
      <c r="D223" s="161"/>
      <c r="E223" s="162">
        <v>53.15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206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1">
        <v>73</v>
      </c>
      <c r="B224" s="172" t="s">
        <v>513</v>
      </c>
      <c r="C224" s="180" t="s">
        <v>514</v>
      </c>
      <c r="D224" s="173" t="s">
        <v>276</v>
      </c>
      <c r="E224" s="174">
        <v>53.15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4">
        <v>0</v>
      </c>
      <c r="O224" s="174">
        <f>ROUND(E224*N224,2)</f>
        <v>0</v>
      </c>
      <c r="P224" s="174">
        <v>1.4E-2</v>
      </c>
      <c r="Q224" s="174">
        <f>ROUND(E224*P224,2)</f>
        <v>0.74</v>
      </c>
      <c r="R224" s="176"/>
      <c r="S224" s="176" t="s">
        <v>262</v>
      </c>
      <c r="T224" s="177" t="s">
        <v>262</v>
      </c>
      <c r="U224" s="157">
        <v>0</v>
      </c>
      <c r="V224" s="157">
        <f>ROUND(E224*U224,2)</f>
        <v>0</v>
      </c>
      <c r="W224" s="157"/>
      <c r="X224" s="157" t="s">
        <v>200</v>
      </c>
      <c r="Y224" s="157" t="s">
        <v>201</v>
      </c>
      <c r="Z224" s="147"/>
      <c r="AA224" s="147"/>
      <c r="AB224" s="147"/>
      <c r="AC224" s="147"/>
      <c r="AD224" s="147"/>
      <c r="AE224" s="147"/>
      <c r="AF224" s="147"/>
      <c r="AG224" s="147" t="s">
        <v>451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1" t="s">
        <v>512</v>
      </c>
      <c r="D225" s="161"/>
      <c r="E225" s="162">
        <v>53.15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206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86">
        <v>74</v>
      </c>
      <c r="B226" s="187" t="s">
        <v>515</v>
      </c>
      <c r="C226" s="193" t="s">
        <v>516</v>
      </c>
      <c r="D226" s="188" t="s">
        <v>0</v>
      </c>
      <c r="E226" s="189">
        <v>896.86584000000005</v>
      </c>
      <c r="F226" s="190"/>
      <c r="G226" s="191">
        <f>ROUND(E226*F226,2)</f>
        <v>0</v>
      </c>
      <c r="H226" s="190"/>
      <c r="I226" s="191">
        <f>ROUND(E226*H226,2)</f>
        <v>0</v>
      </c>
      <c r="J226" s="190"/>
      <c r="K226" s="191">
        <f>ROUND(E226*J226,2)</f>
        <v>0</v>
      </c>
      <c r="L226" s="191">
        <v>21</v>
      </c>
      <c r="M226" s="191">
        <f>G226*(1+L226/100)</f>
        <v>0</v>
      </c>
      <c r="N226" s="189">
        <v>0</v>
      </c>
      <c r="O226" s="189">
        <f>ROUND(E226*N226,2)</f>
        <v>0</v>
      </c>
      <c r="P226" s="189">
        <v>0</v>
      </c>
      <c r="Q226" s="189">
        <f>ROUND(E226*P226,2)</f>
        <v>0</v>
      </c>
      <c r="R226" s="191"/>
      <c r="S226" s="191" t="s">
        <v>262</v>
      </c>
      <c r="T226" s="192" t="s">
        <v>262</v>
      </c>
      <c r="U226" s="157">
        <v>0</v>
      </c>
      <c r="V226" s="157">
        <f>ROUND(E226*U226,2)</f>
        <v>0</v>
      </c>
      <c r="W226" s="157"/>
      <c r="X226" s="157" t="s">
        <v>200</v>
      </c>
      <c r="Y226" s="157" t="s">
        <v>201</v>
      </c>
      <c r="Z226" s="147"/>
      <c r="AA226" s="147"/>
      <c r="AB226" s="147"/>
      <c r="AC226" s="147"/>
      <c r="AD226" s="147"/>
      <c r="AE226" s="147"/>
      <c r="AF226" s="147"/>
      <c r="AG226" s="147" t="s">
        <v>460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1">
        <v>75</v>
      </c>
      <c r="B227" s="172" t="s">
        <v>517</v>
      </c>
      <c r="C227" s="180" t="s">
        <v>518</v>
      </c>
      <c r="D227" s="173" t="s">
        <v>276</v>
      </c>
      <c r="E227" s="174">
        <v>58.607999999999997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4">
        <v>1.2E-2</v>
      </c>
      <c r="O227" s="174">
        <f>ROUND(E227*N227,2)</f>
        <v>0.7</v>
      </c>
      <c r="P227" s="174">
        <v>0</v>
      </c>
      <c r="Q227" s="174">
        <f>ROUND(E227*P227,2)</f>
        <v>0</v>
      </c>
      <c r="R227" s="176"/>
      <c r="S227" s="176" t="s">
        <v>198</v>
      </c>
      <c r="T227" s="177" t="s">
        <v>199</v>
      </c>
      <c r="U227" s="157">
        <v>0</v>
      </c>
      <c r="V227" s="157">
        <f>ROUND(E227*U227,2)</f>
        <v>0</v>
      </c>
      <c r="W227" s="157"/>
      <c r="X227" s="157" t="s">
        <v>486</v>
      </c>
      <c r="Y227" s="157" t="s">
        <v>201</v>
      </c>
      <c r="Z227" s="147"/>
      <c r="AA227" s="147"/>
      <c r="AB227" s="147"/>
      <c r="AC227" s="147"/>
      <c r="AD227" s="147"/>
      <c r="AE227" s="147"/>
      <c r="AF227" s="147"/>
      <c r="AG227" s="147" t="s">
        <v>487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81" t="s">
        <v>519</v>
      </c>
      <c r="D228" s="161"/>
      <c r="E228" s="162">
        <v>58.607999999999997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206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1">
        <v>76</v>
      </c>
      <c r="B229" s="172" t="s">
        <v>520</v>
      </c>
      <c r="C229" s="180" t="s">
        <v>521</v>
      </c>
      <c r="D229" s="173" t="s">
        <v>276</v>
      </c>
      <c r="E229" s="174">
        <v>117.21599999999999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4">
        <v>1.4999999999999999E-2</v>
      </c>
      <c r="O229" s="174">
        <f>ROUND(E229*N229,2)</f>
        <v>1.76</v>
      </c>
      <c r="P229" s="174">
        <v>0</v>
      </c>
      <c r="Q229" s="174">
        <f>ROUND(E229*P229,2)</f>
        <v>0</v>
      </c>
      <c r="R229" s="176"/>
      <c r="S229" s="176" t="s">
        <v>198</v>
      </c>
      <c r="T229" s="177" t="s">
        <v>199</v>
      </c>
      <c r="U229" s="157">
        <v>0</v>
      </c>
      <c r="V229" s="157">
        <f>ROUND(E229*U229,2)</f>
        <v>0</v>
      </c>
      <c r="W229" s="157"/>
      <c r="X229" s="157" t="s">
        <v>486</v>
      </c>
      <c r="Y229" s="157" t="s">
        <v>201</v>
      </c>
      <c r="Z229" s="147"/>
      <c r="AA229" s="147"/>
      <c r="AB229" s="147"/>
      <c r="AC229" s="147"/>
      <c r="AD229" s="147"/>
      <c r="AE229" s="147"/>
      <c r="AF229" s="147"/>
      <c r="AG229" s="147" t="s">
        <v>487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59" t="s">
        <v>522</v>
      </c>
      <c r="D230" s="260"/>
      <c r="E230" s="260"/>
      <c r="F230" s="260"/>
      <c r="G230" s="260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204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81" t="s">
        <v>523</v>
      </c>
      <c r="D231" s="161"/>
      <c r="E231" s="162">
        <v>117.21599999999999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206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1">
        <v>77</v>
      </c>
      <c r="B232" s="172" t="s">
        <v>524</v>
      </c>
      <c r="C232" s="180" t="s">
        <v>525</v>
      </c>
      <c r="D232" s="173" t="s">
        <v>276</v>
      </c>
      <c r="E232" s="174">
        <v>58.607999999999997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4">
        <v>2.3E-3</v>
      </c>
      <c r="O232" s="174">
        <f>ROUND(E232*N232,2)</f>
        <v>0.13</v>
      </c>
      <c r="P232" s="174">
        <v>0</v>
      </c>
      <c r="Q232" s="174">
        <f>ROUND(E232*P232,2)</f>
        <v>0</v>
      </c>
      <c r="R232" s="176"/>
      <c r="S232" s="176" t="s">
        <v>198</v>
      </c>
      <c r="T232" s="177" t="s">
        <v>199</v>
      </c>
      <c r="U232" s="157">
        <v>0</v>
      </c>
      <c r="V232" s="157">
        <f>ROUND(E232*U232,2)</f>
        <v>0</v>
      </c>
      <c r="W232" s="157"/>
      <c r="X232" s="157" t="s">
        <v>486</v>
      </c>
      <c r="Y232" s="157" t="s">
        <v>201</v>
      </c>
      <c r="Z232" s="147"/>
      <c r="AA232" s="147"/>
      <c r="AB232" s="147"/>
      <c r="AC232" s="147"/>
      <c r="AD232" s="147"/>
      <c r="AE232" s="147"/>
      <c r="AF232" s="147"/>
      <c r="AG232" s="147" t="s">
        <v>487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45" outlineLevel="2" x14ac:dyDescent="0.2">
      <c r="A233" s="154"/>
      <c r="B233" s="155"/>
      <c r="C233" s="259" t="s">
        <v>526</v>
      </c>
      <c r="D233" s="260"/>
      <c r="E233" s="260"/>
      <c r="F233" s="260"/>
      <c r="G233" s="260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204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78" t="str">
        <f>C233</f>
        <v>Podlahové prvkysestávají ze dvou vzájemně slepených sádrovláknitých desek o tloušťce 10 nebo 12,5 mm spolu s různými nakašírovanými izolačními materiály. Z hlediska užitného zatížení  je navržena skladba 2x12,5 mm desky + dřevovláknitá deska, zvýšené pevnosti je dosaženo třetí vrstvou desky 10 mm nalepenou na systémovou skladbu o tloušťce 35 mm - celková tlouštka nové podlahy bude 45 mm.</v>
      </c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1" t="s">
        <v>519</v>
      </c>
      <c r="D234" s="161"/>
      <c r="E234" s="162">
        <v>58.607999999999997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206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4" t="s">
        <v>193</v>
      </c>
      <c r="B235" s="165" t="s">
        <v>135</v>
      </c>
      <c r="C235" s="179" t="s">
        <v>136</v>
      </c>
      <c r="D235" s="166"/>
      <c r="E235" s="167"/>
      <c r="F235" s="168"/>
      <c r="G235" s="168">
        <f>SUMIF(AG236:AG272,"&lt;&gt;NOR",G236:G272)</f>
        <v>0</v>
      </c>
      <c r="H235" s="168"/>
      <c r="I235" s="168">
        <f>SUM(I236:I272)</f>
        <v>0</v>
      </c>
      <c r="J235" s="168"/>
      <c r="K235" s="168">
        <f>SUM(K236:K272)</f>
        <v>0</v>
      </c>
      <c r="L235" s="168"/>
      <c r="M235" s="168">
        <f>SUM(M236:M272)</f>
        <v>0</v>
      </c>
      <c r="N235" s="167"/>
      <c r="O235" s="167">
        <f>SUM(O236:O272)</f>
        <v>0.02</v>
      </c>
      <c r="P235" s="167"/>
      <c r="Q235" s="167">
        <f>SUM(Q236:Q272)</f>
        <v>0.36</v>
      </c>
      <c r="R235" s="168"/>
      <c r="S235" s="168"/>
      <c r="T235" s="169"/>
      <c r="U235" s="163"/>
      <c r="V235" s="163">
        <f>SUM(V236:V272)</f>
        <v>0</v>
      </c>
      <c r="W235" s="163"/>
      <c r="X235" s="163"/>
      <c r="Y235" s="163"/>
      <c r="AG235" t="s">
        <v>194</v>
      </c>
    </row>
    <row r="236" spans="1:60" outlineLevel="1" x14ac:dyDescent="0.2">
      <c r="A236" s="171">
        <v>78</v>
      </c>
      <c r="B236" s="172" t="s">
        <v>527</v>
      </c>
      <c r="C236" s="180" t="s">
        <v>528</v>
      </c>
      <c r="D236" s="173" t="s">
        <v>276</v>
      </c>
      <c r="E236" s="174">
        <v>7.95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4">
        <v>0</v>
      </c>
      <c r="O236" s="174">
        <f>ROUND(E236*N236,2)</f>
        <v>0</v>
      </c>
      <c r="P236" s="174">
        <v>2.4649999999999998E-2</v>
      </c>
      <c r="Q236" s="174">
        <f>ROUND(E236*P236,2)</f>
        <v>0.2</v>
      </c>
      <c r="R236" s="176"/>
      <c r="S236" s="176" t="s">
        <v>262</v>
      </c>
      <c r="T236" s="177" t="s">
        <v>262</v>
      </c>
      <c r="U236" s="157">
        <v>0</v>
      </c>
      <c r="V236" s="157">
        <f>ROUND(E236*U236,2)</f>
        <v>0</v>
      </c>
      <c r="W236" s="157"/>
      <c r="X236" s="157" t="s">
        <v>200</v>
      </c>
      <c r="Y236" s="157" t="s">
        <v>201</v>
      </c>
      <c r="Z236" s="147"/>
      <c r="AA236" s="147"/>
      <c r="AB236" s="147"/>
      <c r="AC236" s="147"/>
      <c r="AD236" s="147"/>
      <c r="AE236" s="147"/>
      <c r="AF236" s="147"/>
      <c r="AG236" s="147" t="s">
        <v>451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259" t="s">
        <v>529</v>
      </c>
      <c r="D237" s="260"/>
      <c r="E237" s="260"/>
      <c r="F237" s="260"/>
      <c r="G237" s="260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204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81" t="s">
        <v>530</v>
      </c>
      <c r="D238" s="161"/>
      <c r="E238" s="162">
        <v>1.92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206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1" t="s">
        <v>531</v>
      </c>
      <c r="D239" s="161"/>
      <c r="E239" s="162">
        <v>2.0299999999999998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206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81" t="s">
        <v>532</v>
      </c>
      <c r="D240" s="161"/>
      <c r="E240" s="162">
        <v>4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206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1">
        <v>79</v>
      </c>
      <c r="B241" s="172" t="s">
        <v>533</v>
      </c>
      <c r="C241" s="180" t="s">
        <v>534</v>
      </c>
      <c r="D241" s="173" t="s">
        <v>276</v>
      </c>
      <c r="E241" s="174">
        <v>3.6</v>
      </c>
      <c r="F241" s="175"/>
      <c r="G241" s="176">
        <f>ROUND(E241*F241,2)</f>
        <v>0</v>
      </c>
      <c r="H241" s="175"/>
      <c r="I241" s="176">
        <f>ROUND(E241*H241,2)</f>
        <v>0</v>
      </c>
      <c r="J241" s="175"/>
      <c r="K241" s="176">
        <f>ROUND(E241*J241,2)</f>
        <v>0</v>
      </c>
      <c r="L241" s="176">
        <v>21</v>
      </c>
      <c r="M241" s="176">
        <f>G241*(1+L241/100)</f>
        <v>0</v>
      </c>
      <c r="N241" s="174">
        <v>0</v>
      </c>
      <c r="O241" s="174">
        <f>ROUND(E241*N241,2)</f>
        <v>0</v>
      </c>
      <c r="P241" s="174">
        <v>8.0000000000000002E-3</v>
      </c>
      <c r="Q241" s="174">
        <f>ROUND(E241*P241,2)</f>
        <v>0.03</v>
      </c>
      <c r="R241" s="176"/>
      <c r="S241" s="176" t="s">
        <v>262</v>
      </c>
      <c r="T241" s="177" t="s">
        <v>262</v>
      </c>
      <c r="U241" s="157">
        <v>0</v>
      </c>
      <c r="V241" s="157">
        <f>ROUND(E241*U241,2)</f>
        <v>0</v>
      </c>
      <c r="W241" s="157"/>
      <c r="X241" s="157" t="s">
        <v>200</v>
      </c>
      <c r="Y241" s="157" t="s">
        <v>201</v>
      </c>
      <c r="Z241" s="147"/>
      <c r="AA241" s="147"/>
      <c r="AB241" s="147"/>
      <c r="AC241" s="147"/>
      <c r="AD241" s="147"/>
      <c r="AE241" s="147"/>
      <c r="AF241" s="147"/>
      <c r="AG241" s="147" t="s">
        <v>451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81" t="s">
        <v>535</v>
      </c>
      <c r="D242" s="161"/>
      <c r="E242" s="162">
        <v>3.6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206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1">
        <v>80</v>
      </c>
      <c r="B243" s="172" t="s">
        <v>536</v>
      </c>
      <c r="C243" s="180" t="s">
        <v>537</v>
      </c>
      <c r="D243" s="173" t="s">
        <v>276</v>
      </c>
      <c r="E243" s="174">
        <v>2.2000000000000002</v>
      </c>
      <c r="F243" s="175"/>
      <c r="G243" s="176">
        <f>ROUND(E243*F243,2)</f>
        <v>0</v>
      </c>
      <c r="H243" s="175"/>
      <c r="I243" s="176">
        <f>ROUND(E243*H243,2)</f>
        <v>0</v>
      </c>
      <c r="J243" s="175"/>
      <c r="K243" s="176">
        <f>ROUND(E243*J243,2)</f>
        <v>0</v>
      </c>
      <c r="L243" s="176">
        <v>21</v>
      </c>
      <c r="M243" s="176">
        <f>G243*(1+L243/100)</f>
        <v>0</v>
      </c>
      <c r="N243" s="174">
        <v>1.7000000000000001E-4</v>
      </c>
      <c r="O243" s="174">
        <f>ROUND(E243*N243,2)</f>
        <v>0</v>
      </c>
      <c r="P243" s="174">
        <v>0</v>
      </c>
      <c r="Q243" s="174">
        <f>ROUND(E243*P243,2)</f>
        <v>0</v>
      </c>
      <c r="R243" s="176"/>
      <c r="S243" s="176" t="s">
        <v>262</v>
      </c>
      <c r="T243" s="177" t="s">
        <v>262</v>
      </c>
      <c r="U243" s="157">
        <v>0</v>
      </c>
      <c r="V243" s="157">
        <f>ROUND(E243*U243,2)</f>
        <v>0</v>
      </c>
      <c r="W243" s="157"/>
      <c r="X243" s="157" t="s">
        <v>200</v>
      </c>
      <c r="Y243" s="157" t="s">
        <v>201</v>
      </c>
      <c r="Z243" s="147"/>
      <c r="AA243" s="147"/>
      <c r="AB243" s="147"/>
      <c r="AC243" s="147"/>
      <c r="AD243" s="147"/>
      <c r="AE243" s="147"/>
      <c r="AF243" s="147"/>
      <c r="AG243" s="147" t="s">
        <v>246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59" t="s">
        <v>538</v>
      </c>
      <c r="D244" s="260"/>
      <c r="E244" s="260"/>
      <c r="F244" s="260"/>
      <c r="G244" s="260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204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1" t="s">
        <v>539</v>
      </c>
      <c r="D245" s="161"/>
      <c r="E245" s="162">
        <v>2.2000000000000002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206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1">
        <v>81</v>
      </c>
      <c r="B246" s="172" t="s">
        <v>540</v>
      </c>
      <c r="C246" s="180" t="s">
        <v>541</v>
      </c>
      <c r="D246" s="173" t="s">
        <v>276</v>
      </c>
      <c r="E246" s="174">
        <v>2.2000000000000002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4">
        <v>1.8000000000000001E-4</v>
      </c>
      <c r="O246" s="174">
        <f>ROUND(E246*N246,2)</f>
        <v>0</v>
      </c>
      <c r="P246" s="174">
        <v>0</v>
      </c>
      <c r="Q246" s="174">
        <f>ROUND(E246*P246,2)</f>
        <v>0</v>
      </c>
      <c r="R246" s="176"/>
      <c r="S246" s="176" t="s">
        <v>198</v>
      </c>
      <c r="T246" s="177" t="s">
        <v>199</v>
      </c>
      <c r="U246" s="157">
        <v>0</v>
      </c>
      <c r="V246" s="157">
        <f>ROUND(E246*U246,2)</f>
        <v>0</v>
      </c>
      <c r="W246" s="157"/>
      <c r="X246" s="157" t="s">
        <v>200</v>
      </c>
      <c r="Y246" s="157" t="s">
        <v>201</v>
      </c>
      <c r="Z246" s="147"/>
      <c r="AA246" s="147"/>
      <c r="AB246" s="147"/>
      <c r="AC246" s="147"/>
      <c r="AD246" s="147"/>
      <c r="AE246" s="147"/>
      <c r="AF246" s="147"/>
      <c r="AG246" s="147" t="s">
        <v>246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59" t="s">
        <v>542</v>
      </c>
      <c r="D247" s="260"/>
      <c r="E247" s="260"/>
      <c r="F247" s="260"/>
      <c r="G247" s="260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204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81" t="s">
        <v>539</v>
      </c>
      <c r="D248" s="161"/>
      <c r="E248" s="162">
        <v>2.2000000000000002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206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1">
        <v>82</v>
      </c>
      <c r="B249" s="172" t="s">
        <v>543</v>
      </c>
      <c r="C249" s="180" t="s">
        <v>544</v>
      </c>
      <c r="D249" s="173" t="s">
        <v>261</v>
      </c>
      <c r="E249" s="174">
        <v>1</v>
      </c>
      <c r="F249" s="175"/>
      <c r="G249" s="176">
        <f>ROUND(E249*F249,2)</f>
        <v>0</v>
      </c>
      <c r="H249" s="175"/>
      <c r="I249" s="176">
        <f>ROUND(E249*H249,2)</f>
        <v>0</v>
      </c>
      <c r="J249" s="175"/>
      <c r="K249" s="176">
        <f>ROUND(E249*J249,2)</f>
        <v>0</v>
      </c>
      <c r="L249" s="176">
        <v>21</v>
      </c>
      <c r="M249" s="176">
        <f>G249*(1+L249/100)</f>
        <v>0</v>
      </c>
      <c r="N249" s="174">
        <v>0</v>
      </c>
      <c r="O249" s="174">
        <f>ROUND(E249*N249,2)</f>
        <v>0</v>
      </c>
      <c r="P249" s="174">
        <v>0</v>
      </c>
      <c r="Q249" s="174">
        <f>ROUND(E249*P249,2)</f>
        <v>0</v>
      </c>
      <c r="R249" s="176"/>
      <c r="S249" s="176" t="s">
        <v>198</v>
      </c>
      <c r="T249" s="177" t="s">
        <v>199</v>
      </c>
      <c r="U249" s="157">
        <v>0</v>
      </c>
      <c r="V249" s="157">
        <f>ROUND(E249*U249,2)</f>
        <v>0</v>
      </c>
      <c r="W249" s="157"/>
      <c r="X249" s="157" t="s">
        <v>200</v>
      </c>
      <c r="Y249" s="157" t="s">
        <v>201</v>
      </c>
      <c r="Z249" s="147"/>
      <c r="AA249" s="147"/>
      <c r="AB249" s="147"/>
      <c r="AC249" s="147"/>
      <c r="AD249" s="147"/>
      <c r="AE249" s="147"/>
      <c r="AF249" s="147"/>
      <c r="AG249" s="147" t="s">
        <v>451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59" t="s">
        <v>545</v>
      </c>
      <c r="D250" s="260"/>
      <c r="E250" s="260"/>
      <c r="F250" s="260"/>
      <c r="G250" s="260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204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250" t="s">
        <v>546</v>
      </c>
      <c r="D251" s="251"/>
      <c r="E251" s="251"/>
      <c r="F251" s="251"/>
      <c r="G251" s="251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204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250" t="s">
        <v>547</v>
      </c>
      <c r="D252" s="251"/>
      <c r="E252" s="251"/>
      <c r="F252" s="251"/>
      <c r="G252" s="251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204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250" t="s">
        <v>548</v>
      </c>
      <c r="D253" s="251"/>
      <c r="E253" s="251"/>
      <c r="F253" s="251"/>
      <c r="G253" s="251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204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81" t="s">
        <v>87</v>
      </c>
      <c r="D254" s="161"/>
      <c r="E254" s="162">
        <v>1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206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1">
        <v>83</v>
      </c>
      <c r="B255" s="172" t="s">
        <v>549</v>
      </c>
      <c r="C255" s="180" t="s">
        <v>550</v>
      </c>
      <c r="D255" s="173" t="s">
        <v>261</v>
      </c>
      <c r="E255" s="174">
        <v>1</v>
      </c>
      <c r="F255" s="175"/>
      <c r="G255" s="176">
        <f>ROUND(E255*F255,2)</f>
        <v>0</v>
      </c>
      <c r="H255" s="175"/>
      <c r="I255" s="176">
        <f>ROUND(E255*H255,2)</f>
        <v>0</v>
      </c>
      <c r="J255" s="175"/>
      <c r="K255" s="176">
        <f>ROUND(E255*J255,2)</f>
        <v>0</v>
      </c>
      <c r="L255" s="176">
        <v>21</v>
      </c>
      <c r="M255" s="176">
        <f>G255*(1+L255/100)</f>
        <v>0</v>
      </c>
      <c r="N255" s="174">
        <v>0</v>
      </c>
      <c r="O255" s="174">
        <f>ROUND(E255*N255,2)</f>
        <v>0</v>
      </c>
      <c r="P255" s="174">
        <v>0</v>
      </c>
      <c r="Q255" s="174">
        <f>ROUND(E255*P255,2)</f>
        <v>0</v>
      </c>
      <c r="R255" s="176"/>
      <c r="S255" s="176" t="s">
        <v>262</v>
      </c>
      <c r="T255" s="177" t="s">
        <v>262</v>
      </c>
      <c r="U255" s="157">
        <v>0</v>
      </c>
      <c r="V255" s="157">
        <f>ROUND(E255*U255,2)</f>
        <v>0</v>
      </c>
      <c r="W255" s="157"/>
      <c r="X255" s="157" t="s">
        <v>200</v>
      </c>
      <c r="Y255" s="157" t="s">
        <v>201</v>
      </c>
      <c r="Z255" s="147"/>
      <c r="AA255" s="147"/>
      <c r="AB255" s="147"/>
      <c r="AC255" s="147"/>
      <c r="AD255" s="147"/>
      <c r="AE255" s="147"/>
      <c r="AF255" s="147"/>
      <c r="AG255" s="147" t="s">
        <v>451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81" t="s">
        <v>87</v>
      </c>
      <c r="D256" s="161"/>
      <c r="E256" s="162">
        <v>1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206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1">
        <v>84</v>
      </c>
      <c r="B257" s="172" t="s">
        <v>551</v>
      </c>
      <c r="C257" s="180" t="s">
        <v>552</v>
      </c>
      <c r="D257" s="173" t="s">
        <v>261</v>
      </c>
      <c r="E257" s="174">
        <v>2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21</v>
      </c>
      <c r="M257" s="176">
        <f>G257*(1+L257/100)</f>
        <v>0</v>
      </c>
      <c r="N257" s="174">
        <v>0</v>
      </c>
      <c r="O257" s="174">
        <f>ROUND(E257*N257,2)</f>
        <v>0</v>
      </c>
      <c r="P257" s="174">
        <v>0</v>
      </c>
      <c r="Q257" s="174">
        <f>ROUND(E257*P257,2)</f>
        <v>0</v>
      </c>
      <c r="R257" s="176"/>
      <c r="S257" s="176" t="s">
        <v>262</v>
      </c>
      <c r="T257" s="177" t="s">
        <v>262</v>
      </c>
      <c r="U257" s="157">
        <v>0</v>
      </c>
      <c r="V257" s="157">
        <f>ROUND(E257*U257,2)</f>
        <v>0</v>
      </c>
      <c r="W257" s="157"/>
      <c r="X257" s="157" t="s">
        <v>200</v>
      </c>
      <c r="Y257" s="157" t="s">
        <v>201</v>
      </c>
      <c r="Z257" s="147"/>
      <c r="AA257" s="147"/>
      <c r="AB257" s="147"/>
      <c r="AC257" s="147"/>
      <c r="AD257" s="147"/>
      <c r="AE257" s="147"/>
      <c r="AF257" s="147"/>
      <c r="AG257" s="147" t="s">
        <v>246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81" t="s">
        <v>89</v>
      </c>
      <c r="D258" s="161"/>
      <c r="E258" s="162">
        <v>2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206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1">
        <v>85</v>
      </c>
      <c r="B259" s="172" t="s">
        <v>553</v>
      </c>
      <c r="C259" s="180" t="s">
        <v>554</v>
      </c>
      <c r="D259" s="173" t="s">
        <v>261</v>
      </c>
      <c r="E259" s="174">
        <v>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4">
        <v>0</v>
      </c>
      <c r="O259" s="174">
        <f>ROUND(E259*N259,2)</f>
        <v>0</v>
      </c>
      <c r="P259" s="174">
        <v>0.13100000000000001</v>
      </c>
      <c r="Q259" s="174">
        <f>ROUND(E259*P259,2)</f>
        <v>0.13</v>
      </c>
      <c r="R259" s="176"/>
      <c r="S259" s="176" t="s">
        <v>262</v>
      </c>
      <c r="T259" s="177" t="s">
        <v>262</v>
      </c>
      <c r="U259" s="157">
        <v>0</v>
      </c>
      <c r="V259" s="157">
        <f>ROUND(E259*U259,2)</f>
        <v>0</v>
      </c>
      <c r="W259" s="157"/>
      <c r="X259" s="157" t="s">
        <v>200</v>
      </c>
      <c r="Y259" s="157" t="s">
        <v>201</v>
      </c>
      <c r="Z259" s="147"/>
      <c r="AA259" s="147"/>
      <c r="AB259" s="147"/>
      <c r="AC259" s="147"/>
      <c r="AD259" s="147"/>
      <c r="AE259" s="147"/>
      <c r="AF259" s="147"/>
      <c r="AG259" s="147" t="s">
        <v>451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81" t="s">
        <v>87</v>
      </c>
      <c r="D260" s="161"/>
      <c r="E260" s="162">
        <v>1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206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86">
        <v>86</v>
      </c>
      <c r="B261" s="187" t="s">
        <v>555</v>
      </c>
      <c r="C261" s="193" t="s">
        <v>556</v>
      </c>
      <c r="D261" s="188" t="s">
        <v>0</v>
      </c>
      <c r="E261" s="189">
        <v>166.10624999999999</v>
      </c>
      <c r="F261" s="190"/>
      <c r="G261" s="191">
        <f>ROUND(E261*F261,2)</f>
        <v>0</v>
      </c>
      <c r="H261" s="190"/>
      <c r="I261" s="191">
        <f>ROUND(E261*H261,2)</f>
        <v>0</v>
      </c>
      <c r="J261" s="190"/>
      <c r="K261" s="191">
        <f>ROUND(E261*J261,2)</f>
        <v>0</v>
      </c>
      <c r="L261" s="191">
        <v>21</v>
      </c>
      <c r="M261" s="191">
        <f>G261*(1+L261/100)</f>
        <v>0</v>
      </c>
      <c r="N261" s="189">
        <v>0</v>
      </c>
      <c r="O261" s="189">
        <f>ROUND(E261*N261,2)</f>
        <v>0</v>
      </c>
      <c r="P261" s="189">
        <v>0</v>
      </c>
      <c r="Q261" s="189">
        <f>ROUND(E261*P261,2)</f>
        <v>0</v>
      </c>
      <c r="R261" s="191"/>
      <c r="S261" s="191" t="s">
        <v>262</v>
      </c>
      <c r="T261" s="192" t="s">
        <v>262</v>
      </c>
      <c r="U261" s="157">
        <v>0</v>
      </c>
      <c r="V261" s="157">
        <f>ROUND(E261*U261,2)</f>
        <v>0</v>
      </c>
      <c r="W261" s="157"/>
      <c r="X261" s="157" t="s">
        <v>200</v>
      </c>
      <c r="Y261" s="157" t="s">
        <v>201</v>
      </c>
      <c r="Z261" s="147"/>
      <c r="AA261" s="147"/>
      <c r="AB261" s="147"/>
      <c r="AC261" s="147"/>
      <c r="AD261" s="147"/>
      <c r="AE261" s="147"/>
      <c r="AF261" s="147"/>
      <c r="AG261" s="147" t="s">
        <v>460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1">
        <v>87</v>
      </c>
      <c r="B262" s="172" t="s">
        <v>557</v>
      </c>
      <c r="C262" s="180" t="s">
        <v>558</v>
      </c>
      <c r="D262" s="173" t="s">
        <v>261</v>
      </c>
      <c r="E262" s="174">
        <v>1</v>
      </c>
      <c r="F262" s="175"/>
      <c r="G262" s="176">
        <f>ROUND(E262*F262,2)</f>
        <v>0</v>
      </c>
      <c r="H262" s="175"/>
      <c r="I262" s="176">
        <f>ROUND(E262*H262,2)</f>
        <v>0</v>
      </c>
      <c r="J262" s="175"/>
      <c r="K262" s="176">
        <f>ROUND(E262*J262,2)</f>
        <v>0</v>
      </c>
      <c r="L262" s="176">
        <v>21</v>
      </c>
      <c r="M262" s="176">
        <f>G262*(1+L262/100)</f>
        <v>0</v>
      </c>
      <c r="N262" s="174">
        <v>1.9E-2</v>
      </c>
      <c r="O262" s="174">
        <f>ROUND(E262*N262,2)</f>
        <v>0.02</v>
      </c>
      <c r="P262" s="174">
        <v>0</v>
      </c>
      <c r="Q262" s="174">
        <f>ROUND(E262*P262,2)</f>
        <v>0</v>
      </c>
      <c r="R262" s="176"/>
      <c r="S262" s="176" t="s">
        <v>198</v>
      </c>
      <c r="T262" s="177" t="s">
        <v>199</v>
      </c>
      <c r="U262" s="157">
        <v>0</v>
      </c>
      <c r="V262" s="157">
        <f>ROUND(E262*U262,2)</f>
        <v>0</v>
      </c>
      <c r="W262" s="157"/>
      <c r="X262" s="157" t="s">
        <v>486</v>
      </c>
      <c r="Y262" s="157" t="s">
        <v>201</v>
      </c>
      <c r="Z262" s="147"/>
      <c r="AA262" s="147"/>
      <c r="AB262" s="147"/>
      <c r="AC262" s="147"/>
      <c r="AD262" s="147"/>
      <c r="AE262" s="147"/>
      <c r="AF262" s="147"/>
      <c r="AG262" s="147" t="s">
        <v>487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259" t="s">
        <v>559</v>
      </c>
      <c r="D263" s="260"/>
      <c r="E263" s="260"/>
      <c r="F263" s="260"/>
      <c r="G263" s="260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204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250" t="s">
        <v>560</v>
      </c>
      <c r="D264" s="251"/>
      <c r="E264" s="251"/>
      <c r="F264" s="251"/>
      <c r="G264" s="251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204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250" t="s">
        <v>561</v>
      </c>
      <c r="D265" s="251"/>
      <c r="E265" s="251"/>
      <c r="F265" s="251"/>
      <c r="G265" s="251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204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250" t="s">
        <v>562</v>
      </c>
      <c r="D266" s="251"/>
      <c r="E266" s="251"/>
      <c r="F266" s="251"/>
      <c r="G266" s="251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204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250" t="s">
        <v>563</v>
      </c>
      <c r="D267" s="251"/>
      <c r="E267" s="251"/>
      <c r="F267" s="251"/>
      <c r="G267" s="251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204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5" t="s">
        <v>242</v>
      </c>
      <c r="D268" s="158"/>
      <c r="E268" s="159"/>
      <c r="F268" s="160"/>
      <c r="G268" s="160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204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250" t="s">
        <v>564</v>
      </c>
      <c r="D269" s="251"/>
      <c r="E269" s="251"/>
      <c r="F269" s="251"/>
      <c r="G269" s="251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204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250" t="s">
        <v>565</v>
      </c>
      <c r="D270" s="251"/>
      <c r="E270" s="251"/>
      <c r="F270" s="251"/>
      <c r="G270" s="251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204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250" t="s">
        <v>566</v>
      </c>
      <c r="D271" s="251"/>
      <c r="E271" s="251"/>
      <c r="F271" s="251"/>
      <c r="G271" s="251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204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81" t="s">
        <v>87</v>
      </c>
      <c r="D272" s="161"/>
      <c r="E272" s="162">
        <v>1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206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x14ac:dyDescent="0.2">
      <c r="A273" s="164" t="s">
        <v>193</v>
      </c>
      <c r="B273" s="165" t="s">
        <v>137</v>
      </c>
      <c r="C273" s="179" t="s">
        <v>138</v>
      </c>
      <c r="D273" s="166"/>
      <c r="E273" s="167"/>
      <c r="F273" s="168"/>
      <c r="G273" s="168">
        <f>SUMIF(AG274:AG295,"&lt;&gt;NOR",G274:G295)</f>
        <v>0</v>
      </c>
      <c r="H273" s="168"/>
      <c r="I273" s="168">
        <f>SUM(I274:I295)</f>
        <v>0</v>
      </c>
      <c r="J273" s="168"/>
      <c r="K273" s="168">
        <f>SUM(K274:K295)</f>
        <v>0</v>
      </c>
      <c r="L273" s="168"/>
      <c r="M273" s="168">
        <f>SUM(M274:M295)</f>
        <v>0</v>
      </c>
      <c r="N273" s="167"/>
      <c r="O273" s="167">
        <f>SUM(O274:O295)</f>
        <v>0.21000000000000002</v>
      </c>
      <c r="P273" s="167"/>
      <c r="Q273" s="167">
        <f>SUM(Q274:Q295)</f>
        <v>0.05</v>
      </c>
      <c r="R273" s="168"/>
      <c r="S273" s="168"/>
      <c r="T273" s="169"/>
      <c r="U273" s="163"/>
      <c r="V273" s="163">
        <f>SUM(V274:V295)</f>
        <v>0</v>
      </c>
      <c r="W273" s="163"/>
      <c r="X273" s="163"/>
      <c r="Y273" s="163"/>
      <c r="AG273" t="s">
        <v>194</v>
      </c>
    </row>
    <row r="274" spans="1:60" outlineLevel="1" x14ac:dyDescent="0.2">
      <c r="A274" s="171">
        <v>88</v>
      </c>
      <c r="B274" s="172" t="s">
        <v>567</v>
      </c>
      <c r="C274" s="180" t="s">
        <v>568</v>
      </c>
      <c r="D274" s="173" t="s">
        <v>261</v>
      </c>
      <c r="E274" s="174">
        <v>1</v>
      </c>
      <c r="F274" s="175"/>
      <c r="G274" s="176">
        <f>ROUND(E274*F274,2)</f>
        <v>0</v>
      </c>
      <c r="H274" s="175"/>
      <c r="I274" s="176">
        <f>ROUND(E274*H274,2)</f>
        <v>0</v>
      </c>
      <c r="J274" s="175"/>
      <c r="K274" s="176">
        <f>ROUND(E274*J274,2)</f>
        <v>0</v>
      </c>
      <c r="L274" s="176">
        <v>21</v>
      </c>
      <c r="M274" s="176">
        <f>G274*(1+L274/100)</f>
        <v>0</v>
      </c>
      <c r="N274" s="174">
        <v>0.1</v>
      </c>
      <c r="O274" s="174">
        <f>ROUND(E274*N274,2)</f>
        <v>0.1</v>
      </c>
      <c r="P274" s="174">
        <v>0</v>
      </c>
      <c r="Q274" s="174">
        <f>ROUND(E274*P274,2)</f>
        <v>0</v>
      </c>
      <c r="R274" s="176"/>
      <c r="S274" s="176" t="s">
        <v>198</v>
      </c>
      <c r="T274" s="177" t="s">
        <v>199</v>
      </c>
      <c r="U274" s="157">
        <v>0</v>
      </c>
      <c r="V274" s="157">
        <f>ROUND(E274*U274,2)</f>
        <v>0</v>
      </c>
      <c r="W274" s="157"/>
      <c r="X274" s="157" t="s">
        <v>200</v>
      </c>
      <c r="Y274" s="157" t="s">
        <v>201</v>
      </c>
      <c r="Z274" s="147"/>
      <c r="AA274" s="147"/>
      <c r="AB274" s="147"/>
      <c r="AC274" s="147"/>
      <c r="AD274" s="147"/>
      <c r="AE274" s="147"/>
      <c r="AF274" s="147"/>
      <c r="AG274" s="147" t="s">
        <v>451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59" t="s">
        <v>569</v>
      </c>
      <c r="D275" s="260"/>
      <c r="E275" s="260"/>
      <c r="F275" s="260"/>
      <c r="G275" s="260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204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250" t="s">
        <v>570</v>
      </c>
      <c r="D276" s="251"/>
      <c r="E276" s="251"/>
      <c r="F276" s="251"/>
      <c r="G276" s="251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204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81" t="s">
        <v>87</v>
      </c>
      <c r="D277" s="161"/>
      <c r="E277" s="162">
        <v>1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206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1">
        <v>89</v>
      </c>
      <c r="B278" s="172" t="s">
        <v>571</v>
      </c>
      <c r="C278" s="180" t="s">
        <v>572</v>
      </c>
      <c r="D278" s="173" t="s">
        <v>261</v>
      </c>
      <c r="E278" s="174">
        <v>1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4">
        <v>0.1</v>
      </c>
      <c r="O278" s="174">
        <f>ROUND(E278*N278,2)</f>
        <v>0.1</v>
      </c>
      <c r="P278" s="174">
        <v>0</v>
      </c>
      <c r="Q278" s="174">
        <f>ROUND(E278*P278,2)</f>
        <v>0</v>
      </c>
      <c r="R278" s="176"/>
      <c r="S278" s="176" t="s">
        <v>198</v>
      </c>
      <c r="T278" s="177" t="s">
        <v>199</v>
      </c>
      <c r="U278" s="157">
        <v>0</v>
      </c>
      <c r="V278" s="157">
        <f>ROUND(E278*U278,2)</f>
        <v>0</v>
      </c>
      <c r="W278" s="157"/>
      <c r="X278" s="157" t="s">
        <v>200</v>
      </c>
      <c r="Y278" s="157" t="s">
        <v>201</v>
      </c>
      <c r="Z278" s="147"/>
      <c r="AA278" s="147"/>
      <c r="AB278" s="147"/>
      <c r="AC278" s="147"/>
      <c r="AD278" s="147"/>
      <c r="AE278" s="147"/>
      <c r="AF278" s="147"/>
      <c r="AG278" s="147" t="s">
        <v>451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59" t="s">
        <v>573</v>
      </c>
      <c r="D279" s="260"/>
      <c r="E279" s="260"/>
      <c r="F279" s="260"/>
      <c r="G279" s="260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204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81" t="s">
        <v>87</v>
      </c>
      <c r="D280" s="161"/>
      <c r="E280" s="162">
        <v>1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206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1">
        <v>90</v>
      </c>
      <c r="B281" s="172" t="s">
        <v>574</v>
      </c>
      <c r="C281" s="180" t="s">
        <v>575</v>
      </c>
      <c r="D281" s="173" t="s">
        <v>261</v>
      </c>
      <c r="E281" s="174">
        <v>1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4">
        <v>5.0000000000000001E-4</v>
      </c>
      <c r="O281" s="174">
        <f>ROUND(E281*N281,2)</f>
        <v>0</v>
      </c>
      <c r="P281" s="174">
        <v>0</v>
      </c>
      <c r="Q281" s="174">
        <f>ROUND(E281*P281,2)</f>
        <v>0</v>
      </c>
      <c r="R281" s="176"/>
      <c r="S281" s="176" t="s">
        <v>198</v>
      </c>
      <c r="T281" s="177" t="s">
        <v>199</v>
      </c>
      <c r="U281" s="157">
        <v>0</v>
      </c>
      <c r="V281" s="157">
        <f>ROUND(E281*U281,2)</f>
        <v>0</v>
      </c>
      <c r="W281" s="157"/>
      <c r="X281" s="157" t="s">
        <v>200</v>
      </c>
      <c r="Y281" s="157" t="s">
        <v>201</v>
      </c>
      <c r="Z281" s="147"/>
      <c r="AA281" s="147"/>
      <c r="AB281" s="147"/>
      <c r="AC281" s="147"/>
      <c r="AD281" s="147"/>
      <c r="AE281" s="147"/>
      <c r="AF281" s="147"/>
      <c r="AG281" s="147" t="s">
        <v>451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259" t="s">
        <v>576</v>
      </c>
      <c r="D282" s="260"/>
      <c r="E282" s="260"/>
      <c r="F282" s="260"/>
      <c r="G282" s="260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204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181" t="s">
        <v>87</v>
      </c>
      <c r="D283" s="161"/>
      <c r="E283" s="162">
        <v>1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206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1">
        <v>91</v>
      </c>
      <c r="B284" s="172" t="s">
        <v>577</v>
      </c>
      <c r="C284" s="180" t="s">
        <v>578</v>
      </c>
      <c r="D284" s="173" t="s">
        <v>261</v>
      </c>
      <c r="E284" s="174">
        <v>3</v>
      </c>
      <c r="F284" s="175"/>
      <c r="G284" s="176">
        <f>ROUND(E284*F284,2)</f>
        <v>0</v>
      </c>
      <c r="H284" s="175"/>
      <c r="I284" s="176">
        <f>ROUND(E284*H284,2)</f>
        <v>0</v>
      </c>
      <c r="J284" s="175"/>
      <c r="K284" s="176">
        <f>ROUND(E284*J284,2)</f>
        <v>0</v>
      </c>
      <c r="L284" s="176">
        <v>21</v>
      </c>
      <c r="M284" s="176">
        <f>G284*(1+L284/100)</f>
        <v>0</v>
      </c>
      <c r="N284" s="174">
        <v>3.5000000000000001E-3</v>
      </c>
      <c r="O284" s="174">
        <f>ROUND(E284*N284,2)</f>
        <v>0.01</v>
      </c>
      <c r="P284" s="174">
        <v>0</v>
      </c>
      <c r="Q284" s="174">
        <f>ROUND(E284*P284,2)</f>
        <v>0</v>
      </c>
      <c r="R284" s="176"/>
      <c r="S284" s="176" t="s">
        <v>198</v>
      </c>
      <c r="T284" s="177" t="s">
        <v>199</v>
      </c>
      <c r="U284" s="157">
        <v>0</v>
      </c>
      <c r="V284" s="157">
        <f>ROUND(E284*U284,2)</f>
        <v>0</v>
      </c>
      <c r="W284" s="157"/>
      <c r="X284" s="157" t="s">
        <v>200</v>
      </c>
      <c r="Y284" s="157" t="s">
        <v>201</v>
      </c>
      <c r="Z284" s="147"/>
      <c r="AA284" s="147"/>
      <c r="AB284" s="147"/>
      <c r="AC284" s="147"/>
      <c r="AD284" s="147"/>
      <c r="AE284" s="147"/>
      <c r="AF284" s="147"/>
      <c r="AG284" s="147" t="s">
        <v>451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81" t="s">
        <v>91</v>
      </c>
      <c r="D285" s="161"/>
      <c r="E285" s="162">
        <v>3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206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1">
        <v>92</v>
      </c>
      <c r="B286" s="172" t="s">
        <v>579</v>
      </c>
      <c r="C286" s="180" t="s">
        <v>580</v>
      </c>
      <c r="D286" s="173" t="s">
        <v>261</v>
      </c>
      <c r="E286" s="174">
        <v>3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4">
        <v>1E-4</v>
      </c>
      <c r="O286" s="174">
        <f>ROUND(E286*N286,2)</f>
        <v>0</v>
      </c>
      <c r="P286" s="174">
        <v>0</v>
      </c>
      <c r="Q286" s="174">
        <f>ROUND(E286*P286,2)</f>
        <v>0</v>
      </c>
      <c r="R286" s="176"/>
      <c r="S286" s="176" t="s">
        <v>198</v>
      </c>
      <c r="T286" s="177" t="s">
        <v>199</v>
      </c>
      <c r="U286" s="157">
        <v>0</v>
      </c>
      <c r="V286" s="157">
        <f>ROUND(E286*U286,2)</f>
        <v>0</v>
      </c>
      <c r="W286" s="157"/>
      <c r="X286" s="157" t="s">
        <v>200</v>
      </c>
      <c r="Y286" s="157" t="s">
        <v>201</v>
      </c>
      <c r="Z286" s="147"/>
      <c r="AA286" s="147"/>
      <c r="AB286" s="147"/>
      <c r="AC286" s="147"/>
      <c r="AD286" s="147"/>
      <c r="AE286" s="147"/>
      <c r="AF286" s="147"/>
      <c r="AG286" s="147" t="s">
        <v>451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259" t="s">
        <v>581</v>
      </c>
      <c r="D287" s="260"/>
      <c r="E287" s="260"/>
      <c r="F287" s="260"/>
      <c r="G287" s="260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204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81" t="s">
        <v>91</v>
      </c>
      <c r="D288" s="161"/>
      <c r="E288" s="162">
        <v>3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206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71">
        <v>93</v>
      </c>
      <c r="B289" s="172" t="s">
        <v>582</v>
      </c>
      <c r="C289" s="180" t="s">
        <v>583</v>
      </c>
      <c r="D289" s="173" t="s">
        <v>330</v>
      </c>
      <c r="E289" s="174">
        <v>5</v>
      </c>
      <c r="F289" s="175"/>
      <c r="G289" s="176">
        <f>ROUND(E289*F289,2)</f>
        <v>0</v>
      </c>
      <c r="H289" s="175"/>
      <c r="I289" s="176">
        <f>ROUND(E289*H289,2)</f>
        <v>0</v>
      </c>
      <c r="J289" s="175"/>
      <c r="K289" s="176">
        <f>ROUND(E289*J289,2)</f>
        <v>0</v>
      </c>
      <c r="L289" s="176">
        <v>21</v>
      </c>
      <c r="M289" s="176">
        <f>G289*(1+L289/100)</f>
        <v>0</v>
      </c>
      <c r="N289" s="174">
        <v>0</v>
      </c>
      <c r="O289" s="174">
        <f>ROUND(E289*N289,2)</f>
        <v>0</v>
      </c>
      <c r="P289" s="174">
        <v>0</v>
      </c>
      <c r="Q289" s="174">
        <f>ROUND(E289*P289,2)</f>
        <v>0</v>
      </c>
      <c r="R289" s="176"/>
      <c r="S289" s="176" t="s">
        <v>262</v>
      </c>
      <c r="T289" s="177" t="s">
        <v>262</v>
      </c>
      <c r="U289" s="157">
        <v>0</v>
      </c>
      <c r="V289" s="157">
        <f>ROUND(E289*U289,2)</f>
        <v>0</v>
      </c>
      <c r="W289" s="157"/>
      <c r="X289" s="157" t="s">
        <v>200</v>
      </c>
      <c r="Y289" s="157" t="s">
        <v>201</v>
      </c>
      <c r="Z289" s="147"/>
      <c r="AA289" s="147"/>
      <c r="AB289" s="147"/>
      <c r="AC289" s="147"/>
      <c r="AD289" s="147"/>
      <c r="AE289" s="147"/>
      <c r="AF289" s="147"/>
      <c r="AG289" s="147" t="s">
        <v>451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59" t="s">
        <v>584</v>
      </c>
      <c r="D290" s="260"/>
      <c r="E290" s="260"/>
      <c r="F290" s="260"/>
      <c r="G290" s="260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204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81" t="s">
        <v>295</v>
      </c>
      <c r="D291" s="161"/>
      <c r="E291" s="162">
        <v>5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206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71">
        <v>94</v>
      </c>
      <c r="B292" s="172" t="s">
        <v>585</v>
      </c>
      <c r="C292" s="180" t="s">
        <v>586</v>
      </c>
      <c r="D292" s="173" t="s">
        <v>587</v>
      </c>
      <c r="E292" s="174">
        <v>45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21</v>
      </c>
      <c r="M292" s="176">
        <f>G292*(1+L292/100)</f>
        <v>0</v>
      </c>
      <c r="N292" s="174">
        <v>5.0000000000000002E-5</v>
      </c>
      <c r="O292" s="174">
        <f>ROUND(E292*N292,2)</f>
        <v>0</v>
      </c>
      <c r="P292" s="174">
        <v>1E-3</v>
      </c>
      <c r="Q292" s="174">
        <f>ROUND(E292*P292,2)</f>
        <v>0.05</v>
      </c>
      <c r="R292" s="176"/>
      <c r="S292" s="176" t="s">
        <v>262</v>
      </c>
      <c r="T292" s="177" t="s">
        <v>262</v>
      </c>
      <c r="U292" s="157">
        <v>0</v>
      </c>
      <c r="V292" s="157">
        <f>ROUND(E292*U292,2)</f>
        <v>0</v>
      </c>
      <c r="W292" s="157"/>
      <c r="X292" s="157" t="s">
        <v>200</v>
      </c>
      <c r="Y292" s="157" t="s">
        <v>201</v>
      </c>
      <c r="Z292" s="147"/>
      <c r="AA292" s="147"/>
      <c r="AB292" s="147"/>
      <c r="AC292" s="147"/>
      <c r="AD292" s="147"/>
      <c r="AE292" s="147"/>
      <c r="AF292" s="147"/>
      <c r="AG292" s="147" t="s">
        <v>451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259" t="s">
        <v>588</v>
      </c>
      <c r="D293" s="260"/>
      <c r="E293" s="260"/>
      <c r="F293" s="260"/>
      <c r="G293" s="260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204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81" t="s">
        <v>589</v>
      </c>
      <c r="D294" s="161"/>
      <c r="E294" s="162">
        <v>45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206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86">
        <v>95</v>
      </c>
      <c r="B295" s="187" t="s">
        <v>590</v>
      </c>
      <c r="C295" s="193" t="s">
        <v>591</v>
      </c>
      <c r="D295" s="188" t="s">
        <v>0</v>
      </c>
      <c r="E295" s="189">
        <v>71.510000000000005</v>
      </c>
      <c r="F295" s="190"/>
      <c r="G295" s="191">
        <f>ROUND(E295*F295,2)</f>
        <v>0</v>
      </c>
      <c r="H295" s="190"/>
      <c r="I295" s="191">
        <f>ROUND(E295*H295,2)</f>
        <v>0</v>
      </c>
      <c r="J295" s="190"/>
      <c r="K295" s="191">
        <f>ROUND(E295*J295,2)</f>
        <v>0</v>
      </c>
      <c r="L295" s="191">
        <v>21</v>
      </c>
      <c r="M295" s="191">
        <f>G295*(1+L295/100)</f>
        <v>0</v>
      </c>
      <c r="N295" s="189">
        <v>0</v>
      </c>
      <c r="O295" s="189">
        <f>ROUND(E295*N295,2)</f>
        <v>0</v>
      </c>
      <c r="P295" s="189">
        <v>0</v>
      </c>
      <c r="Q295" s="189">
        <f>ROUND(E295*P295,2)</f>
        <v>0</v>
      </c>
      <c r="R295" s="191"/>
      <c r="S295" s="191" t="s">
        <v>262</v>
      </c>
      <c r="T295" s="192" t="s">
        <v>262</v>
      </c>
      <c r="U295" s="157">
        <v>0</v>
      </c>
      <c r="V295" s="157">
        <f>ROUND(E295*U295,2)</f>
        <v>0</v>
      </c>
      <c r="W295" s="157"/>
      <c r="X295" s="157" t="s">
        <v>200</v>
      </c>
      <c r="Y295" s="157" t="s">
        <v>201</v>
      </c>
      <c r="Z295" s="147"/>
      <c r="AA295" s="147"/>
      <c r="AB295" s="147"/>
      <c r="AC295" s="147"/>
      <c r="AD295" s="147"/>
      <c r="AE295" s="147"/>
      <c r="AF295" s="147"/>
      <c r="AG295" s="147" t="s">
        <v>460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x14ac:dyDescent="0.2">
      <c r="A296" s="164" t="s">
        <v>193</v>
      </c>
      <c r="B296" s="165" t="s">
        <v>141</v>
      </c>
      <c r="C296" s="179" t="s">
        <v>142</v>
      </c>
      <c r="D296" s="166"/>
      <c r="E296" s="167"/>
      <c r="F296" s="168"/>
      <c r="G296" s="168">
        <f>SUMIF(AG297:AG299,"&lt;&gt;NOR",G297:G299)</f>
        <v>0</v>
      </c>
      <c r="H296" s="168"/>
      <c r="I296" s="168">
        <f>SUM(I297:I299)</f>
        <v>0</v>
      </c>
      <c r="J296" s="168"/>
      <c r="K296" s="168">
        <f>SUM(K297:K299)</f>
        <v>0</v>
      </c>
      <c r="L296" s="168"/>
      <c r="M296" s="168">
        <f>SUM(M297:M299)</f>
        <v>0</v>
      </c>
      <c r="N296" s="167"/>
      <c r="O296" s="167">
        <f>SUM(O297:O299)</f>
        <v>0</v>
      </c>
      <c r="P296" s="167"/>
      <c r="Q296" s="167">
        <f>SUM(Q297:Q299)</f>
        <v>1.06</v>
      </c>
      <c r="R296" s="168"/>
      <c r="S296" s="168"/>
      <c r="T296" s="169"/>
      <c r="U296" s="163"/>
      <c r="V296" s="163">
        <f>SUM(V297:V299)</f>
        <v>0</v>
      </c>
      <c r="W296" s="163"/>
      <c r="X296" s="163"/>
      <c r="Y296" s="163"/>
      <c r="AG296" t="s">
        <v>194</v>
      </c>
    </row>
    <row r="297" spans="1:60" outlineLevel="1" x14ac:dyDescent="0.2">
      <c r="A297" s="171">
        <v>96</v>
      </c>
      <c r="B297" s="172" t="s">
        <v>592</v>
      </c>
      <c r="C297" s="180" t="s">
        <v>593</v>
      </c>
      <c r="D297" s="173" t="s">
        <v>276</v>
      </c>
      <c r="E297" s="174">
        <v>53.15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4">
        <v>0</v>
      </c>
      <c r="O297" s="174">
        <f>ROUND(E297*N297,2)</f>
        <v>0</v>
      </c>
      <c r="P297" s="174">
        <v>0.02</v>
      </c>
      <c r="Q297" s="174">
        <f>ROUND(E297*P297,2)</f>
        <v>1.06</v>
      </c>
      <c r="R297" s="176"/>
      <c r="S297" s="176" t="s">
        <v>262</v>
      </c>
      <c r="T297" s="177" t="s">
        <v>262</v>
      </c>
      <c r="U297" s="157">
        <v>0</v>
      </c>
      <c r="V297" s="157">
        <f>ROUND(E297*U297,2)</f>
        <v>0</v>
      </c>
      <c r="W297" s="157"/>
      <c r="X297" s="157" t="s">
        <v>200</v>
      </c>
      <c r="Y297" s="157" t="s">
        <v>201</v>
      </c>
      <c r="Z297" s="147"/>
      <c r="AA297" s="147"/>
      <c r="AB297" s="147"/>
      <c r="AC297" s="147"/>
      <c r="AD297" s="147"/>
      <c r="AE297" s="147"/>
      <c r="AF297" s="147"/>
      <c r="AG297" s="147" t="s">
        <v>451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81" t="s">
        <v>512</v>
      </c>
      <c r="D298" s="161"/>
      <c r="E298" s="162">
        <v>53.15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206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86">
        <v>97</v>
      </c>
      <c r="B299" s="187" t="s">
        <v>594</v>
      </c>
      <c r="C299" s="193" t="s">
        <v>595</v>
      </c>
      <c r="D299" s="188" t="s">
        <v>0</v>
      </c>
      <c r="E299" s="189">
        <v>47.197200000000002</v>
      </c>
      <c r="F299" s="190"/>
      <c r="G299" s="191">
        <f>ROUND(E299*F299,2)</f>
        <v>0</v>
      </c>
      <c r="H299" s="190"/>
      <c r="I299" s="191">
        <f>ROUND(E299*H299,2)</f>
        <v>0</v>
      </c>
      <c r="J299" s="190"/>
      <c r="K299" s="191">
        <f>ROUND(E299*J299,2)</f>
        <v>0</v>
      </c>
      <c r="L299" s="191">
        <v>21</v>
      </c>
      <c r="M299" s="191">
        <f>G299*(1+L299/100)</f>
        <v>0</v>
      </c>
      <c r="N299" s="189">
        <v>0</v>
      </c>
      <c r="O299" s="189">
        <f>ROUND(E299*N299,2)</f>
        <v>0</v>
      </c>
      <c r="P299" s="189">
        <v>0</v>
      </c>
      <c r="Q299" s="189">
        <f>ROUND(E299*P299,2)</f>
        <v>0</v>
      </c>
      <c r="R299" s="191"/>
      <c r="S299" s="191" t="s">
        <v>262</v>
      </c>
      <c r="T299" s="192" t="s">
        <v>262</v>
      </c>
      <c r="U299" s="157">
        <v>0</v>
      </c>
      <c r="V299" s="157">
        <f>ROUND(E299*U299,2)</f>
        <v>0</v>
      </c>
      <c r="W299" s="157"/>
      <c r="X299" s="157" t="s">
        <v>200</v>
      </c>
      <c r="Y299" s="157" t="s">
        <v>201</v>
      </c>
      <c r="Z299" s="147"/>
      <c r="AA299" s="147"/>
      <c r="AB299" s="147"/>
      <c r="AC299" s="147"/>
      <c r="AD299" s="147"/>
      <c r="AE299" s="147"/>
      <c r="AF299" s="147"/>
      <c r="AG299" s="147" t="s">
        <v>460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x14ac:dyDescent="0.2">
      <c r="A300" s="164" t="s">
        <v>193</v>
      </c>
      <c r="B300" s="165" t="s">
        <v>143</v>
      </c>
      <c r="C300" s="179" t="s">
        <v>144</v>
      </c>
      <c r="D300" s="166"/>
      <c r="E300" s="167"/>
      <c r="F300" s="168"/>
      <c r="G300" s="168">
        <f>SUMIF(AG301:AG331,"&lt;&gt;NOR",G301:G331)</f>
        <v>0</v>
      </c>
      <c r="H300" s="168"/>
      <c r="I300" s="168">
        <f>SUM(I301:I331)</f>
        <v>0</v>
      </c>
      <c r="J300" s="168"/>
      <c r="K300" s="168">
        <f>SUM(K301:K331)</f>
        <v>0</v>
      </c>
      <c r="L300" s="168"/>
      <c r="M300" s="168">
        <f>SUM(M301:M331)</f>
        <v>0</v>
      </c>
      <c r="N300" s="167"/>
      <c r="O300" s="167">
        <f>SUM(O301:O331)</f>
        <v>0.23</v>
      </c>
      <c r="P300" s="167"/>
      <c r="Q300" s="167">
        <f>SUM(Q301:Q331)</f>
        <v>7.0000000000000007E-2</v>
      </c>
      <c r="R300" s="168"/>
      <c r="S300" s="168"/>
      <c r="T300" s="169"/>
      <c r="U300" s="163"/>
      <c r="V300" s="163">
        <f>SUM(V301:V331)</f>
        <v>7.22</v>
      </c>
      <c r="W300" s="163"/>
      <c r="X300" s="163"/>
      <c r="Y300" s="163"/>
      <c r="AG300" t="s">
        <v>194</v>
      </c>
    </row>
    <row r="301" spans="1:60" outlineLevel="1" x14ac:dyDescent="0.2">
      <c r="A301" s="171">
        <v>98</v>
      </c>
      <c r="B301" s="172" t="s">
        <v>596</v>
      </c>
      <c r="C301" s="180" t="s">
        <v>597</v>
      </c>
      <c r="D301" s="173" t="s">
        <v>276</v>
      </c>
      <c r="E301" s="174">
        <v>53.28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4">
        <v>0</v>
      </c>
      <c r="O301" s="174">
        <f>ROUND(E301*N301,2)</f>
        <v>0</v>
      </c>
      <c r="P301" s="174">
        <v>0</v>
      </c>
      <c r="Q301" s="174">
        <f>ROUND(E301*P301,2)</f>
        <v>0</v>
      </c>
      <c r="R301" s="176"/>
      <c r="S301" s="176" t="s">
        <v>198</v>
      </c>
      <c r="T301" s="177" t="s">
        <v>199</v>
      </c>
      <c r="U301" s="157">
        <v>0</v>
      </c>
      <c r="V301" s="157">
        <f>ROUND(E301*U301,2)</f>
        <v>0</v>
      </c>
      <c r="W301" s="157"/>
      <c r="X301" s="157" t="s">
        <v>200</v>
      </c>
      <c r="Y301" s="157" t="s">
        <v>201</v>
      </c>
      <c r="Z301" s="147"/>
      <c r="AA301" s="147"/>
      <c r="AB301" s="147"/>
      <c r="AC301" s="147"/>
      <c r="AD301" s="147"/>
      <c r="AE301" s="147"/>
      <c r="AF301" s="147"/>
      <c r="AG301" s="147" t="s">
        <v>246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81" t="s">
        <v>474</v>
      </c>
      <c r="D302" s="161"/>
      <c r="E302" s="162">
        <v>53.28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206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1">
        <v>99</v>
      </c>
      <c r="B303" s="172" t="s">
        <v>598</v>
      </c>
      <c r="C303" s="180" t="s">
        <v>599</v>
      </c>
      <c r="D303" s="173" t="s">
        <v>330</v>
      </c>
      <c r="E303" s="174">
        <v>50.97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4">
        <v>0</v>
      </c>
      <c r="O303" s="174">
        <f>ROUND(E303*N303,2)</f>
        <v>0</v>
      </c>
      <c r="P303" s="174">
        <v>0</v>
      </c>
      <c r="Q303" s="174">
        <f>ROUND(E303*P303,2)</f>
        <v>0</v>
      </c>
      <c r="R303" s="176"/>
      <c r="S303" s="176" t="s">
        <v>262</v>
      </c>
      <c r="T303" s="177" t="s">
        <v>262</v>
      </c>
      <c r="U303" s="157">
        <v>0</v>
      </c>
      <c r="V303" s="157">
        <f>ROUND(E303*U303,2)</f>
        <v>0</v>
      </c>
      <c r="W303" s="157"/>
      <c r="X303" s="157" t="s">
        <v>200</v>
      </c>
      <c r="Y303" s="157" t="s">
        <v>201</v>
      </c>
      <c r="Z303" s="147"/>
      <c r="AA303" s="147"/>
      <c r="AB303" s="147"/>
      <c r="AC303" s="147"/>
      <c r="AD303" s="147"/>
      <c r="AE303" s="147"/>
      <c r="AF303" s="147"/>
      <c r="AG303" s="147" t="s">
        <v>451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81" t="s">
        <v>600</v>
      </c>
      <c r="D304" s="161"/>
      <c r="E304" s="162">
        <v>18.440000000000001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206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81" t="s">
        <v>601</v>
      </c>
      <c r="D305" s="161"/>
      <c r="E305" s="162">
        <v>32.53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206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86">
        <v>100</v>
      </c>
      <c r="B306" s="187" t="s">
        <v>602</v>
      </c>
      <c r="C306" s="193" t="s">
        <v>603</v>
      </c>
      <c r="D306" s="188" t="s">
        <v>330</v>
      </c>
      <c r="E306" s="189">
        <v>52.65</v>
      </c>
      <c r="F306" s="190"/>
      <c r="G306" s="191">
        <f>ROUND(E306*F306,2)</f>
        <v>0</v>
      </c>
      <c r="H306" s="190"/>
      <c r="I306" s="191">
        <f>ROUND(E306*H306,2)</f>
        <v>0</v>
      </c>
      <c r="J306" s="190"/>
      <c r="K306" s="191">
        <f>ROUND(E306*J306,2)</f>
        <v>0</v>
      </c>
      <c r="L306" s="191">
        <v>21</v>
      </c>
      <c r="M306" s="191">
        <f>G306*(1+L306/100)</f>
        <v>0</v>
      </c>
      <c r="N306" s="189">
        <v>3.0000000000000001E-5</v>
      </c>
      <c r="O306" s="189">
        <f>ROUND(E306*N306,2)</f>
        <v>0</v>
      </c>
      <c r="P306" s="189">
        <v>0</v>
      </c>
      <c r="Q306" s="189">
        <f>ROUND(E306*P306,2)</f>
        <v>0</v>
      </c>
      <c r="R306" s="191"/>
      <c r="S306" s="191" t="s">
        <v>198</v>
      </c>
      <c r="T306" s="192" t="s">
        <v>199</v>
      </c>
      <c r="U306" s="157">
        <v>0.13719999999999999</v>
      </c>
      <c r="V306" s="157">
        <f>ROUND(E306*U306,2)</f>
        <v>7.22</v>
      </c>
      <c r="W306" s="157"/>
      <c r="X306" s="157" t="s">
        <v>200</v>
      </c>
      <c r="Y306" s="157" t="s">
        <v>201</v>
      </c>
      <c r="Z306" s="147"/>
      <c r="AA306" s="147"/>
      <c r="AB306" s="147"/>
      <c r="AC306" s="147"/>
      <c r="AD306" s="147"/>
      <c r="AE306" s="147"/>
      <c r="AF306" s="147"/>
      <c r="AG306" s="147" t="s">
        <v>451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71">
        <v>101</v>
      </c>
      <c r="B307" s="172" t="s">
        <v>604</v>
      </c>
      <c r="C307" s="180" t="s">
        <v>605</v>
      </c>
      <c r="D307" s="173" t="s">
        <v>330</v>
      </c>
      <c r="E307" s="174">
        <v>52.65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4">
        <v>2.2000000000000001E-4</v>
      </c>
      <c r="O307" s="174">
        <f>ROUND(E307*N307,2)</f>
        <v>0.01</v>
      </c>
      <c r="P307" s="174">
        <v>0</v>
      </c>
      <c r="Q307" s="174">
        <f>ROUND(E307*P307,2)</f>
        <v>0</v>
      </c>
      <c r="R307" s="176"/>
      <c r="S307" s="176" t="s">
        <v>262</v>
      </c>
      <c r="T307" s="177" t="s">
        <v>262</v>
      </c>
      <c r="U307" s="157">
        <v>0</v>
      </c>
      <c r="V307" s="157">
        <f>ROUND(E307*U307,2)</f>
        <v>0</v>
      </c>
      <c r="W307" s="157"/>
      <c r="X307" s="157" t="s">
        <v>200</v>
      </c>
      <c r="Y307" s="157" t="s">
        <v>201</v>
      </c>
      <c r="Z307" s="147"/>
      <c r="AA307" s="147"/>
      <c r="AB307" s="147"/>
      <c r="AC307" s="147"/>
      <c r="AD307" s="147"/>
      <c r="AE307" s="147"/>
      <c r="AF307" s="147"/>
      <c r="AG307" s="147" t="s">
        <v>451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181" t="s">
        <v>470</v>
      </c>
      <c r="D308" s="161"/>
      <c r="E308" s="162">
        <v>52.65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206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71">
        <v>102</v>
      </c>
      <c r="B309" s="172" t="s">
        <v>606</v>
      </c>
      <c r="C309" s="180" t="s">
        <v>607</v>
      </c>
      <c r="D309" s="173" t="s">
        <v>330</v>
      </c>
      <c r="E309" s="174">
        <v>1.65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4">
        <v>2.0000000000000001E-4</v>
      </c>
      <c r="O309" s="174">
        <f>ROUND(E309*N309,2)</f>
        <v>0</v>
      </c>
      <c r="P309" s="174">
        <v>0</v>
      </c>
      <c r="Q309" s="174">
        <f>ROUND(E309*P309,2)</f>
        <v>0</v>
      </c>
      <c r="R309" s="176"/>
      <c r="S309" s="176" t="s">
        <v>198</v>
      </c>
      <c r="T309" s="177" t="s">
        <v>199</v>
      </c>
      <c r="U309" s="157">
        <v>0</v>
      </c>
      <c r="V309" s="157">
        <f>ROUND(E309*U309,2)</f>
        <v>0</v>
      </c>
      <c r="W309" s="157"/>
      <c r="X309" s="157" t="s">
        <v>200</v>
      </c>
      <c r="Y309" s="157" t="s">
        <v>201</v>
      </c>
      <c r="Z309" s="147"/>
      <c r="AA309" s="147"/>
      <c r="AB309" s="147"/>
      <c r="AC309" s="147"/>
      <c r="AD309" s="147"/>
      <c r="AE309" s="147"/>
      <c r="AF309" s="147"/>
      <c r="AG309" s="147" t="s">
        <v>451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81" t="s">
        <v>608</v>
      </c>
      <c r="D310" s="161"/>
      <c r="E310" s="162">
        <v>1.65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206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71">
        <v>103</v>
      </c>
      <c r="B311" s="172" t="s">
        <v>609</v>
      </c>
      <c r="C311" s="180" t="s">
        <v>610</v>
      </c>
      <c r="D311" s="173" t="s">
        <v>276</v>
      </c>
      <c r="E311" s="174">
        <v>72.88</v>
      </c>
      <c r="F311" s="175"/>
      <c r="G311" s="176">
        <f>ROUND(E311*F311,2)</f>
        <v>0</v>
      </c>
      <c r="H311" s="175"/>
      <c r="I311" s="176">
        <f>ROUND(E311*H311,2)</f>
        <v>0</v>
      </c>
      <c r="J311" s="175"/>
      <c r="K311" s="176">
        <f>ROUND(E311*J311,2)</f>
        <v>0</v>
      </c>
      <c r="L311" s="176">
        <v>21</v>
      </c>
      <c r="M311" s="176">
        <f>G311*(1+L311/100)</f>
        <v>0</v>
      </c>
      <c r="N311" s="174">
        <v>0</v>
      </c>
      <c r="O311" s="174">
        <f>ROUND(E311*N311,2)</f>
        <v>0</v>
      </c>
      <c r="P311" s="174">
        <v>1E-3</v>
      </c>
      <c r="Q311" s="174">
        <f>ROUND(E311*P311,2)</f>
        <v>7.0000000000000007E-2</v>
      </c>
      <c r="R311" s="176"/>
      <c r="S311" s="176" t="s">
        <v>262</v>
      </c>
      <c r="T311" s="177" t="s">
        <v>262</v>
      </c>
      <c r="U311" s="157">
        <v>0</v>
      </c>
      <c r="V311" s="157">
        <f>ROUND(E311*U311,2)</f>
        <v>0</v>
      </c>
      <c r="W311" s="157"/>
      <c r="X311" s="157" t="s">
        <v>200</v>
      </c>
      <c r="Y311" s="157" t="s">
        <v>201</v>
      </c>
      <c r="Z311" s="147"/>
      <c r="AA311" s="147"/>
      <c r="AB311" s="147"/>
      <c r="AC311" s="147"/>
      <c r="AD311" s="147"/>
      <c r="AE311" s="147"/>
      <c r="AF311" s="147"/>
      <c r="AG311" s="147" t="s">
        <v>451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181" t="s">
        <v>611</v>
      </c>
      <c r="D312" s="161"/>
      <c r="E312" s="162">
        <v>39.46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206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81" t="s">
        <v>612</v>
      </c>
      <c r="D313" s="161"/>
      <c r="E313" s="162">
        <v>33.42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206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71">
        <v>104</v>
      </c>
      <c r="B314" s="172" t="s">
        <v>613</v>
      </c>
      <c r="C314" s="180" t="s">
        <v>614</v>
      </c>
      <c r="D314" s="173" t="s">
        <v>276</v>
      </c>
      <c r="E314" s="174">
        <v>53.28</v>
      </c>
      <c r="F314" s="175"/>
      <c r="G314" s="176">
        <f>ROUND(E314*F314,2)</f>
        <v>0</v>
      </c>
      <c r="H314" s="175"/>
      <c r="I314" s="176">
        <f>ROUND(E314*H314,2)</f>
        <v>0</v>
      </c>
      <c r="J314" s="175"/>
      <c r="K314" s="176">
        <f>ROUND(E314*J314,2)</f>
        <v>0</v>
      </c>
      <c r="L314" s="176">
        <v>21</v>
      </c>
      <c r="M314" s="176">
        <f>G314*(1+L314/100)</f>
        <v>0</v>
      </c>
      <c r="N314" s="174">
        <v>2.5000000000000001E-4</v>
      </c>
      <c r="O314" s="174">
        <f>ROUND(E314*N314,2)</f>
        <v>0.01</v>
      </c>
      <c r="P314" s="174">
        <v>0</v>
      </c>
      <c r="Q314" s="174">
        <f>ROUND(E314*P314,2)</f>
        <v>0</v>
      </c>
      <c r="R314" s="176"/>
      <c r="S314" s="176" t="s">
        <v>198</v>
      </c>
      <c r="T314" s="177" t="s">
        <v>199</v>
      </c>
      <c r="U314" s="157">
        <v>0</v>
      </c>
      <c r="V314" s="157">
        <f>ROUND(E314*U314,2)</f>
        <v>0</v>
      </c>
      <c r="W314" s="157"/>
      <c r="X314" s="157" t="s">
        <v>200</v>
      </c>
      <c r="Y314" s="157" t="s">
        <v>201</v>
      </c>
      <c r="Z314" s="147"/>
      <c r="AA314" s="147"/>
      <c r="AB314" s="147"/>
      <c r="AC314" s="147"/>
      <c r="AD314" s="147"/>
      <c r="AE314" s="147"/>
      <c r="AF314" s="147"/>
      <c r="AG314" s="147" t="s">
        <v>246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81" t="s">
        <v>615</v>
      </c>
      <c r="D315" s="161"/>
      <c r="E315" s="162">
        <v>53.28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206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1">
        <v>105</v>
      </c>
      <c r="B316" s="172" t="s">
        <v>616</v>
      </c>
      <c r="C316" s="180" t="s">
        <v>617</v>
      </c>
      <c r="D316" s="173" t="s">
        <v>276</v>
      </c>
      <c r="E316" s="174">
        <v>106.56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21</v>
      </c>
      <c r="M316" s="176">
        <f>G316*(1+L316/100)</f>
        <v>0</v>
      </c>
      <c r="N316" s="174">
        <v>0</v>
      </c>
      <c r="O316" s="174">
        <f>ROUND(E316*N316,2)</f>
        <v>0</v>
      </c>
      <c r="P316" s="174">
        <v>0</v>
      </c>
      <c r="Q316" s="174">
        <f>ROUND(E316*P316,2)</f>
        <v>0</v>
      </c>
      <c r="R316" s="176"/>
      <c r="S316" s="176" t="s">
        <v>198</v>
      </c>
      <c r="T316" s="177" t="s">
        <v>199</v>
      </c>
      <c r="U316" s="157">
        <v>0</v>
      </c>
      <c r="V316" s="157">
        <f>ROUND(E316*U316,2)</f>
        <v>0</v>
      </c>
      <c r="W316" s="157"/>
      <c r="X316" s="157" t="s">
        <v>200</v>
      </c>
      <c r="Y316" s="157" t="s">
        <v>201</v>
      </c>
      <c r="Z316" s="147"/>
      <c r="AA316" s="147"/>
      <c r="AB316" s="147"/>
      <c r="AC316" s="147"/>
      <c r="AD316" s="147"/>
      <c r="AE316" s="147"/>
      <c r="AF316" s="147"/>
      <c r="AG316" s="147" t="s">
        <v>246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181" t="s">
        <v>618</v>
      </c>
      <c r="D317" s="161"/>
      <c r="E317" s="162">
        <v>106.56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206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1">
        <v>106</v>
      </c>
      <c r="B318" s="172" t="s">
        <v>619</v>
      </c>
      <c r="C318" s="180" t="s">
        <v>620</v>
      </c>
      <c r="D318" s="173" t="s">
        <v>330</v>
      </c>
      <c r="E318" s="174">
        <v>89.945999999999998</v>
      </c>
      <c r="F318" s="175"/>
      <c r="G318" s="176">
        <f>ROUND(E318*F318,2)</f>
        <v>0</v>
      </c>
      <c r="H318" s="175"/>
      <c r="I318" s="176">
        <f>ROUND(E318*H318,2)</f>
        <v>0</v>
      </c>
      <c r="J318" s="175"/>
      <c r="K318" s="176">
        <f>ROUND(E318*J318,2)</f>
        <v>0</v>
      </c>
      <c r="L318" s="176">
        <v>21</v>
      </c>
      <c r="M318" s="176">
        <f>G318*(1+L318/100)</f>
        <v>0</v>
      </c>
      <c r="N318" s="174">
        <v>4.0000000000000003E-5</v>
      </c>
      <c r="O318" s="174">
        <f>ROUND(E318*N318,2)</f>
        <v>0</v>
      </c>
      <c r="P318" s="174">
        <v>0</v>
      </c>
      <c r="Q318" s="174">
        <f>ROUND(E318*P318,2)</f>
        <v>0</v>
      </c>
      <c r="R318" s="176"/>
      <c r="S318" s="176" t="s">
        <v>262</v>
      </c>
      <c r="T318" s="177" t="s">
        <v>262</v>
      </c>
      <c r="U318" s="157">
        <v>0</v>
      </c>
      <c r="V318" s="157">
        <f>ROUND(E318*U318,2)</f>
        <v>0</v>
      </c>
      <c r="W318" s="157"/>
      <c r="X318" s="157" t="s">
        <v>200</v>
      </c>
      <c r="Y318" s="157" t="s">
        <v>201</v>
      </c>
      <c r="Z318" s="147"/>
      <c r="AA318" s="147"/>
      <c r="AB318" s="147"/>
      <c r="AC318" s="147"/>
      <c r="AD318" s="147"/>
      <c r="AE318" s="147"/>
      <c r="AF318" s="147"/>
      <c r="AG318" s="147" t="s">
        <v>451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259" t="s">
        <v>621</v>
      </c>
      <c r="D319" s="260"/>
      <c r="E319" s="260"/>
      <c r="F319" s="260"/>
      <c r="G319" s="260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204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181" t="s">
        <v>622</v>
      </c>
      <c r="D320" s="161"/>
      <c r="E320" s="162">
        <v>89.945999999999998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206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71">
        <v>107</v>
      </c>
      <c r="B321" s="172" t="s">
        <v>623</v>
      </c>
      <c r="C321" s="180" t="s">
        <v>624</v>
      </c>
      <c r="D321" s="173" t="s">
        <v>276</v>
      </c>
      <c r="E321" s="174">
        <v>53.28</v>
      </c>
      <c r="F321" s="175"/>
      <c r="G321" s="176">
        <f>ROUND(E321*F321,2)</f>
        <v>0</v>
      </c>
      <c r="H321" s="175"/>
      <c r="I321" s="176">
        <f>ROUND(E321*H321,2)</f>
        <v>0</v>
      </c>
      <c r="J321" s="175"/>
      <c r="K321" s="176">
        <f>ROUND(E321*J321,2)</f>
        <v>0</v>
      </c>
      <c r="L321" s="176">
        <v>21</v>
      </c>
      <c r="M321" s="176">
        <f>G321*(1+L321/100)</f>
        <v>0</v>
      </c>
      <c r="N321" s="174">
        <v>4.0000000000000003E-5</v>
      </c>
      <c r="O321" s="174">
        <f>ROUND(E321*N321,2)</f>
        <v>0</v>
      </c>
      <c r="P321" s="174">
        <v>0</v>
      </c>
      <c r="Q321" s="174">
        <f>ROUND(E321*P321,2)</f>
        <v>0</v>
      </c>
      <c r="R321" s="176"/>
      <c r="S321" s="176" t="s">
        <v>262</v>
      </c>
      <c r="T321" s="177" t="s">
        <v>262</v>
      </c>
      <c r="U321" s="157">
        <v>0</v>
      </c>
      <c r="V321" s="157">
        <f>ROUND(E321*U321,2)</f>
        <v>0</v>
      </c>
      <c r="W321" s="157"/>
      <c r="X321" s="157" t="s">
        <v>200</v>
      </c>
      <c r="Y321" s="157" t="s">
        <v>201</v>
      </c>
      <c r="Z321" s="147"/>
      <c r="AA321" s="147"/>
      <c r="AB321" s="147"/>
      <c r="AC321" s="147"/>
      <c r="AD321" s="147"/>
      <c r="AE321" s="147"/>
      <c r="AF321" s="147"/>
      <c r="AG321" s="147" t="s">
        <v>451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181" t="s">
        <v>615</v>
      </c>
      <c r="D322" s="161"/>
      <c r="E322" s="162">
        <v>53.28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206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86">
        <v>108</v>
      </c>
      <c r="B323" s="187" t="s">
        <v>625</v>
      </c>
      <c r="C323" s="193" t="s">
        <v>626</v>
      </c>
      <c r="D323" s="188" t="s">
        <v>0</v>
      </c>
      <c r="E323" s="189">
        <v>1158.20553</v>
      </c>
      <c r="F323" s="190"/>
      <c r="G323" s="191">
        <f>ROUND(E323*F323,2)</f>
        <v>0</v>
      </c>
      <c r="H323" s="190"/>
      <c r="I323" s="191">
        <f>ROUND(E323*H323,2)</f>
        <v>0</v>
      </c>
      <c r="J323" s="190"/>
      <c r="K323" s="191">
        <f>ROUND(E323*J323,2)</f>
        <v>0</v>
      </c>
      <c r="L323" s="191">
        <v>21</v>
      </c>
      <c r="M323" s="191">
        <f>G323*(1+L323/100)</f>
        <v>0</v>
      </c>
      <c r="N323" s="189">
        <v>0</v>
      </c>
      <c r="O323" s="189">
        <f>ROUND(E323*N323,2)</f>
        <v>0</v>
      </c>
      <c r="P323" s="189">
        <v>0</v>
      </c>
      <c r="Q323" s="189">
        <f>ROUND(E323*P323,2)</f>
        <v>0</v>
      </c>
      <c r="R323" s="191"/>
      <c r="S323" s="191" t="s">
        <v>262</v>
      </c>
      <c r="T323" s="192" t="s">
        <v>262</v>
      </c>
      <c r="U323" s="157">
        <v>0</v>
      </c>
      <c r="V323" s="157">
        <f>ROUND(E323*U323,2)</f>
        <v>0</v>
      </c>
      <c r="W323" s="157"/>
      <c r="X323" s="157" t="s">
        <v>200</v>
      </c>
      <c r="Y323" s="157" t="s">
        <v>201</v>
      </c>
      <c r="Z323" s="147"/>
      <c r="AA323" s="147"/>
      <c r="AB323" s="147"/>
      <c r="AC323" s="147"/>
      <c r="AD323" s="147"/>
      <c r="AE323" s="147"/>
      <c r="AF323" s="147"/>
      <c r="AG323" s="147" t="s">
        <v>460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1">
        <v>109</v>
      </c>
      <c r="B324" s="172" t="s">
        <v>627</v>
      </c>
      <c r="C324" s="180" t="s">
        <v>628</v>
      </c>
      <c r="D324" s="173" t="s">
        <v>330</v>
      </c>
      <c r="E324" s="174">
        <v>57.914999999999999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4">
        <v>1.3999999999999999E-4</v>
      </c>
      <c r="O324" s="174">
        <f>ROUND(E324*N324,2)</f>
        <v>0.01</v>
      </c>
      <c r="P324" s="174">
        <v>0</v>
      </c>
      <c r="Q324" s="174">
        <f>ROUND(E324*P324,2)</f>
        <v>0</v>
      </c>
      <c r="R324" s="176" t="s">
        <v>490</v>
      </c>
      <c r="S324" s="176" t="s">
        <v>262</v>
      </c>
      <c r="T324" s="177" t="s">
        <v>262</v>
      </c>
      <c r="U324" s="157">
        <v>0</v>
      </c>
      <c r="V324" s="157">
        <f>ROUND(E324*U324,2)</f>
        <v>0</v>
      </c>
      <c r="W324" s="157"/>
      <c r="X324" s="157" t="s">
        <v>486</v>
      </c>
      <c r="Y324" s="157" t="s">
        <v>201</v>
      </c>
      <c r="Z324" s="147"/>
      <c r="AA324" s="147"/>
      <c r="AB324" s="147"/>
      <c r="AC324" s="147"/>
      <c r="AD324" s="147"/>
      <c r="AE324" s="147"/>
      <c r="AF324" s="147"/>
      <c r="AG324" s="147" t="s">
        <v>487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181" t="s">
        <v>629</v>
      </c>
      <c r="D325" s="161"/>
      <c r="E325" s="162">
        <v>57.91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206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22.5" outlineLevel="1" x14ac:dyDescent="0.2">
      <c r="A326" s="171">
        <v>110</v>
      </c>
      <c r="B326" s="172" t="s">
        <v>630</v>
      </c>
      <c r="C326" s="180" t="s">
        <v>631</v>
      </c>
      <c r="D326" s="173" t="s">
        <v>276</v>
      </c>
      <c r="E326" s="174">
        <v>67.59</v>
      </c>
      <c r="F326" s="175"/>
      <c r="G326" s="176">
        <f>ROUND(E326*F326,2)</f>
        <v>0</v>
      </c>
      <c r="H326" s="175"/>
      <c r="I326" s="176">
        <f>ROUND(E326*H326,2)</f>
        <v>0</v>
      </c>
      <c r="J326" s="175"/>
      <c r="K326" s="176">
        <f>ROUND(E326*J326,2)</f>
        <v>0</v>
      </c>
      <c r="L326" s="176">
        <v>21</v>
      </c>
      <c r="M326" s="176">
        <f>G326*(1+L326/100)</f>
        <v>0</v>
      </c>
      <c r="N326" s="174">
        <v>3.0000000000000001E-3</v>
      </c>
      <c r="O326" s="174">
        <f>ROUND(E326*N326,2)</f>
        <v>0.2</v>
      </c>
      <c r="P326" s="174">
        <v>0</v>
      </c>
      <c r="Q326" s="174">
        <f>ROUND(E326*P326,2)</f>
        <v>0</v>
      </c>
      <c r="R326" s="176" t="s">
        <v>490</v>
      </c>
      <c r="S326" s="176" t="s">
        <v>262</v>
      </c>
      <c r="T326" s="177" t="s">
        <v>262</v>
      </c>
      <c r="U326" s="157">
        <v>0</v>
      </c>
      <c r="V326" s="157">
        <f>ROUND(E326*U326,2)</f>
        <v>0</v>
      </c>
      <c r="W326" s="157"/>
      <c r="X326" s="157" t="s">
        <v>486</v>
      </c>
      <c r="Y326" s="157" t="s">
        <v>201</v>
      </c>
      <c r="Z326" s="147"/>
      <c r="AA326" s="147"/>
      <c r="AB326" s="147"/>
      <c r="AC326" s="147"/>
      <c r="AD326" s="147"/>
      <c r="AE326" s="147"/>
      <c r="AF326" s="147"/>
      <c r="AG326" s="147" t="s">
        <v>487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259" t="s">
        <v>632</v>
      </c>
      <c r="D327" s="260"/>
      <c r="E327" s="260"/>
      <c r="F327" s="260"/>
      <c r="G327" s="260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204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250" t="s">
        <v>633</v>
      </c>
      <c r="D328" s="251"/>
      <c r="E328" s="251"/>
      <c r="F328" s="251"/>
      <c r="G328" s="251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204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250" t="s">
        <v>634</v>
      </c>
      <c r="D329" s="251"/>
      <c r="E329" s="251"/>
      <c r="F329" s="251"/>
      <c r="G329" s="251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204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">
      <c r="A330" s="154"/>
      <c r="B330" s="155"/>
      <c r="C330" s="181" t="s">
        <v>635</v>
      </c>
      <c r="D330" s="161"/>
      <c r="E330" s="162">
        <v>61.271999999999998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206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81" t="s">
        <v>636</v>
      </c>
      <c r="D331" s="161"/>
      <c r="E331" s="162">
        <v>6.3179999999999996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206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x14ac:dyDescent="0.2">
      <c r="A332" s="164" t="s">
        <v>193</v>
      </c>
      <c r="B332" s="165" t="s">
        <v>145</v>
      </c>
      <c r="C332" s="179" t="s">
        <v>146</v>
      </c>
      <c r="D332" s="166"/>
      <c r="E332" s="167"/>
      <c r="F332" s="168"/>
      <c r="G332" s="168">
        <f>SUMIF(AG333:AG340,"&lt;&gt;NOR",G333:G340)</f>
        <v>0</v>
      </c>
      <c r="H332" s="168"/>
      <c r="I332" s="168">
        <f>SUM(I333:I340)</f>
        <v>0</v>
      </c>
      <c r="J332" s="168"/>
      <c r="K332" s="168">
        <f>SUM(K333:K340)</f>
        <v>0</v>
      </c>
      <c r="L332" s="168"/>
      <c r="M332" s="168">
        <f>SUM(M333:M340)</f>
        <v>0</v>
      </c>
      <c r="N332" s="167"/>
      <c r="O332" s="167">
        <f>SUM(O333:O340)</f>
        <v>0.48</v>
      </c>
      <c r="P332" s="167"/>
      <c r="Q332" s="167">
        <f>SUM(Q333:Q340)</f>
        <v>0</v>
      </c>
      <c r="R332" s="168"/>
      <c r="S332" s="168"/>
      <c r="T332" s="169"/>
      <c r="U332" s="163"/>
      <c r="V332" s="163">
        <f>SUM(V333:V340)</f>
        <v>0</v>
      </c>
      <c r="W332" s="163"/>
      <c r="X332" s="163"/>
      <c r="Y332" s="163"/>
      <c r="AG332" t="s">
        <v>194</v>
      </c>
    </row>
    <row r="333" spans="1:60" outlineLevel="1" x14ac:dyDescent="0.2">
      <c r="A333" s="171">
        <v>111</v>
      </c>
      <c r="B333" s="172" t="s">
        <v>637</v>
      </c>
      <c r="C333" s="180" t="s">
        <v>638</v>
      </c>
      <c r="D333" s="173" t="s">
        <v>276</v>
      </c>
      <c r="E333" s="174">
        <v>53.28</v>
      </c>
      <c r="F333" s="175"/>
      <c r="G333" s="176">
        <f>ROUND(E333*F333,2)</f>
        <v>0</v>
      </c>
      <c r="H333" s="175"/>
      <c r="I333" s="176">
        <f>ROUND(E333*H333,2)</f>
        <v>0</v>
      </c>
      <c r="J333" s="175"/>
      <c r="K333" s="176">
        <f>ROUND(E333*J333,2)</f>
        <v>0</v>
      </c>
      <c r="L333" s="176">
        <v>21</v>
      </c>
      <c r="M333" s="176">
        <f>G333*(1+L333/100)</f>
        <v>0</v>
      </c>
      <c r="N333" s="174">
        <v>5.0000000000000002E-5</v>
      </c>
      <c r="O333" s="174">
        <f>ROUND(E333*N333,2)</f>
        <v>0</v>
      </c>
      <c r="P333" s="174">
        <v>0</v>
      </c>
      <c r="Q333" s="174">
        <f>ROUND(E333*P333,2)</f>
        <v>0</v>
      </c>
      <c r="R333" s="176"/>
      <c r="S333" s="176" t="s">
        <v>262</v>
      </c>
      <c r="T333" s="177" t="s">
        <v>262</v>
      </c>
      <c r="U333" s="157">
        <v>0</v>
      </c>
      <c r="V333" s="157">
        <f>ROUND(E333*U333,2)</f>
        <v>0</v>
      </c>
      <c r="W333" s="157"/>
      <c r="X333" s="157" t="s">
        <v>200</v>
      </c>
      <c r="Y333" s="157" t="s">
        <v>201</v>
      </c>
      <c r="Z333" s="147"/>
      <c r="AA333" s="147"/>
      <c r="AB333" s="147"/>
      <c r="AC333" s="147"/>
      <c r="AD333" s="147"/>
      <c r="AE333" s="147"/>
      <c r="AF333" s="147"/>
      <c r="AG333" s="147" t="s">
        <v>451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181" t="s">
        <v>615</v>
      </c>
      <c r="D334" s="161"/>
      <c r="E334" s="162">
        <v>53.28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206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71">
        <v>112</v>
      </c>
      <c r="B335" s="172" t="s">
        <v>639</v>
      </c>
      <c r="C335" s="180" t="s">
        <v>640</v>
      </c>
      <c r="D335" s="173" t="s">
        <v>276</v>
      </c>
      <c r="E335" s="174">
        <v>53.28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4">
        <v>3.0000000000000001E-3</v>
      </c>
      <c r="O335" s="174">
        <f>ROUND(E335*N335,2)</f>
        <v>0.16</v>
      </c>
      <c r="P335" s="174">
        <v>0</v>
      </c>
      <c r="Q335" s="174">
        <f>ROUND(E335*P335,2)</f>
        <v>0</v>
      </c>
      <c r="R335" s="176"/>
      <c r="S335" s="176" t="s">
        <v>262</v>
      </c>
      <c r="T335" s="177" t="s">
        <v>262</v>
      </c>
      <c r="U335" s="157">
        <v>0</v>
      </c>
      <c r="V335" s="157">
        <f>ROUND(E335*U335,2)</f>
        <v>0</v>
      </c>
      <c r="W335" s="157"/>
      <c r="X335" s="157" t="s">
        <v>200</v>
      </c>
      <c r="Y335" s="157" t="s">
        <v>201</v>
      </c>
      <c r="Z335" s="147"/>
      <c r="AA335" s="147"/>
      <c r="AB335" s="147"/>
      <c r="AC335" s="147"/>
      <c r="AD335" s="147"/>
      <c r="AE335" s="147"/>
      <c r="AF335" s="147"/>
      <c r="AG335" s="147" t="s">
        <v>451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4"/>
      <c r="B336" s="155"/>
      <c r="C336" s="259" t="s">
        <v>641</v>
      </c>
      <c r="D336" s="260"/>
      <c r="E336" s="260"/>
      <c r="F336" s="260"/>
      <c r="G336" s="260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204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2" x14ac:dyDescent="0.2">
      <c r="A337" s="154"/>
      <c r="B337" s="155"/>
      <c r="C337" s="181" t="s">
        <v>615</v>
      </c>
      <c r="D337" s="161"/>
      <c r="E337" s="162">
        <v>53.28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206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71">
        <v>113</v>
      </c>
      <c r="B338" s="172" t="s">
        <v>642</v>
      </c>
      <c r="C338" s="180" t="s">
        <v>643</v>
      </c>
      <c r="D338" s="173" t="s">
        <v>276</v>
      </c>
      <c r="E338" s="174">
        <v>106.56</v>
      </c>
      <c r="F338" s="175"/>
      <c r="G338" s="176">
        <f>ROUND(E338*F338,2)</f>
        <v>0</v>
      </c>
      <c r="H338" s="175"/>
      <c r="I338" s="176">
        <f>ROUND(E338*H338,2)</f>
        <v>0</v>
      </c>
      <c r="J338" s="175"/>
      <c r="K338" s="176">
        <f>ROUND(E338*J338,2)</f>
        <v>0</v>
      </c>
      <c r="L338" s="176">
        <v>21</v>
      </c>
      <c r="M338" s="176">
        <f>G338*(1+L338/100)</f>
        <v>0</v>
      </c>
      <c r="N338" s="174">
        <v>3.0000000000000001E-3</v>
      </c>
      <c r="O338" s="174">
        <f>ROUND(E338*N338,2)</f>
        <v>0.32</v>
      </c>
      <c r="P338" s="174">
        <v>0</v>
      </c>
      <c r="Q338" s="174">
        <f>ROUND(E338*P338,2)</f>
        <v>0</v>
      </c>
      <c r="R338" s="176"/>
      <c r="S338" s="176" t="s">
        <v>262</v>
      </c>
      <c r="T338" s="177" t="s">
        <v>262</v>
      </c>
      <c r="U338" s="157">
        <v>0</v>
      </c>
      <c r="V338" s="157">
        <f>ROUND(E338*U338,2)</f>
        <v>0</v>
      </c>
      <c r="W338" s="157"/>
      <c r="X338" s="157" t="s">
        <v>200</v>
      </c>
      <c r="Y338" s="157" t="s">
        <v>201</v>
      </c>
      <c r="Z338" s="147"/>
      <c r="AA338" s="147"/>
      <c r="AB338" s="147"/>
      <c r="AC338" s="147"/>
      <c r="AD338" s="147"/>
      <c r="AE338" s="147"/>
      <c r="AF338" s="147"/>
      <c r="AG338" s="147" t="s">
        <v>451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">
      <c r="A339" s="154"/>
      <c r="B339" s="155"/>
      <c r="C339" s="181" t="s">
        <v>618</v>
      </c>
      <c r="D339" s="161"/>
      <c r="E339" s="162">
        <v>106.56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206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86">
        <v>114</v>
      </c>
      <c r="B340" s="187" t="s">
        <v>644</v>
      </c>
      <c r="C340" s="193" t="s">
        <v>645</v>
      </c>
      <c r="D340" s="188" t="s">
        <v>0</v>
      </c>
      <c r="E340" s="189">
        <v>177.15600000000001</v>
      </c>
      <c r="F340" s="190"/>
      <c r="G340" s="191">
        <f>ROUND(E340*F340,2)</f>
        <v>0</v>
      </c>
      <c r="H340" s="190"/>
      <c r="I340" s="191">
        <f>ROUND(E340*H340,2)</f>
        <v>0</v>
      </c>
      <c r="J340" s="190"/>
      <c r="K340" s="191">
        <f>ROUND(E340*J340,2)</f>
        <v>0</v>
      </c>
      <c r="L340" s="191">
        <v>21</v>
      </c>
      <c r="M340" s="191">
        <f>G340*(1+L340/100)</f>
        <v>0</v>
      </c>
      <c r="N340" s="189">
        <v>0</v>
      </c>
      <c r="O340" s="189">
        <f>ROUND(E340*N340,2)</f>
        <v>0</v>
      </c>
      <c r="P340" s="189">
        <v>0</v>
      </c>
      <c r="Q340" s="189">
        <f>ROUND(E340*P340,2)</f>
        <v>0</v>
      </c>
      <c r="R340" s="191"/>
      <c r="S340" s="191" t="s">
        <v>262</v>
      </c>
      <c r="T340" s="192" t="s">
        <v>262</v>
      </c>
      <c r="U340" s="157">
        <v>0</v>
      </c>
      <c r="V340" s="157">
        <f>ROUND(E340*U340,2)</f>
        <v>0</v>
      </c>
      <c r="W340" s="157"/>
      <c r="X340" s="157" t="s">
        <v>200</v>
      </c>
      <c r="Y340" s="157" t="s">
        <v>201</v>
      </c>
      <c r="Z340" s="147"/>
      <c r="AA340" s="147"/>
      <c r="AB340" s="147"/>
      <c r="AC340" s="147"/>
      <c r="AD340" s="147"/>
      <c r="AE340" s="147"/>
      <c r="AF340" s="147"/>
      <c r="AG340" s="147" t="s">
        <v>460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x14ac:dyDescent="0.2">
      <c r="A341" s="164" t="s">
        <v>193</v>
      </c>
      <c r="B341" s="165" t="s">
        <v>147</v>
      </c>
      <c r="C341" s="179" t="s">
        <v>148</v>
      </c>
      <c r="D341" s="166"/>
      <c r="E341" s="167"/>
      <c r="F341" s="168"/>
      <c r="G341" s="168">
        <f>SUMIF(AG342:AG365,"&lt;&gt;NOR",G342:G365)</f>
        <v>0</v>
      </c>
      <c r="H341" s="168"/>
      <c r="I341" s="168">
        <f>SUM(I342:I365)</f>
        <v>0</v>
      </c>
      <c r="J341" s="168"/>
      <c r="K341" s="168">
        <f>SUM(K342:K365)</f>
        <v>0</v>
      </c>
      <c r="L341" s="168"/>
      <c r="M341" s="168">
        <f>SUM(M342:M365)</f>
        <v>0</v>
      </c>
      <c r="N341" s="167"/>
      <c r="O341" s="167">
        <f>SUM(O342:O365)</f>
        <v>0.38</v>
      </c>
      <c r="P341" s="167"/>
      <c r="Q341" s="167">
        <f>SUM(Q342:Q365)</f>
        <v>0</v>
      </c>
      <c r="R341" s="168"/>
      <c r="S341" s="168"/>
      <c r="T341" s="169"/>
      <c r="U341" s="163"/>
      <c r="V341" s="163">
        <f>SUM(V342:V365)</f>
        <v>0</v>
      </c>
      <c r="W341" s="163"/>
      <c r="X341" s="163"/>
      <c r="Y341" s="163"/>
      <c r="AG341" t="s">
        <v>194</v>
      </c>
    </row>
    <row r="342" spans="1:60" outlineLevel="1" x14ac:dyDescent="0.2">
      <c r="A342" s="171">
        <v>115</v>
      </c>
      <c r="B342" s="172" t="s">
        <v>646</v>
      </c>
      <c r="C342" s="180" t="s">
        <v>647</v>
      </c>
      <c r="D342" s="173" t="s">
        <v>276</v>
      </c>
      <c r="E342" s="174">
        <v>18.045000000000002</v>
      </c>
      <c r="F342" s="175"/>
      <c r="G342" s="176">
        <f>ROUND(E342*F342,2)</f>
        <v>0</v>
      </c>
      <c r="H342" s="175"/>
      <c r="I342" s="176">
        <f>ROUND(E342*H342,2)</f>
        <v>0</v>
      </c>
      <c r="J342" s="175"/>
      <c r="K342" s="176">
        <f>ROUND(E342*J342,2)</f>
        <v>0</v>
      </c>
      <c r="L342" s="176">
        <v>21</v>
      </c>
      <c r="M342" s="176">
        <f>G342*(1+L342/100)</f>
        <v>0</v>
      </c>
      <c r="N342" s="174">
        <v>2.1000000000000001E-4</v>
      </c>
      <c r="O342" s="174">
        <f>ROUND(E342*N342,2)</f>
        <v>0</v>
      </c>
      <c r="P342" s="174">
        <v>0</v>
      </c>
      <c r="Q342" s="174">
        <f>ROUND(E342*P342,2)</f>
        <v>0</v>
      </c>
      <c r="R342" s="176"/>
      <c r="S342" s="176" t="s">
        <v>262</v>
      </c>
      <c r="T342" s="177" t="s">
        <v>262</v>
      </c>
      <c r="U342" s="157">
        <v>0</v>
      </c>
      <c r="V342" s="157">
        <f>ROUND(E342*U342,2)</f>
        <v>0</v>
      </c>
      <c r="W342" s="157"/>
      <c r="X342" s="157" t="s">
        <v>200</v>
      </c>
      <c r="Y342" s="157" t="s">
        <v>201</v>
      </c>
      <c r="Z342" s="147"/>
      <c r="AA342" s="147"/>
      <c r="AB342" s="147"/>
      <c r="AC342" s="147"/>
      <c r="AD342" s="147"/>
      <c r="AE342" s="147"/>
      <c r="AF342" s="147"/>
      <c r="AG342" s="147" t="s">
        <v>451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181" t="s">
        <v>648</v>
      </c>
      <c r="D343" s="161"/>
      <c r="E343" s="162">
        <v>18.05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206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71">
        <v>116</v>
      </c>
      <c r="B344" s="172" t="s">
        <v>649</v>
      </c>
      <c r="C344" s="180" t="s">
        <v>650</v>
      </c>
      <c r="D344" s="173" t="s">
        <v>261</v>
      </c>
      <c r="E344" s="174">
        <v>10</v>
      </c>
      <c r="F344" s="175"/>
      <c r="G344" s="176">
        <f>ROUND(E344*F344,2)</f>
        <v>0</v>
      </c>
      <c r="H344" s="175"/>
      <c r="I344" s="176">
        <f>ROUND(E344*H344,2)</f>
        <v>0</v>
      </c>
      <c r="J344" s="175"/>
      <c r="K344" s="176">
        <f>ROUND(E344*J344,2)</f>
        <v>0</v>
      </c>
      <c r="L344" s="176">
        <v>21</v>
      </c>
      <c r="M344" s="176">
        <f>G344*(1+L344/100)</f>
        <v>0</v>
      </c>
      <c r="N344" s="174">
        <v>0</v>
      </c>
      <c r="O344" s="174">
        <f>ROUND(E344*N344,2)</f>
        <v>0</v>
      </c>
      <c r="P344" s="174">
        <v>0</v>
      </c>
      <c r="Q344" s="174">
        <f>ROUND(E344*P344,2)</f>
        <v>0</v>
      </c>
      <c r="R344" s="176"/>
      <c r="S344" s="176" t="s">
        <v>262</v>
      </c>
      <c r="T344" s="177" t="s">
        <v>262</v>
      </c>
      <c r="U344" s="157">
        <v>0</v>
      </c>
      <c r="V344" s="157">
        <f>ROUND(E344*U344,2)</f>
        <v>0</v>
      </c>
      <c r="W344" s="157"/>
      <c r="X344" s="157" t="s">
        <v>200</v>
      </c>
      <c r="Y344" s="157" t="s">
        <v>201</v>
      </c>
      <c r="Z344" s="147"/>
      <c r="AA344" s="147"/>
      <c r="AB344" s="147"/>
      <c r="AC344" s="147"/>
      <c r="AD344" s="147"/>
      <c r="AE344" s="147"/>
      <c r="AF344" s="147"/>
      <c r="AG344" s="147" t="s">
        <v>451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4"/>
      <c r="B345" s="155"/>
      <c r="C345" s="181" t="s">
        <v>63</v>
      </c>
      <c r="D345" s="161"/>
      <c r="E345" s="162">
        <v>10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206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71">
        <v>117</v>
      </c>
      <c r="B346" s="172" t="s">
        <v>651</v>
      </c>
      <c r="C346" s="180" t="s">
        <v>652</v>
      </c>
      <c r="D346" s="173" t="s">
        <v>261</v>
      </c>
      <c r="E346" s="174">
        <v>30</v>
      </c>
      <c r="F346" s="175"/>
      <c r="G346" s="176">
        <f>ROUND(E346*F346,2)</f>
        <v>0</v>
      </c>
      <c r="H346" s="175"/>
      <c r="I346" s="176">
        <f>ROUND(E346*H346,2)</f>
        <v>0</v>
      </c>
      <c r="J346" s="175"/>
      <c r="K346" s="176">
        <f>ROUND(E346*J346,2)</f>
        <v>0</v>
      </c>
      <c r="L346" s="176">
        <v>21</v>
      </c>
      <c r="M346" s="176">
        <f>G346*(1+L346/100)</f>
        <v>0</v>
      </c>
      <c r="N346" s="174">
        <v>0</v>
      </c>
      <c r="O346" s="174">
        <f>ROUND(E346*N346,2)</f>
        <v>0</v>
      </c>
      <c r="P346" s="174">
        <v>0</v>
      </c>
      <c r="Q346" s="174">
        <f>ROUND(E346*P346,2)</f>
        <v>0</v>
      </c>
      <c r="R346" s="176"/>
      <c r="S346" s="176" t="s">
        <v>262</v>
      </c>
      <c r="T346" s="177" t="s">
        <v>262</v>
      </c>
      <c r="U346" s="157">
        <v>0</v>
      </c>
      <c r="V346" s="157">
        <f>ROUND(E346*U346,2)</f>
        <v>0</v>
      </c>
      <c r="W346" s="157"/>
      <c r="X346" s="157" t="s">
        <v>200</v>
      </c>
      <c r="Y346" s="157" t="s">
        <v>201</v>
      </c>
      <c r="Z346" s="147"/>
      <c r="AA346" s="147"/>
      <c r="AB346" s="147"/>
      <c r="AC346" s="147"/>
      <c r="AD346" s="147"/>
      <c r="AE346" s="147"/>
      <c r="AF346" s="147"/>
      <c r="AG346" s="147" t="s">
        <v>451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81" t="s">
        <v>653</v>
      </c>
      <c r="D347" s="161"/>
      <c r="E347" s="162">
        <v>30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206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71">
        <v>118</v>
      </c>
      <c r="B348" s="172" t="s">
        <v>654</v>
      </c>
      <c r="C348" s="180" t="s">
        <v>655</v>
      </c>
      <c r="D348" s="173" t="s">
        <v>276</v>
      </c>
      <c r="E348" s="174">
        <v>18.045000000000002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21</v>
      </c>
      <c r="M348" s="176">
        <f>G348*(1+L348/100)</f>
        <v>0</v>
      </c>
      <c r="N348" s="174">
        <v>4.9699999999999996E-3</v>
      </c>
      <c r="O348" s="174">
        <f>ROUND(E348*N348,2)</f>
        <v>0.09</v>
      </c>
      <c r="P348" s="174">
        <v>0</v>
      </c>
      <c r="Q348" s="174">
        <f>ROUND(E348*P348,2)</f>
        <v>0</v>
      </c>
      <c r="R348" s="176"/>
      <c r="S348" s="176" t="s">
        <v>262</v>
      </c>
      <c r="T348" s="177" t="s">
        <v>262</v>
      </c>
      <c r="U348" s="157">
        <v>0</v>
      </c>
      <c r="V348" s="157">
        <f>ROUND(E348*U348,2)</f>
        <v>0</v>
      </c>
      <c r="W348" s="157"/>
      <c r="X348" s="157" t="s">
        <v>200</v>
      </c>
      <c r="Y348" s="157" t="s">
        <v>201</v>
      </c>
      <c r="Z348" s="147"/>
      <c r="AA348" s="147"/>
      <c r="AB348" s="147"/>
      <c r="AC348" s="147"/>
      <c r="AD348" s="147"/>
      <c r="AE348" s="147"/>
      <c r="AF348" s="147"/>
      <c r="AG348" s="147" t="s">
        <v>246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181" t="s">
        <v>648</v>
      </c>
      <c r="D349" s="161"/>
      <c r="E349" s="162">
        <v>18.05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206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71">
        <v>119</v>
      </c>
      <c r="B350" s="172" t="s">
        <v>656</v>
      </c>
      <c r="C350" s="180" t="s">
        <v>657</v>
      </c>
      <c r="D350" s="173" t="s">
        <v>276</v>
      </c>
      <c r="E350" s="174">
        <v>18.045000000000002</v>
      </c>
      <c r="F350" s="175"/>
      <c r="G350" s="176">
        <f>ROUND(E350*F350,2)</f>
        <v>0</v>
      </c>
      <c r="H350" s="175"/>
      <c r="I350" s="176">
        <f>ROUND(E350*H350,2)</f>
        <v>0</v>
      </c>
      <c r="J350" s="175"/>
      <c r="K350" s="176">
        <f>ROUND(E350*J350,2)</f>
        <v>0</v>
      </c>
      <c r="L350" s="176">
        <v>21</v>
      </c>
      <c r="M350" s="176">
        <f>G350*(1+L350/100)</f>
        <v>0</v>
      </c>
      <c r="N350" s="174">
        <v>4.0000000000000002E-4</v>
      </c>
      <c r="O350" s="174">
        <f>ROUND(E350*N350,2)</f>
        <v>0.01</v>
      </c>
      <c r="P350" s="174">
        <v>0</v>
      </c>
      <c r="Q350" s="174">
        <f>ROUND(E350*P350,2)</f>
        <v>0</v>
      </c>
      <c r="R350" s="176"/>
      <c r="S350" s="176" t="s">
        <v>262</v>
      </c>
      <c r="T350" s="177" t="s">
        <v>262</v>
      </c>
      <c r="U350" s="157">
        <v>0</v>
      </c>
      <c r="V350" s="157">
        <f>ROUND(E350*U350,2)</f>
        <v>0</v>
      </c>
      <c r="W350" s="157"/>
      <c r="X350" s="157" t="s">
        <v>200</v>
      </c>
      <c r="Y350" s="157" t="s">
        <v>201</v>
      </c>
      <c r="Z350" s="147"/>
      <c r="AA350" s="147"/>
      <c r="AB350" s="147"/>
      <c r="AC350" s="147"/>
      <c r="AD350" s="147"/>
      <c r="AE350" s="147"/>
      <c r="AF350" s="147"/>
      <c r="AG350" s="147" t="s">
        <v>451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4"/>
      <c r="B351" s="155"/>
      <c r="C351" s="259" t="s">
        <v>658</v>
      </c>
      <c r="D351" s="260"/>
      <c r="E351" s="260"/>
      <c r="F351" s="260"/>
      <c r="G351" s="260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204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">
      <c r="A352" s="154"/>
      <c r="B352" s="155"/>
      <c r="C352" s="181" t="s">
        <v>648</v>
      </c>
      <c r="D352" s="161"/>
      <c r="E352" s="162">
        <v>18.05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206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71">
        <v>120</v>
      </c>
      <c r="B353" s="172" t="s">
        <v>659</v>
      </c>
      <c r="C353" s="180" t="s">
        <v>660</v>
      </c>
      <c r="D353" s="173" t="s">
        <v>276</v>
      </c>
      <c r="E353" s="174">
        <v>18.045000000000002</v>
      </c>
      <c r="F353" s="175"/>
      <c r="G353" s="176">
        <f>ROUND(E353*F353,2)</f>
        <v>0</v>
      </c>
      <c r="H353" s="175"/>
      <c r="I353" s="176">
        <f>ROUND(E353*H353,2)</f>
        <v>0</v>
      </c>
      <c r="J353" s="175"/>
      <c r="K353" s="176">
        <f>ROUND(E353*J353,2)</f>
        <v>0</v>
      </c>
      <c r="L353" s="176">
        <v>21</v>
      </c>
      <c r="M353" s="176">
        <f>G353*(1+L353/100)</f>
        <v>0</v>
      </c>
      <c r="N353" s="174">
        <v>1.1E-4</v>
      </c>
      <c r="O353" s="174">
        <f>ROUND(E353*N353,2)</f>
        <v>0</v>
      </c>
      <c r="P353" s="174">
        <v>0</v>
      </c>
      <c r="Q353" s="174">
        <f>ROUND(E353*P353,2)</f>
        <v>0</v>
      </c>
      <c r="R353" s="176"/>
      <c r="S353" s="176" t="s">
        <v>262</v>
      </c>
      <c r="T353" s="177" t="s">
        <v>262</v>
      </c>
      <c r="U353" s="157">
        <v>0</v>
      </c>
      <c r="V353" s="157">
        <f>ROUND(E353*U353,2)</f>
        <v>0</v>
      </c>
      <c r="W353" s="157"/>
      <c r="X353" s="157" t="s">
        <v>200</v>
      </c>
      <c r="Y353" s="157" t="s">
        <v>201</v>
      </c>
      <c r="Z353" s="147"/>
      <c r="AA353" s="147"/>
      <c r="AB353" s="147"/>
      <c r="AC353" s="147"/>
      <c r="AD353" s="147"/>
      <c r="AE353" s="147"/>
      <c r="AF353" s="147"/>
      <c r="AG353" s="147" t="s">
        <v>451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2" x14ac:dyDescent="0.2">
      <c r="A354" s="154"/>
      <c r="B354" s="155"/>
      <c r="C354" s="181" t="s">
        <v>648</v>
      </c>
      <c r="D354" s="161"/>
      <c r="E354" s="162">
        <v>18.05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206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71">
        <v>121</v>
      </c>
      <c r="B355" s="172" t="s">
        <v>661</v>
      </c>
      <c r="C355" s="180" t="s">
        <v>662</v>
      </c>
      <c r="D355" s="173" t="s">
        <v>276</v>
      </c>
      <c r="E355" s="174">
        <v>18.045000000000002</v>
      </c>
      <c r="F355" s="175"/>
      <c r="G355" s="176">
        <f>ROUND(E355*F355,2)</f>
        <v>0</v>
      </c>
      <c r="H355" s="175"/>
      <c r="I355" s="176">
        <f>ROUND(E355*H355,2)</f>
        <v>0</v>
      </c>
      <c r="J355" s="175"/>
      <c r="K355" s="176">
        <f>ROUND(E355*J355,2)</f>
        <v>0</v>
      </c>
      <c r="L355" s="176">
        <v>21</v>
      </c>
      <c r="M355" s="176">
        <f>G355*(1+L355/100)</f>
        <v>0</v>
      </c>
      <c r="N355" s="174">
        <v>0</v>
      </c>
      <c r="O355" s="174">
        <f>ROUND(E355*N355,2)</f>
        <v>0</v>
      </c>
      <c r="P355" s="174">
        <v>0</v>
      </c>
      <c r="Q355" s="174">
        <f>ROUND(E355*P355,2)</f>
        <v>0</v>
      </c>
      <c r="R355" s="176"/>
      <c r="S355" s="176" t="s">
        <v>262</v>
      </c>
      <c r="T355" s="177" t="s">
        <v>262</v>
      </c>
      <c r="U355" s="157">
        <v>0</v>
      </c>
      <c r="V355" s="157">
        <f>ROUND(E355*U355,2)</f>
        <v>0</v>
      </c>
      <c r="W355" s="157"/>
      <c r="X355" s="157" t="s">
        <v>200</v>
      </c>
      <c r="Y355" s="157" t="s">
        <v>201</v>
      </c>
      <c r="Z355" s="147"/>
      <c r="AA355" s="147"/>
      <c r="AB355" s="147"/>
      <c r="AC355" s="147"/>
      <c r="AD355" s="147"/>
      <c r="AE355" s="147"/>
      <c r="AF355" s="147"/>
      <c r="AG355" s="147" t="s">
        <v>451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4"/>
      <c r="B356" s="155"/>
      <c r="C356" s="181" t="s">
        <v>648</v>
      </c>
      <c r="D356" s="161"/>
      <c r="E356" s="162">
        <v>18.05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206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71">
        <v>122</v>
      </c>
      <c r="B357" s="172" t="s">
        <v>663</v>
      </c>
      <c r="C357" s="180" t="s">
        <v>664</v>
      </c>
      <c r="D357" s="173" t="s">
        <v>330</v>
      </c>
      <c r="E357" s="174">
        <v>9.6</v>
      </c>
      <c r="F357" s="175"/>
      <c r="G357" s="176">
        <f>ROUND(E357*F357,2)</f>
        <v>0</v>
      </c>
      <c r="H357" s="175"/>
      <c r="I357" s="176">
        <f>ROUND(E357*H357,2)</f>
        <v>0</v>
      </c>
      <c r="J357" s="175"/>
      <c r="K357" s="176">
        <f>ROUND(E357*J357,2)</f>
        <v>0</v>
      </c>
      <c r="L357" s="176">
        <v>21</v>
      </c>
      <c r="M357" s="176">
        <f>G357*(1+L357/100)</f>
        <v>0</v>
      </c>
      <c r="N357" s="174">
        <v>0</v>
      </c>
      <c r="O357" s="174">
        <f>ROUND(E357*N357,2)</f>
        <v>0</v>
      </c>
      <c r="P357" s="174">
        <v>0</v>
      </c>
      <c r="Q357" s="174">
        <f>ROUND(E357*P357,2)</f>
        <v>0</v>
      </c>
      <c r="R357" s="176"/>
      <c r="S357" s="176" t="s">
        <v>262</v>
      </c>
      <c r="T357" s="177" t="s">
        <v>262</v>
      </c>
      <c r="U357" s="157">
        <v>0</v>
      </c>
      <c r="V357" s="157">
        <f>ROUND(E357*U357,2)</f>
        <v>0</v>
      </c>
      <c r="W357" s="157"/>
      <c r="X357" s="157" t="s">
        <v>200</v>
      </c>
      <c r="Y357" s="157" t="s">
        <v>201</v>
      </c>
      <c r="Z357" s="147"/>
      <c r="AA357" s="147"/>
      <c r="AB357" s="147"/>
      <c r="AC357" s="147"/>
      <c r="AD357" s="147"/>
      <c r="AE357" s="147"/>
      <c r="AF357" s="147"/>
      <c r="AG357" s="147" t="s">
        <v>451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2" x14ac:dyDescent="0.2">
      <c r="A358" s="154"/>
      <c r="B358" s="155"/>
      <c r="C358" s="259" t="s">
        <v>665</v>
      </c>
      <c r="D358" s="260"/>
      <c r="E358" s="260"/>
      <c r="F358" s="260"/>
      <c r="G358" s="260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204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81" t="s">
        <v>666</v>
      </c>
      <c r="D359" s="161"/>
      <c r="E359" s="162">
        <v>9.6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206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86">
        <v>123</v>
      </c>
      <c r="B360" s="187" t="s">
        <v>667</v>
      </c>
      <c r="C360" s="193" t="s">
        <v>668</v>
      </c>
      <c r="D360" s="188" t="s">
        <v>0</v>
      </c>
      <c r="E360" s="189">
        <v>245.22642999999999</v>
      </c>
      <c r="F360" s="190"/>
      <c r="G360" s="191">
        <f>ROUND(E360*F360,2)</f>
        <v>0</v>
      </c>
      <c r="H360" s="190"/>
      <c r="I360" s="191">
        <f>ROUND(E360*H360,2)</f>
        <v>0</v>
      </c>
      <c r="J360" s="190"/>
      <c r="K360" s="191">
        <f>ROUND(E360*J360,2)</f>
        <v>0</v>
      </c>
      <c r="L360" s="191">
        <v>21</v>
      </c>
      <c r="M360" s="191">
        <f>G360*(1+L360/100)</f>
        <v>0</v>
      </c>
      <c r="N360" s="189">
        <v>0</v>
      </c>
      <c r="O360" s="189">
        <f>ROUND(E360*N360,2)</f>
        <v>0</v>
      </c>
      <c r="P360" s="189">
        <v>0</v>
      </c>
      <c r="Q360" s="189">
        <f>ROUND(E360*P360,2)</f>
        <v>0</v>
      </c>
      <c r="R360" s="191"/>
      <c r="S360" s="191" t="s">
        <v>262</v>
      </c>
      <c r="T360" s="192" t="s">
        <v>262</v>
      </c>
      <c r="U360" s="157">
        <v>0</v>
      </c>
      <c r="V360" s="157">
        <f>ROUND(E360*U360,2)</f>
        <v>0</v>
      </c>
      <c r="W360" s="157"/>
      <c r="X360" s="157" t="s">
        <v>200</v>
      </c>
      <c r="Y360" s="157" t="s">
        <v>201</v>
      </c>
      <c r="Z360" s="147"/>
      <c r="AA360" s="147"/>
      <c r="AB360" s="147"/>
      <c r="AC360" s="147"/>
      <c r="AD360" s="147"/>
      <c r="AE360" s="147"/>
      <c r="AF360" s="147"/>
      <c r="AG360" s="147" t="s">
        <v>460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71">
        <v>124</v>
      </c>
      <c r="B361" s="172" t="s">
        <v>669</v>
      </c>
      <c r="C361" s="180" t="s">
        <v>670</v>
      </c>
      <c r="D361" s="173" t="s">
        <v>330</v>
      </c>
      <c r="E361" s="174">
        <v>10</v>
      </c>
      <c r="F361" s="175"/>
      <c r="G361" s="176">
        <f>ROUND(E361*F361,2)</f>
        <v>0</v>
      </c>
      <c r="H361" s="175"/>
      <c r="I361" s="176">
        <f>ROUND(E361*H361,2)</f>
        <v>0</v>
      </c>
      <c r="J361" s="175"/>
      <c r="K361" s="176">
        <f>ROUND(E361*J361,2)</f>
        <v>0</v>
      </c>
      <c r="L361" s="176">
        <v>21</v>
      </c>
      <c r="M361" s="176">
        <f>G361*(1+L361/100)</f>
        <v>0</v>
      </c>
      <c r="N361" s="174">
        <v>2.2000000000000001E-4</v>
      </c>
      <c r="O361" s="174">
        <f>ROUND(E361*N361,2)</f>
        <v>0</v>
      </c>
      <c r="P361" s="174">
        <v>0</v>
      </c>
      <c r="Q361" s="174">
        <f>ROUND(E361*P361,2)</f>
        <v>0</v>
      </c>
      <c r="R361" s="176"/>
      <c r="S361" s="176" t="s">
        <v>198</v>
      </c>
      <c r="T361" s="177" t="s">
        <v>199</v>
      </c>
      <c r="U361" s="157">
        <v>0</v>
      </c>
      <c r="V361" s="157">
        <f>ROUND(E361*U361,2)</f>
        <v>0</v>
      </c>
      <c r="W361" s="157"/>
      <c r="X361" s="157" t="s">
        <v>486</v>
      </c>
      <c r="Y361" s="157" t="s">
        <v>201</v>
      </c>
      <c r="Z361" s="147"/>
      <c r="AA361" s="147"/>
      <c r="AB361" s="147"/>
      <c r="AC361" s="147"/>
      <c r="AD361" s="147"/>
      <c r="AE361" s="147"/>
      <c r="AF361" s="147"/>
      <c r="AG361" s="147" t="s">
        <v>487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181" t="s">
        <v>63</v>
      </c>
      <c r="D362" s="161"/>
      <c r="E362" s="162">
        <v>10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206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71">
        <v>125</v>
      </c>
      <c r="B363" s="172" t="s">
        <v>671</v>
      </c>
      <c r="C363" s="180" t="s">
        <v>672</v>
      </c>
      <c r="D363" s="173" t="s">
        <v>276</v>
      </c>
      <c r="E363" s="174">
        <v>20.751799999999999</v>
      </c>
      <c r="F363" s="175"/>
      <c r="G363" s="176">
        <f>ROUND(E363*F363,2)</f>
        <v>0</v>
      </c>
      <c r="H363" s="175"/>
      <c r="I363" s="176">
        <f>ROUND(E363*H363,2)</f>
        <v>0</v>
      </c>
      <c r="J363" s="175"/>
      <c r="K363" s="176">
        <f>ROUND(E363*J363,2)</f>
        <v>0</v>
      </c>
      <c r="L363" s="176">
        <v>21</v>
      </c>
      <c r="M363" s="176">
        <f>G363*(1+L363/100)</f>
        <v>0</v>
      </c>
      <c r="N363" s="174">
        <v>1.3599999999999999E-2</v>
      </c>
      <c r="O363" s="174">
        <f>ROUND(E363*N363,2)</f>
        <v>0.28000000000000003</v>
      </c>
      <c r="P363" s="174">
        <v>0</v>
      </c>
      <c r="Q363" s="174">
        <f>ROUND(E363*P363,2)</f>
        <v>0</v>
      </c>
      <c r="R363" s="176" t="s">
        <v>490</v>
      </c>
      <c r="S363" s="176" t="s">
        <v>262</v>
      </c>
      <c r="T363" s="177" t="s">
        <v>262</v>
      </c>
      <c r="U363" s="157">
        <v>0</v>
      </c>
      <c r="V363" s="157">
        <f>ROUND(E363*U363,2)</f>
        <v>0</v>
      </c>
      <c r="W363" s="157"/>
      <c r="X363" s="157" t="s">
        <v>486</v>
      </c>
      <c r="Y363" s="157" t="s">
        <v>201</v>
      </c>
      <c r="Z363" s="147"/>
      <c r="AA363" s="147"/>
      <c r="AB363" s="147"/>
      <c r="AC363" s="147"/>
      <c r="AD363" s="147"/>
      <c r="AE363" s="147"/>
      <c r="AF363" s="147"/>
      <c r="AG363" s="147" t="s">
        <v>487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2" x14ac:dyDescent="0.2">
      <c r="A364" s="154"/>
      <c r="B364" s="155"/>
      <c r="C364" s="259" t="s">
        <v>673</v>
      </c>
      <c r="D364" s="260"/>
      <c r="E364" s="260"/>
      <c r="F364" s="260"/>
      <c r="G364" s="260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204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2" x14ac:dyDescent="0.2">
      <c r="A365" s="154"/>
      <c r="B365" s="155"/>
      <c r="C365" s="181" t="s">
        <v>674</v>
      </c>
      <c r="D365" s="161"/>
      <c r="E365" s="162">
        <v>20.75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206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x14ac:dyDescent="0.2">
      <c r="A366" s="164" t="s">
        <v>193</v>
      </c>
      <c r="B366" s="165" t="s">
        <v>149</v>
      </c>
      <c r="C366" s="179" t="s">
        <v>150</v>
      </c>
      <c r="D366" s="166"/>
      <c r="E366" s="167"/>
      <c r="F366" s="168"/>
      <c r="G366" s="168">
        <f>SUMIF(AG367:AG376,"&lt;&gt;NOR",G367:G376)</f>
        <v>0</v>
      </c>
      <c r="H366" s="168"/>
      <c r="I366" s="168">
        <f>SUM(I367:I376)</f>
        <v>0</v>
      </c>
      <c r="J366" s="168"/>
      <c r="K366" s="168">
        <f>SUM(K367:K376)</f>
        <v>0</v>
      </c>
      <c r="L366" s="168"/>
      <c r="M366" s="168">
        <f>SUM(M367:M376)</f>
        <v>0</v>
      </c>
      <c r="N366" s="167"/>
      <c r="O366" s="167">
        <f>SUM(O367:O376)</f>
        <v>0</v>
      </c>
      <c r="P366" s="167"/>
      <c r="Q366" s="167">
        <f>SUM(Q367:Q376)</f>
        <v>0</v>
      </c>
      <c r="R366" s="168"/>
      <c r="S366" s="168"/>
      <c r="T366" s="169"/>
      <c r="U366" s="163"/>
      <c r="V366" s="163">
        <f>SUM(V367:V376)</f>
        <v>0</v>
      </c>
      <c r="W366" s="163"/>
      <c r="X366" s="163"/>
      <c r="Y366" s="163"/>
      <c r="AG366" t="s">
        <v>194</v>
      </c>
    </row>
    <row r="367" spans="1:60" outlineLevel="1" x14ac:dyDescent="0.2">
      <c r="A367" s="171">
        <v>126</v>
      </c>
      <c r="B367" s="172" t="s">
        <v>675</v>
      </c>
      <c r="C367" s="180" t="s">
        <v>676</v>
      </c>
      <c r="D367" s="173" t="s">
        <v>276</v>
      </c>
      <c r="E367" s="174">
        <v>0.55000000000000004</v>
      </c>
      <c r="F367" s="175"/>
      <c r="G367" s="176">
        <f>ROUND(E367*F367,2)</f>
        <v>0</v>
      </c>
      <c r="H367" s="175"/>
      <c r="I367" s="176">
        <f>ROUND(E367*H367,2)</f>
        <v>0</v>
      </c>
      <c r="J367" s="175"/>
      <c r="K367" s="176">
        <f>ROUND(E367*J367,2)</f>
        <v>0</v>
      </c>
      <c r="L367" s="176">
        <v>21</v>
      </c>
      <c r="M367" s="176">
        <f>G367*(1+L367/100)</f>
        <v>0</v>
      </c>
      <c r="N367" s="174">
        <v>0</v>
      </c>
      <c r="O367" s="174">
        <f>ROUND(E367*N367,2)</f>
        <v>0</v>
      </c>
      <c r="P367" s="174">
        <v>0</v>
      </c>
      <c r="Q367" s="174">
        <f>ROUND(E367*P367,2)</f>
        <v>0</v>
      </c>
      <c r="R367" s="176"/>
      <c r="S367" s="176" t="s">
        <v>262</v>
      </c>
      <c r="T367" s="177" t="s">
        <v>262</v>
      </c>
      <c r="U367" s="157">
        <v>0</v>
      </c>
      <c r="V367" s="157">
        <f>ROUND(E367*U367,2)</f>
        <v>0</v>
      </c>
      <c r="W367" s="157"/>
      <c r="X367" s="157" t="s">
        <v>200</v>
      </c>
      <c r="Y367" s="157" t="s">
        <v>201</v>
      </c>
      <c r="Z367" s="147"/>
      <c r="AA367" s="147"/>
      <c r="AB367" s="147"/>
      <c r="AC367" s="147"/>
      <c r="AD367" s="147"/>
      <c r="AE367" s="147"/>
      <c r="AF367" s="147"/>
      <c r="AG367" s="147" t="s">
        <v>451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259" t="s">
        <v>677</v>
      </c>
      <c r="D368" s="260"/>
      <c r="E368" s="260"/>
      <c r="F368" s="260"/>
      <c r="G368" s="260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204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2" x14ac:dyDescent="0.2">
      <c r="A369" s="154"/>
      <c r="B369" s="155"/>
      <c r="C369" s="181" t="s">
        <v>678</v>
      </c>
      <c r="D369" s="161"/>
      <c r="E369" s="162">
        <v>0.55000000000000004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206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71">
        <v>127</v>
      </c>
      <c r="B370" s="172" t="s">
        <v>679</v>
      </c>
      <c r="C370" s="180" t="s">
        <v>680</v>
      </c>
      <c r="D370" s="173" t="s">
        <v>276</v>
      </c>
      <c r="E370" s="174">
        <v>11.737</v>
      </c>
      <c r="F370" s="175"/>
      <c r="G370" s="176">
        <f>ROUND(E370*F370,2)</f>
        <v>0</v>
      </c>
      <c r="H370" s="175"/>
      <c r="I370" s="176">
        <f>ROUND(E370*H370,2)</f>
        <v>0</v>
      </c>
      <c r="J370" s="175"/>
      <c r="K370" s="176">
        <f>ROUND(E370*J370,2)</f>
        <v>0</v>
      </c>
      <c r="L370" s="176">
        <v>21</v>
      </c>
      <c r="M370" s="176">
        <f>G370*(1+L370/100)</f>
        <v>0</v>
      </c>
      <c r="N370" s="174">
        <v>3.1E-4</v>
      </c>
      <c r="O370" s="174">
        <f>ROUND(E370*N370,2)</f>
        <v>0</v>
      </c>
      <c r="P370" s="174">
        <v>0</v>
      </c>
      <c r="Q370" s="174">
        <f>ROUND(E370*P370,2)</f>
        <v>0</v>
      </c>
      <c r="R370" s="176"/>
      <c r="S370" s="176" t="s">
        <v>262</v>
      </c>
      <c r="T370" s="177" t="s">
        <v>262</v>
      </c>
      <c r="U370" s="157">
        <v>0</v>
      </c>
      <c r="V370" s="157">
        <f>ROUND(E370*U370,2)</f>
        <v>0</v>
      </c>
      <c r="W370" s="157"/>
      <c r="X370" s="157" t="s">
        <v>200</v>
      </c>
      <c r="Y370" s="157" t="s">
        <v>201</v>
      </c>
      <c r="Z370" s="147"/>
      <c r="AA370" s="147"/>
      <c r="AB370" s="147"/>
      <c r="AC370" s="147"/>
      <c r="AD370" s="147"/>
      <c r="AE370" s="147"/>
      <c r="AF370" s="147"/>
      <c r="AG370" s="147" t="s">
        <v>451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">
      <c r="A371" s="154"/>
      <c r="B371" s="155"/>
      <c r="C371" s="259" t="s">
        <v>681</v>
      </c>
      <c r="D371" s="260"/>
      <c r="E371" s="260"/>
      <c r="F371" s="260"/>
      <c r="G371" s="260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204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81" t="s">
        <v>682</v>
      </c>
      <c r="D372" s="161"/>
      <c r="E372" s="162">
        <v>5.53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206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81" t="s">
        <v>683</v>
      </c>
      <c r="D373" s="161"/>
      <c r="E373" s="162">
        <v>6.21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206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71">
        <v>128</v>
      </c>
      <c r="B374" s="172" t="s">
        <v>684</v>
      </c>
      <c r="C374" s="180" t="s">
        <v>685</v>
      </c>
      <c r="D374" s="173" t="s">
        <v>276</v>
      </c>
      <c r="E374" s="174">
        <v>11.737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4">
        <v>3.8000000000000002E-4</v>
      </c>
      <c r="O374" s="174">
        <f>ROUND(E374*N374,2)</f>
        <v>0</v>
      </c>
      <c r="P374" s="174">
        <v>0</v>
      </c>
      <c r="Q374" s="174">
        <f>ROUND(E374*P374,2)</f>
        <v>0</v>
      </c>
      <c r="R374" s="176"/>
      <c r="S374" s="176" t="s">
        <v>262</v>
      </c>
      <c r="T374" s="177" t="s">
        <v>262</v>
      </c>
      <c r="U374" s="157">
        <v>0</v>
      </c>
      <c r="V374" s="157">
        <f>ROUND(E374*U374,2)</f>
        <v>0</v>
      </c>
      <c r="W374" s="157"/>
      <c r="X374" s="157" t="s">
        <v>200</v>
      </c>
      <c r="Y374" s="157" t="s">
        <v>201</v>
      </c>
      <c r="Z374" s="147"/>
      <c r="AA374" s="147"/>
      <c r="AB374" s="147"/>
      <c r="AC374" s="147"/>
      <c r="AD374" s="147"/>
      <c r="AE374" s="147"/>
      <c r="AF374" s="147"/>
      <c r="AG374" s="147" t="s">
        <v>451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181" t="s">
        <v>682</v>
      </c>
      <c r="D375" s="161"/>
      <c r="E375" s="162">
        <v>5.53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206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81" t="s">
        <v>683</v>
      </c>
      <c r="D376" s="161"/>
      <c r="E376" s="162">
        <v>6.21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206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x14ac:dyDescent="0.2">
      <c r="A377" s="164" t="s">
        <v>193</v>
      </c>
      <c r="B377" s="165" t="s">
        <v>151</v>
      </c>
      <c r="C377" s="179" t="s">
        <v>152</v>
      </c>
      <c r="D377" s="166"/>
      <c r="E377" s="167"/>
      <c r="F377" s="168"/>
      <c r="G377" s="168">
        <f>SUMIF(AG378:AG392,"&lt;&gt;NOR",G378:G392)</f>
        <v>0</v>
      </c>
      <c r="H377" s="168"/>
      <c r="I377" s="168">
        <f>SUM(I378:I392)</f>
        <v>0</v>
      </c>
      <c r="J377" s="168"/>
      <c r="K377" s="168">
        <f>SUM(K378:K392)</f>
        <v>0</v>
      </c>
      <c r="L377" s="168"/>
      <c r="M377" s="168">
        <f>SUM(M378:M392)</f>
        <v>0</v>
      </c>
      <c r="N377" s="167"/>
      <c r="O377" s="167">
        <f>SUM(O378:O392)</f>
        <v>6.0000000000000005E-2</v>
      </c>
      <c r="P377" s="167"/>
      <c r="Q377" s="167">
        <f>SUM(Q378:Q392)</f>
        <v>0</v>
      </c>
      <c r="R377" s="168"/>
      <c r="S377" s="168"/>
      <c r="T377" s="169"/>
      <c r="U377" s="163"/>
      <c r="V377" s="163">
        <f>SUM(V378:V392)</f>
        <v>0</v>
      </c>
      <c r="W377" s="163"/>
      <c r="X377" s="163"/>
      <c r="Y377" s="163"/>
      <c r="AG377" t="s">
        <v>194</v>
      </c>
    </row>
    <row r="378" spans="1:60" outlineLevel="1" x14ac:dyDescent="0.2">
      <c r="A378" s="171">
        <v>129</v>
      </c>
      <c r="B378" s="172" t="s">
        <v>686</v>
      </c>
      <c r="C378" s="180" t="s">
        <v>687</v>
      </c>
      <c r="D378" s="173" t="s">
        <v>276</v>
      </c>
      <c r="E378" s="174">
        <v>165.31200000000001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21</v>
      </c>
      <c r="M378" s="176">
        <f>G378*(1+L378/100)</f>
        <v>0</v>
      </c>
      <c r="N378" s="174">
        <v>5.0000000000000002E-5</v>
      </c>
      <c r="O378" s="174">
        <f>ROUND(E378*N378,2)</f>
        <v>0.01</v>
      </c>
      <c r="P378" s="174">
        <v>0</v>
      </c>
      <c r="Q378" s="174">
        <f>ROUND(E378*P378,2)</f>
        <v>0</v>
      </c>
      <c r="R378" s="176"/>
      <c r="S378" s="176" t="s">
        <v>262</v>
      </c>
      <c r="T378" s="177" t="s">
        <v>262</v>
      </c>
      <c r="U378" s="157">
        <v>0</v>
      </c>
      <c r="V378" s="157">
        <f>ROUND(E378*U378,2)</f>
        <v>0</v>
      </c>
      <c r="W378" s="157"/>
      <c r="X378" s="157" t="s">
        <v>200</v>
      </c>
      <c r="Y378" s="157" t="s">
        <v>201</v>
      </c>
      <c r="Z378" s="147"/>
      <c r="AA378" s="147"/>
      <c r="AB378" s="147"/>
      <c r="AC378" s="147"/>
      <c r="AD378" s="147"/>
      <c r="AE378" s="147"/>
      <c r="AF378" s="147"/>
      <c r="AG378" s="147" t="s">
        <v>451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">
      <c r="A379" s="154"/>
      <c r="B379" s="155"/>
      <c r="C379" s="181" t="s">
        <v>322</v>
      </c>
      <c r="D379" s="161"/>
      <c r="E379" s="162">
        <v>53.48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206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81" t="s">
        <v>323</v>
      </c>
      <c r="D380" s="161"/>
      <c r="E380" s="162">
        <v>83.01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206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81" t="s">
        <v>324</v>
      </c>
      <c r="D381" s="161"/>
      <c r="E381" s="162">
        <v>13.02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206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181" t="s">
        <v>337</v>
      </c>
      <c r="D382" s="161"/>
      <c r="E382" s="162">
        <v>15.8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206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71">
        <v>130</v>
      </c>
      <c r="B383" s="172" t="s">
        <v>688</v>
      </c>
      <c r="C383" s="180" t="s">
        <v>689</v>
      </c>
      <c r="D383" s="173" t="s">
        <v>276</v>
      </c>
      <c r="E383" s="174">
        <v>165.31200000000001</v>
      </c>
      <c r="F383" s="175"/>
      <c r="G383" s="176">
        <f>ROUND(E383*F383,2)</f>
        <v>0</v>
      </c>
      <c r="H383" s="175"/>
      <c r="I383" s="176">
        <f>ROUND(E383*H383,2)</f>
        <v>0</v>
      </c>
      <c r="J383" s="175"/>
      <c r="K383" s="176">
        <f>ROUND(E383*J383,2)</f>
        <v>0</v>
      </c>
      <c r="L383" s="176">
        <v>21</v>
      </c>
      <c r="M383" s="176">
        <f>G383*(1+L383/100)</f>
        <v>0</v>
      </c>
      <c r="N383" s="174">
        <v>3.2000000000000003E-4</v>
      </c>
      <c r="O383" s="174">
        <f>ROUND(E383*N383,2)</f>
        <v>0.05</v>
      </c>
      <c r="P383" s="174">
        <v>0</v>
      </c>
      <c r="Q383" s="174">
        <f>ROUND(E383*P383,2)</f>
        <v>0</v>
      </c>
      <c r="R383" s="176"/>
      <c r="S383" s="176" t="s">
        <v>262</v>
      </c>
      <c r="T383" s="177" t="s">
        <v>262</v>
      </c>
      <c r="U383" s="157">
        <v>0</v>
      </c>
      <c r="V383" s="157">
        <f>ROUND(E383*U383,2)</f>
        <v>0</v>
      </c>
      <c r="W383" s="157"/>
      <c r="X383" s="157" t="s">
        <v>200</v>
      </c>
      <c r="Y383" s="157" t="s">
        <v>201</v>
      </c>
      <c r="Z383" s="147"/>
      <c r="AA383" s="147"/>
      <c r="AB383" s="147"/>
      <c r="AC383" s="147"/>
      <c r="AD383" s="147"/>
      <c r="AE383" s="147"/>
      <c r="AF383" s="147"/>
      <c r="AG383" s="147" t="s">
        <v>451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">
      <c r="A384" s="154"/>
      <c r="B384" s="155"/>
      <c r="C384" s="259" t="s">
        <v>690</v>
      </c>
      <c r="D384" s="260"/>
      <c r="E384" s="260"/>
      <c r="F384" s="260"/>
      <c r="G384" s="260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204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2" x14ac:dyDescent="0.2">
      <c r="A385" s="154"/>
      <c r="B385" s="155"/>
      <c r="C385" s="181" t="s">
        <v>322</v>
      </c>
      <c r="D385" s="161"/>
      <c r="E385" s="162">
        <v>53.48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206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81" t="s">
        <v>323</v>
      </c>
      <c r="D386" s="161"/>
      <c r="E386" s="162">
        <v>83.01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206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81" t="s">
        <v>324</v>
      </c>
      <c r="D387" s="161"/>
      <c r="E387" s="162">
        <v>13.02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206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81" t="s">
        <v>337</v>
      </c>
      <c r="D388" s="161"/>
      <c r="E388" s="162">
        <v>15.8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206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71">
        <v>131</v>
      </c>
      <c r="B389" s="172" t="s">
        <v>691</v>
      </c>
      <c r="C389" s="180" t="s">
        <v>692</v>
      </c>
      <c r="D389" s="173" t="s">
        <v>276</v>
      </c>
      <c r="E389" s="174">
        <v>152.291</v>
      </c>
      <c r="F389" s="175"/>
      <c r="G389" s="176">
        <f>ROUND(E389*F389,2)</f>
        <v>0</v>
      </c>
      <c r="H389" s="175"/>
      <c r="I389" s="176">
        <f>ROUND(E389*H389,2)</f>
        <v>0</v>
      </c>
      <c r="J389" s="175"/>
      <c r="K389" s="176">
        <f>ROUND(E389*J389,2)</f>
        <v>0</v>
      </c>
      <c r="L389" s="176">
        <v>21</v>
      </c>
      <c r="M389" s="176">
        <f>G389*(1+L389/100)</f>
        <v>0</v>
      </c>
      <c r="N389" s="174">
        <v>0</v>
      </c>
      <c r="O389" s="174">
        <f>ROUND(E389*N389,2)</f>
        <v>0</v>
      </c>
      <c r="P389" s="174">
        <v>0</v>
      </c>
      <c r="Q389" s="174">
        <f>ROUND(E389*P389,2)</f>
        <v>0</v>
      </c>
      <c r="R389" s="176"/>
      <c r="S389" s="176" t="s">
        <v>262</v>
      </c>
      <c r="T389" s="177" t="s">
        <v>262</v>
      </c>
      <c r="U389" s="157">
        <v>0</v>
      </c>
      <c r="V389" s="157">
        <f>ROUND(E389*U389,2)</f>
        <v>0</v>
      </c>
      <c r="W389" s="157"/>
      <c r="X389" s="157" t="s">
        <v>200</v>
      </c>
      <c r="Y389" s="157" t="s">
        <v>201</v>
      </c>
      <c r="Z389" s="147"/>
      <c r="AA389" s="147"/>
      <c r="AB389" s="147"/>
      <c r="AC389" s="147"/>
      <c r="AD389" s="147"/>
      <c r="AE389" s="147"/>
      <c r="AF389" s="147"/>
      <c r="AG389" s="147" t="s">
        <v>451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181" t="s">
        <v>322</v>
      </c>
      <c r="D390" s="161"/>
      <c r="E390" s="162">
        <v>53.48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206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81" t="s">
        <v>323</v>
      </c>
      <c r="D391" s="161"/>
      <c r="E391" s="162">
        <v>83.01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206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181" t="s">
        <v>337</v>
      </c>
      <c r="D392" s="161"/>
      <c r="E392" s="162">
        <v>15.8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206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x14ac:dyDescent="0.2">
      <c r="A393" s="164" t="s">
        <v>193</v>
      </c>
      <c r="B393" s="165" t="s">
        <v>161</v>
      </c>
      <c r="C393" s="179" t="s">
        <v>162</v>
      </c>
      <c r="D393" s="166"/>
      <c r="E393" s="167"/>
      <c r="F393" s="168"/>
      <c r="G393" s="168">
        <f>SUMIF(AG394:AG404,"&lt;&gt;NOR",G394:G404)</f>
        <v>0</v>
      </c>
      <c r="H393" s="168"/>
      <c r="I393" s="168">
        <f>SUM(I394:I404)</f>
        <v>0</v>
      </c>
      <c r="J393" s="168"/>
      <c r="K393" s="168">
        <f>SUM(K394:K404)</f>
        <v>0</v>
      </c>
      <c r="L393" s="168"/>
      <c r="M393" s="168">
        <f>SUM(M394:M404)</f>
        <v>0</v>
      </c>
      <c r="N393" s="167"/>
      <c r="O393" s="167">
        <f>SUM(O394:O404)</f>
        <v>0</v>
      </c>
      <c r="P393" s="167"/>
      <c r="Q393" s="167">
        <f>SUM(Q394:Q404)</f>
        <v>0</v>
      </c>
      <c r="R393" s="168"/>
      <c r="S393" s="168"/>
      <c r="T393" s="169"/>
      <c r="U393" s="163"/>
      <c r="V393" s="163">
        <f>SUM(V394:V404)</f>
        <v>0</v>
      </c>
      <c r="W393" s="163"/>
      <c r="X393" s="163"/>
      <c r="Y393" s="163"/>
      <c r="AG393" t="s">
        <v>194</v>
      </c>
    </row>
    <row r="394" spans="1:60" outlineLevel="1" x14ac:dyDescent="0.2">
      <c r="A394" s="171">
        <v>132</v>
      </c>
      <c r="B394" s="172" t="s">
        <v>693</v>
      </c>
      <c r="C394" s="180" t="s">
        <v>694</v>
      </c>
      <c r="D394" s="173" t="s">
        <v>271</v>
      </c>
      <c r="E394" s="174">
        <v>18.785879999999999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4">
        <v>0</v>
      </c>
      <c r="O394" s="174">
        <f>ROUND(E394*N394,2)</f>
        <v>0</v>
      </c>
      <c r="P394" s="174">
        <v>0</v>
      </c>
      <c r="Q394" s="174">
        <f>ROUND(E394*P394,2)</f>
        <v>0</v>
      </c>
      <c r="R394" s="176"/>
      <c r="S394" s="176" t="s">
        <v>262</v>
      </c>
      <c r="T394" s="177" t="s">
        <v>262</v>
      </c>
      <c r="U394" s="157">
        <v>0</v>
      </c>
      <c r="V394" s="157">
        <f>ROUND(E394*U394,2)</f>
        <v>0</v>
      </c>
      <c r="W394" s="157"/>
      <c r="X394" s="157" t="s">
        <v>200</v>
      </c>
      <c r="Y394" s="157" t="s">
        <v>201</v>
      </c>
      <c r="Z394" s="147"/>
      <c r="AA394" s="147"/>
      <c r="AB394" s="147"/>
      <c r="AC394" s="147"/>
      <c r="AD394" s="147"/>
      <c r="AE394" s="147"/>
      <c r="AF394" s="147"/>
      <c r="AG394" s="147" t="s">
        <v>246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4"/>
      <c r="B395" s="155"/>
      <c r="C395" s="259" t="s">
        <v>503</v>
      </c>
      <c r="D395" s="260"/>
      <c r="E395" s="260"/>
      <c r="F395" s="260"/>
      <c r="G395" s="260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204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71">
        <v>133</v>
      </c>
      <c r="B396" s="172" t="s">
        <v>695</v>
      </c>
      <c r="C396" s="180" t="s">
        <v>696</v>
      </c>
      <c r="D396" s="173" t="s">
        <v>271</v>
      </c>
      <c r="E396" s="174">
        <v>18.785879999999999</v>
      </c>
      <c r="F396" s="175"/>
      <c r="G396" s="176">
        <f>ROUND(E396*F396,2)</f>
        <v>0</v>
      </c>
      <c r="H396" s="175"/>
      <c r="I396" s="176">
        <f>ROUND(E396*H396,2)</f>
        <v>0</v>
      </c>
      <c r="J396" s="175"/>
      <c r="K396" s="176">
        <f>ROUND(E396*J396,2)</f>
        <v>0</v>
      </c>
      <c r="L396" s="176">
        <v>21</v>
      </c>
      <c r="M396" s="176">
        <f>G396*(1+L396/100)</f>
        <v>0</v>
      </c>
      <c r="N396" s="174">
        <v>0</v>
      </c>
      <c r="O396" s="174">
        <f>ROUND(E396*N396,2)</f>
        <v>0</v>
      </c>
      <c r="P396" s="174">
        <v>0</v>
      </c>
      <c r="Q396" s="174">
        <f>ROUND(E396*P396,2)</f>
        <v>0</v>
      </c>
      <c r="R396" s="176"/>
      <c r="S396" s="176" t="s">
        <v>262</v>
      </c>
      <c r="T396" s="177" t="s">
        <v>262</v>
      </c>
      <c r="U396" s="157">
        <v>0</v>
      </c>
      <c r="V396" s="157">
        <f>ROUND(E396*U396,2)</f>
        <v>0</v>
      </c>
      <c r="W396" s="157"/>
      <c r="X396" s="157" t="s">
        <v>200</v>
      </c>
      <c r="Y396" s="157" t="s">
        <v>201</v>
      </c>
      <c r="Z396" s="147"/>
      <c r="AA396" s="147"/>
      <c r="AB396" s="147"/>
      <c r="AC396" s="147"/>
      <c r="AD396" s="147"/>
      <c r="AE396" s="147"/>
      <c r="AF396" s="147"/>
      <c r="AG396" s="147" t="s">
        <v>246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259" t="s">
        <v>503</v>
      </c>
      <c r="D397" s="260"/>
      <c r="E397" s="260"/>
      <c r="F397" s="260"/>
      <c r="G397" s="260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204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86">
        <v>134</v>
      </c>
      <c r="B398" s="187" t="s">
        <v>697</v>
      </c>
      <c r="C398" s="193" t="s">
        <v>698</v>
      </c>
      <c r="D398" s="188" t="s">
        <v>271</v>
      </c>
      <c r="E398" s="189">
        <v>18.785879999999999</v>
      </c>
      <c r="F398" s="190"/>
      <c r="G398" s="191">
        <f>ROUND(E398*F398,2)</f>
        <v>0</v>
      </c>
      <c r="H398" s="190"/>
      <c r="I398" s="191">
        <f>ROUND(E398*H398,2)</f>
        <v>0</v>
      </c>
      <c r="J398" s="190"/>
      <c r="K398" s="191">
        <f>ROUND(E398*J398,2)</f>
        <v>0</v>
      </c>
      <c r="L398" s="191">
        <v>21</v>
      </c>
      <c r="M398" s="191">
        <f>G398*(1+L398/100)</f>
        <v>0</v>
      </c>
      <c r="N398" s="189">
        <v>0</v>
      </c>
      <c r="O398" s="189">
        <f>ROUND(E398*N398,2)</f>
        <v>0</v>
      </c>
      <c r="P398" s="189">
        <v>0</v>
      </c>
      <c r="Q398" s="189">
        <f>ROUND(E398*P398,2)</f>
        <v>0</v>
      </c>
      <c r="R398" s="191"/>
      <c r="S398" s="191" t="s">
        <v>262</v>
      </c>
      <c r="T398" s="192" t="s">
        <v>262</v>
      </c>
      <c r="U398" s="157">
        <v>0</v>
      </c>
      <c r="V398" s="157">
        <f>ROUND(E398*U398,2)</f>
        <v>0</v>
      </c>
      <c r="W398" s="157"/>
      <c r="X398" s="157" t="s">
        <v>200</v>
      </c>
      <c r="Y398" s="157" t="s">
        <v>201</v>
      </c>
      <c r="Z398" s="147"/>
      <c r="AA398" s="147"/>
      <c r="AB398" s="147"/>
      <c r="AC398" s="147"/>
      <c r="AD398" s="147"/>
      <c r="AE398" s="147"/>
      <c r="AF398" s="147"/>
      <c r="AG398" s="147" t="s">
        <v>202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86">
        <v>135</v>
      </c>
      <c r="B399" s="187" t="s">
        <v>699</v>
      </c>
      <c r="C399" s="193" t="s">
        <v>700</v>
      </c>
      <c r="D399" s="188" t="s">
        <v>271</v>
      </c>
      <c r="E399" s="189">
        <v>356.93180999999998</v>
      </c>
      <c r="F399" s="190"/>
      <c r="G399" s="191">
        <f>ROUND(E399*F399,2)</f>
        <v>0</v>
      </c>
      <c r="H399" s="190"/>
      <c r="I399" s="191">
        <f>ROUND(E399*H399,2)</f>
        <v>0</v>
      </c>
      <c r="J399" s="190"/>
      <c r="K399" s="191">
        <f>ROUND(E399*J399,2)</f>
        <v>0</v>
      </c>
      <c r="L399" s="191">
        <v>21</v>
      </c>
      <c r="M399" s="191">
        <f>G399*(1+L399/100)</f>
        <v>0</v>
      </c>
      <c r="N399" s="189">
        <v>0</v>
      </c>
      <c r="O399" s="189">
        <f>ROUND(E399*N399,2)</f>
        <v>0</v>
      </c>
      <c r="P399" s="189">
        <v>0</v>
      </c>
      <c r="Q399" s="189">
        <f>ROUND(E399*P399,2)</f>
        <v>0</v>
      </c>
      <c r="R399" s="191"/>
      <c r="S399" s="191" t="s">
        <v>262</v>
      </c>
      <c r="T399" s="192" t="s">
        <v>262</v>
      </c>
      <c r="U399" s="157">
        <v>0</v>
      </c>
      <c r="V399" s="157">
        <f>ROUND(E399*U399,2)</f>
        <v>0</v>
      </c>
      <c r="W399" s="157"/>
      <c r="X399" s="157" t="s">
        <v>200</v>
      </c>
      <c r="Y399" s="157" t="s">
        <v>201</v>
      </c>
      <c r="Z399" s="147"/>
      <c r="AA399" s="147"/>
      <c r="AB399" s="147"/>
      <c r="AC399" s="147"/>
      <c r="AD399" s="147"/>
      <c r="AE399" s="147"/>
      <c r="AF399" s="147"/>
      <c r="AG399" s="147" t="s">
        <v>202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86">
        <v>136</v>
      </c>
      <c r="B400" s="187" t="s">
        <v>701</v>
      </c>
      <c r="C400" s="193" t="s">
        <v>702</v>
      </c>
      <c r="D400" s="188" t="s">
        <v>271</v>
      </c>
      <c r="E400" s="189">
        <v>18.785879999999999</v>
      </c>
      <c r="F400" s="190"/>
      <c r="G400" s="191">
        <f>ROUND(E400*F400,2)</f>
        <v>0</v>
      </c>
      <c r="H400" s="190"/>
      <c r="I400" s="191">
        <f>ROUND(E400*H400,2)</f>
        <v>0</v>
      </c>
      <c r="J400" s="190"/>
      <c r="K400" s="191">
        <f>ROUND(E400*J400,2)</f>
        <v>0</v>
      </c>
      <c r="L400" s="191">
        <v>21</v>
      </c>
      <c r="M400" s="191">
        <f>G400*(1+L400/100)</f>
        <v>0</v>
      </c>
      <c r="N400" s="189">
        <v>0</v>
      </c>
      <c r="O400" s="189">
        <f>ROUND(E400*N400,2)</f>
        <v>0</v>
      </c>
      <c r="P400" s="189">
        <v>0</v>
      </c>
      <c r="Q400" s="189">
        <f>ROUND(E400*P400,2)</f>
        <v>0</v>
      </c>
      <c r="R400" s="191"/>
      <c r="S400" s="191" t="s">
        <v>262</v>
      </c>
      <c r="T400" s="192" t="s">
        <v>262</v>
      </c>
      <c r="U400" s="157">
        <v>0</v>
      </c>
      <c r="V400" s="157">
        <f>ROUND(E400*U400,2)</f>
        <v>0</v>
      </c>
      <c r="W400" s="157"/>
      <c r="X400" s="157" t="s">
        <v>200</v>
      </c>
      <c r="Y400" s="157" t="s">
        <v>201</v>
      </c>
      <c r="Z400" s="147"/>
      <c r="AA400" s="147"/>
      <c r="AB400" s="147"/>
      <c r="AC400" s="147"/>
      <c r="AD400" s="147"/>
      <c r="AE400" s="147"/>
      <c r="AF400" s="147"/>
      <c r="AG400" s="147" t="s">
        <v>202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86">
        <v>137</v>
      </c>
      <c r="B401" s="187" t="s">
        <v>703</v>
      </c>
      <c r="C401" s="193" t="s">
        <v>704</v>
      </c>
      <c r="D401" s="188" t="s">
        <v>271</v>
      </c>
      <c r="E401" s="189">
        <v>112.71531</v>
      </c>
      <c r="F401" s="190"/>
      <c r="G401" s="191">
        <f>ROUND(E401*F401,2)</f>
        <v>0</v>
      </c>
      <c r="H401" s="190"/>
      <c r="I401" s="191">
        <f>ROUND(E401*H401,2)</f>
        <v>0</v>
      </c>
      <c r="J401" s="190"/>
      <c r="K401" s="191">
        <f>ROUND(E401*J401,2)</f>
        <v>0</v>
      </c>
      <c r="L401" s="191">
        <v>21</v>
      </c>
      <c r="M401" s="191">
        <f>G401*(1+L401/100)</f>
        <v>0</v>
      </c>
      <c r="N401" s="189">
        <v>0</v>
      </c>
      <c r="O401" s="189">
        <f>ROUND(E401*N401,2)</f>
        <v>0</v>
      </c>
      <c r="P401" s="189">
        <v>0</v>
      </c>
      <c r="Q401" s="189">
        <f>ROUND(E401*P401,2)</f>
        <v>0</v>
      </c>
      <c r="R401" s="191"/>
      <c r="S401" s="191" t="s">
        <v>262</v>
      </c>
      <c r="T401" s="192" t="s">
        <v>262</v>
      </c>
      <c r="U401" s="157">
        <v>0</v>
      </c>
      <c r="V401" s="157">
        <f>ROUND(E401*U401,2)</f>
        <v>0</v>
      </c>
      <c r="W401" s="157"/>
      <c r="X401" s="157" t="s">
        <v>200</v>
      </c>
      <c r="Y401" s="157" t="s">
        <v>201</v>
      </c>
      <c r="Z401" s="147"/>
      <c r="AA401" s="147"/>
      <c r="AB401" s="147"/>
      <c r="AC401" s="147"/>
      <c r="AD401" s="147"/>
      <c r="AE401" s="147"/>
      <c r="AF401" s="147"/>
      <c r="AG401" s="147" t="s">
        <v>202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71">
        <v>138</v>
      </c>
      <c r="B402" s="172" t="s">
        <v>705</v>
      </c>
      <c r="C402" s="180" t="s">
        <v>706</v>
      </c>
      <c r="D402" s="173" t="s">
        <v>271</v>
      </c>
      <c r="E402" s="174">
        <v>18.785879999999999</v>
      </c>
      <c r="F402" s="175"/>
      <c r="G402" s="176">
        <f>ROUND(E402*F402,2)</f>
        <v>0</v>
      </c>
      <c r="H402" s="175"/>
      <c r="I402" s="176">
        <f>ROUND(E402*H402,2)</f>
        <v>0</v>
      </c>
      <c r="J402" s="175"/>
      <c r="K402" s="176">
        <f>ROUND(E402*J402,2)</f>
        <v>0</v>
      </c>
      <c r="L402" s="176">
        <v>21</v>
      </c>
      <c r="M402" s="176">
        <f>G402*(1+L402/100)</f>
        <v>0</v>
      </c>
      <c r="N402" s="174">
        <v>0</v>
      </c>
      <c r="O402" s="174">
        <f>ROUND(E402*N402,2)</f>
        <v>0</v>
      </c>
      <c r="P402" s="174">
        <v>0</v>
      </c>
      <c r="Q402" s="174">
        <f>ROUND(E402*P402,2)</f>
        <v>0</v>
      </c>
      <c r="R402" s="176"/>
      <c r="S402" s="176" t="s">
        <v>262</v>
      </c>
      <c r="T402" s="177" t="s">
        <v>262</v>
      </c>
      <c r="U402" s="157">
        <v>0</v>
      </c>
      <c r="V402" s="157">
        <f>ROUND(E402*U402,2)</f>
        <v>0</v>
      </c>
      <c r="W402" s="157"/>
      <c r="X402" s="157" t="s">
        <v>200</v>
      </c>
      <c r="Y402" s="157" t="s">
        <v>201</v>
      </c>
      <c r="Z402" s="147"/>
      <c r="AA402" s="147"/>
      <c r="AB402" s="147"/>
      <c r="AC402" s="147"/>
      <c r="AD402" s="147"/>
      <c r="AE402" s="147"/>
      <c r="AF402" s="147"/>
      <c r="AG402" s="147" t="s">
        <v>246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2" x14ac:dyDescent="0.2">
      <c r="A403" s="154"/>
      <c r="B403" s="155"/>
      <c r="C403" s="259" t="s">
        <v>503</v>
      </c>
      <c r="D403" s="260"/>
      <c r="E403" s="260"/>
      <c r="F403" s="260"/>
      <c r="G403" s="260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204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71">
        <v>139</v>
      </c>
      <c r="B404" s="172" t="s">
        <v>707</v>
      </c>
      <c r="C404" s="180" t="s">
        <v>708</v>
      </c>
      <c r="D404" s="173" t="s">
        <v>271</v>
      </c>
      <c r="E404" s="174">
        <v>18.785879999999999</v>
      </c>
      <c r="F404" s="175"/>
      <c r="G404" s="176">
        <f>ROUND(E404*F404,2)</f>
        <v>0</v>
      </c>
      <c r="H404" s="175"/>
      <c r="I404" s="176">
        <f>ROUND(E404*H404,2)</f>
        <v>0</v>
      </c>
      <c r="J404" s="175"/>
      <c r="K404" s="176">
        <f>ROUND(E404*J404,2)</f>
        <v>0</v>
      </c>
      <c r="L404" s="176">
        <v>21</v>
      </c>
      <c r="M404" s="176">
        <f>G404*(1+L404/100)</f>
        <v>0</v>
      </c>
      <c r="N404" s="174">
        <v>0</v>
      </c>
      <c r="O404" s="174">
        <f>ROUND(E404*N404,2)</f>
        <v>0</v>
      </c>
      <c r="P404" s="174">
        <v>0</v>
      </c>
      <c r="Q404" s="174">
        <f>ROUND(E404*P404,2)</f>
        <v>0</v>
      </c>
      <c r="R404" s="176"/>
      <c r="S404" s="176" t="s">
        <v>262</v>
      </c>
      <c r="T404" s="177" t="s">
        <v>262</v>
      </c>
      <c r="U404" s="157">
        <v>0</v>
      </c>
      <c r="V404" s="157">
        <f>ROUND(E404*U404,2)</f>
        <v>0</v>
      </c>
      <c r="W404" s="157"/>
      <c r="X404" s="157" t="s">
        <v>200</v>
      </c>
      <c r="Y404" s="157" t="s">
        <v>201</v>
      </c>
      <c r="Z404" s="147"/>
      <c r="AA404" s="147"/>
      <c r="AB404" s="147"/>
      <c r="AC404" s="147"/>
      <c r="AD404" s="147"/>
      <c r="AE404" s="147"/>
      <c r="AF404" s="147"/>
      <c r="AG404" s="147" t="s">
        <v>246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x14ac:dyDescent="0.2">
      <c r="A405" s="3"/>
      <c r="B405" s="4"/>
      <c r="C405" s="182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AE405">
        <v>12</v>
      </c>
      <c r="AF405">
        <v>21</v>
      </c>
      <c r="AG405" t="s">
        <v>179</v>
      </c>
    </row>
    <row r="406" spans="1:60" x14ac:dyDescent="0.2">
      <c r="A406" s="150"/>
      <c r="B406" s="151" t="s">
        <v>29</v>
      </c>
      <c r="C406" s="183"/>
      <c r="D406" s="152"/>
      <c r="E406" s="153"/>
      <c r="F406" s="153"/>
      <c r="G406" s="170">
        <f>G8+G26+G47+G98+G112+G116+G124+G133+G155+G172+G174+G182+G204+G215+G235+G273+G296+G300+G332+G341+G366+G377+G393</f>
        <v>0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AE406">
        <f>SUMIF(L7:L404,AE405,G7:G404)</f>
        <v>0</v>
      </c>
      <c r="AF406">
        <f>SUMIF(L7:L404,AF405,G7:G404)</f>
        <v>0</v>
      </c>
      <c r="AG406" t="s">
        <v>225</v>
      </c>
    </row>
    <row r="407" spans="1:60" x14ac:dyDescent="0.2">
      <c r="C407" s="184"/>
      <c r="D407" s="10"/>
      <c r="AG407" t="s">
        <v>226</v>
      </c>
    </row>
    <row r="408" spans="1:60" x14ac:dyDescent="0.2">
      <c r="D408" s="10"/>
    </row>
    <row r="409" spans="1:60" x14ac:dyDescent="0.2">
      <c r="D409" s="10"/>
    </row>
    <row r="410" spans="1:60" x14ac:dyDescent="0.2">
      <c r="D410" s="10"/>
    </row>
    <row r="411" spans="1:60" x14ac:dyDescent="0.2">
      <c r="D411" s="10"/>
    </row>
    <row r="412" spans="1:60" x14ac:dyDescent="0.2">
      <c r="D412" s="10"/>
    </row>
    <row r="413" spans="1:60" x14ac:dyDescent="0.2">
      <c r="D413" s="10"/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Mf5cXIrzL3QFauZvmDzd1+HlZR4Nb48J5l+c1VDDHjqGQYcyZg3ZVDba9A6CWG7CHyKA7RxgUU5quPUxYJsyw==" saltValue="oP/6jqYjZvGUo2vi+WVshQ==" spinCount="100000" sheet="1" formatRows="0"/>
  <mergeCells count="77">
    <mergeCell ref="C371:G371"/>
    <mergeCell ref="C384:G384"/>
    <mergeCell ref="C395:G395"/>
    <mergeCell ref="C397:G397"/>
    <mergeCell ref="C403:G403"/>
    <mergeCell ref="C368:G368"/>
    <mergeCell ref="C287:G287"/>
    <mergeCell ref="C290:G290"/>
    <mergeCell ref="C293:G293"/>
    <mergeCell ref="C319:G319"/>
    <mergeCell ref="C327:G327"/>
    <mergeCell ref="C328:G328"/>
    <mergeCell ref="C329:G329"/>
    <mergeCell ref="C336:G336"/>
    <mergeCell ref="C351:G351"/>
    <mergeCell ref="C358:G358"/>
    <mergeCell ref="C364:G364"/>
    <mergeCell ref="C282:G282"/>
    <mergeCell ref="C263:G263"/>
    <mergeCell ref="C264:G264"/>
    <mergeCell ref="C265:G265"/>
    <mergeCell ref="C266:G266"/>
    <mergeCell ref="C267:G267"/>
    <mergeCell ref="C269:G269"/>
    <mergeCell ref="C270:G270"/>
    <mergeCell ref="C271:G271"/>
    <mergeCell ref="C275:G275"/>
    <mergeCell ref="C276:G276"/>
    <mergeCell ref="C279:G279"/>
    <mergeCell ref="C253:G253"/>
    <mergeCell ref="C214:G214"/>
    <mergeCell ref="C217:G217"/>
    <mergeCell ref="C220:G220"/>
    <mergeCell ref="C230:G230"/>
    <mergeCell ref="C233:G233"/>
    <mergeCell ref="C237:G237"/>
    <mergeCell ref="C244:G244"/>
    <mergeCell ref="C247:G247"/>
    <mergeCell ref="C250:G250"/>
    <mergeCell ref="C251:G251"/>
    <mergeCell ref="C252:G252"/>
    <mergeCell ref="C191:G191"/>
    <mergeCell ref="C100:G100"/>
    <mergeCell ref="C101:G101"/>
    <mergeCell ref="C114:G114"/>
    <mergeCell ref="C118:G118"/>
    <mergeCell ref="C129:G129"/>
    <mergeCell ref="C131:G131"/>
    <mergeCell ref="C137:G137"/>
    <mergeCell ref="C152:G152"/>
    <mergeCell ref="C176:G176"/>
    <mergeCell ref="C179:G179"/>
    <mergeCell ref="C186:G186"/>
    <mergeCell ref="C95:G95"/>
    <mergeCell ref="C45:G45"/>
    <mergeCell ref="C52:G52"/>
    <mergeCell ref="C56:G56"/>
    <mergeCell ref="C62:G62"/>
    <mergeCell ref="C65:G65"/>
    <mergeCell ref="C69:G69"/>
    <mergeCell ref="C72:G72"/>
    <mergeCell ref="C73:G73"/>
    <mergeCell ref="C74:G74"/>
    <mergeCell ref="C78:G78"/>
    <mergeCell ref="C92:G92"/>
    <mergeCell ref="C39:G39"/>
    <mergeCell ref="A1:G1"/>
    <mergeCell ref="C2:G2"/>
    <mergeCell ref="C3:G3"/>
    <mergeCell ref="C4:G4"/>
    <mergeCell ref="C12:G12"/>
    <mergeCell ref="C15:G15"/>
    <mergeCell ref="C18:G18"/>
    <mergeCell ref="C28:G28"/>
    <mergeCell ref="C35:G35"/>
    <mergeCell ref="C37:G37"/>
    <mergeCell ref="C38:G3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6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51</v>
      </c>
      <c r="C4" s="256" t="s">
        <v>52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93</v>
      </c>
      <c r="C8" s="179" t="s">
        <v>94</v>
      </c>
      <c r="D8" s="166"/>
      <c r="E8" s="167"/>
      <c r="F8" s="168"/>
      <c r="G8" s="168">
        <f>SUMIF(AG9:AG11,"&lt;&gt;NOR",G9:G11)</f>
        <v>0</v>
      </c>
      <c r="H8" s="168"/>
      <c r="I8" s="168">
        <f>SUM(I9:I11)</f>
        <v>0</v>
      </c>
      <c r="J8" s="168"/>
      <c r="K8" s="168">
        <f>SUM(K9:K11)</f>
        <v>0</v>
      </c>
      <c r="L8" s="168"/>
      <c r="M8" s="168">
        <f>SUM(M9:M11)</f>
        <v>0</v>
      </c>
      <c r="N8" s="167"/>
      <c r="O8" s="167">
        <f>SUM(O9:O11)</f>
        <v>0.14000000000000001</v>
      </c>
      <c r="P8" s="167"/>
      <c r="Q8" s="167">
        <f>SUM(Q9:Q11)</f>
        <v>0</v>
      </c>
      <c r="R8" s="168"/>
      <c r="S8" s="168"/>
      <c r="T8" s="169"/>
      <c r="U8" s="163"/>
      <c r="V8" s="163">
        <f>SUM(V9:V11)</f>
        <v>0</v>
      </c>
      <c r="W8" s="163"/>
      <c r="X8" s="163"/>
      <c r="Y8" s="163"/>
      <c r="AG8" t="s">
        <v>194</v>
      </c>
    </row>
    <row r="9" spans="1:60" outlineLevel="1" x14ac:dyDescent="0.2">
      <c r="A9" s="171">
        <v>1</v>
      </c>
      <c r="B9" s="172" t="s">
        <v>709</v>
      </c>
      <c r="C9" s="180" t="s">
        <v>710</v>
      </c>
      <c r="D9" s="173" t="s">
        <v>276</v>
      </c>
      <c r="E9" s="174">
        <v>14.4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9.6500000000000006E-3</v>
      </c>
      <c r="O9" s="174">
        <f>ROUND(E9*N9,2)</f>
        <v>0.14000000000000001</v>
      </c>
      <c r="P9" s="174">
        <v>0</v>
      </c>
      <c r="Q9" s="174">
        <f>ROUND(E9*P9,2)</f>
        <v>0</v>
      </c>
      <c r="R9" s="176"/>
      <c r="S9" s="176" t="s">
        <v>198</v>
      </c>
      <c r="T9" s="177" t="s">
        <v>199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9" t="s">
        <v>711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1" t="s">
        <v>712</v>
      </c>
      <c r="D11" s="161"/>
      <c r="E11" s="162">
        <v>14.4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206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4" t="s">
        <v>193</v>
      </c>
      <c r="B12" s="165" t="s">
        <v>95</v>
      </c>
      <c r="C12" s="179" t="s">
        <v>97</v>
      </c>
      <c r="D12" s="166"/>
      <c r="E12" s="167"/>
      <c r="F12" s="168"/>
      <c r="G12" s="168">
        <f>SUMIF(AG13:AG28,"&lt;&gt;NOR",G13:G28)</f>
        <v>0</v>
      </c>
      <c r="H12" s="168"/>
      <c r="I12" s="168">
        <f>SUM(I13:I28)</f>
        <v>0</v>
      </c>
      <c r="J12" s="168"/>
      <c r="K12" s="168">
        <f>SUM(K13:K28)</f>
        <v>0</v>
      </c>
      <c r="L12" s="168"/>
      <c r="M12" s="168">
        <f>SUM(M13:M28)</f>
        <v>0</v>
      </c>
      <c r="N12" s="167"/>
      <c r="O12" s="167">
        <f>SUM(O13:O28)</f>
        <v>3.66</v>
      </c>
      <c r="P12" s="167"/>
      <c r="Q12" s="167">
        <f>SUM(Q13:Q28)</f>
        <v>0</v>
      </c>
      <c r="R12" s="168"/>
      <c r="S12" s="168"/>
      <c r="T12" s="169"/>
      <c r="U12" s="163"/>
      <c r="V12" s="163">
        <f>SUM(V13:V28)</f>
        <v>38.06</v>
      </c>
      <c r="W12" s="163"/>
      <c r="X12" s="163"/>
      <c r="Y12" s="163"/>
      <c r="AG12" t="s">
        <v>194</v>
      </c>
    </row>
    <row r="13" spans="1:60" outlineLevel="1" x14ac:dyDescent="0.2">
      <c r="A13" s="171">
        <v>2</v>
      </c>
      <c r="B13" s="172" t="s">
        <v>326</v>
      </c>
      <c r="C13" s="180" t="s">
        <v>713</v>
      </c>
      <c r="D13" s="173" t="s">
        <v>276</v>
      </c>
      <c r="E13" s="174">
        <v>2.5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8.6319999999999994E-2</v>
      </c>
      <c r="O13" s="174">
        <f>ROUND(E13*N13,2)</f>
        <v>0.22</v>
      </c>
      <c r="P13" s="174">
        <v>0</v>
      </c>
      <c r="Q13" s="174">
        <f>ROUND(E13*P13,2)</f>
        <v>0</v>
      </c>
      <c r="R13" s="176" t="s">
        <v>714</v>
      </c>
      <c r="S13" s="176" t="s">
        <v>262</v>
      </c>
      <c r="T13" s="177" t="s">
        <v>262</v>
      </c>
      <c r="U13" s="157">
        <v>0</v>
      </c>
      <c r="V13" s="157">
        <f>ROUND(E13*U13,2)</f>
        <v>0</v>
      </c>
      <c r="W13" s="157"/>
      <c r="X13" s="157" t="s">
        <v>200</v>
      </c>
      <c r="Y13" s="157" t="s">
        <v>201</v>
      </c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61" t="s">
        <v>715</v>
      </c>
      <c r="D14" s="262"/>
      <c r="E14" s="262"/>
      <c r="F14" s="262"/>
      <c r="G14" s="26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716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0" t="s">
        <v>309</v>
      </c>
      <c r="D15" s="251"/>
      <c r="E15" s="251"/>
      <c r="F15" s="251"/>
      <c r="G15" s="25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204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477</v>
      </c>
      <c r="D16" s="161"/>
      <c r="E16" s="162">
        <v>2.5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206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1">
        <v>3</v>
      </c>
      <c r="B17" s="172" t="s">
        <v>334</v>
      </c>
      <c r="C17" s="180" t="s">
        <v>717</v>
      </c>
      <c r="D17" s="173" t="s">
        <v>276</v>
      </c>
      <c r="E17" s="174">
        <v>64.727999999999994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1.5740000000000001E-2</v>
      </c>
      <c r="O17" s="174">
        <f>ROUND(E17*N17,2)</f>
        <v>1.02</v>
      </c>
      <c r="P17" s="174">
        <v>0</v>
      </c>
      <c r="Q17" s="174">
        <f>ROUND(E17*P17,2)</f>
        <v>0</v>
      </c>
      <c r="R17" s="176" t="s">
        <v>714</v>
      </c>
      <c r="S17" s="176" t="s">
        <v>262</v>
      </c>
      <c r="T17" s="177" t="s">
        <v>262</v>
      </c>
      <c r="U17" s="157">
        <v>0</v>
      </c>
      <c r="V17" s="157">
        <f>ROUND(E17*U17,2)</f>
        <v>0</v>
      </c>
      <c r="W17" s="157"/>
      <c r="X17" s="157" t="s">
        <v>200</v>
      </c>
      <c r="Y17" s="157" t="s">
        <v>201</v>
      </c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1" t="s">
        <v>718</v>
      </c>
      <c r="D18" s="161"/>
      <c r="E18" s="162">
        <v>64.73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1">
        <v>4</v>
      </c>
      <c r="B19" s="172" t="s">
        <v>353</v>
      </c>
      <c r="C19" s="180" t="s">
        <v>719</v>
      </c>
      <c r="D19" s="173" t="s">
        <v>276</v>
      </c>
      <c r="E19" s="174">
        <v>64.727999999999994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3.6700000000000001E-3</v>
      </c>
      <c r="O19" s="174">
        <f>ROUND(E19*N19,2)</f>
        <v>0.24</v>
      </c>
      <c r="P19" s="174">
        <v>0</v>
      </c>
      <c r="Q19" s="174">
        <f>ROUND(E19*P19,2)</f>
        <v>0</v>
      </c>
      <c r="R19" s="176" t="s">
        <v>720</v>
      </c>
      <c r="S19" s="176" t="s">
        <v>262</v>
      </c>
      <c r="T19" s="177" t="s">
        <v>262</v>
      </c>
      <c r="U19" s="157">
        <v>0</v>
      </c>
      <c r="V19" s="157">
        <f>ROUND(E19*U19,2)</f>
        <v>0</v>
      </c>
      <c r="W19" s="157"/>
      <c r="X19" s="157" t="s">
        <v>200</v>
      </c>
      <c r="Y19" s="157" t="s">
        <v>201</v>
      </c>
      <c r="Z19" s="147"/>
      <c r="AA19" s="147"/>
      <c r="AB19" s="147"/>
      <c r="AC19" s="147"/>
      <c r="AD19" s="147"/>
      <c r="AE19" s="147"/>
      <c r="AF19" s="147"/>
      <c r="AG19" s="147" t="s">
        <v>202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721</v>
      </c>
      <c r="D20" s="161"/>
      <c r="E20" s="162">
        <v>64.727999999999994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206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5</v>
      </c>
      <c r="B21" s="172" t="s">
        <v>319</v>
      </c>
      <c r="C21" s="180" t="s">
        <v>320</v>
      </c>
      <c r="D21" s="173" t="s">
        <v>276</v>
      </c>
      <c r="E21" s="174">
        <v>64.727999999999994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3.5E-4</v>
      </c>
      <c r="O21" s="174">
        <f>ROUND(E21*N21,2)</f>
        <v>0.02</v>
      </c>
      <c r="P21" s="174">
        <v>0</v>
      </c>
      <c r="Q21" s="174">
        <f>ROUND(E21*P21,2)</f>
        <v>0</v>
      </c>
      <c r="R21" s="176"/>
      <c r="S21" s="176" t="s">
        <v>198</v>
      </c>
      <c r="T21" s="177" t="s">
        <v>199</v>
      </c>
      <c r="U21" s="157">
        <v>0</v>
      </c>
      <c r="V21" s="157">
        <f>ROUND(E21*U21,2)</f>
        <v>0</v>
      </c>
      <c r="W21" s="157"/>
      <c r="X21" s="157" t="s">
        <v>200</v>
      </c>
      <c r="Y21" s="157" t="s">
        <v>201</v>
      </c>
      <c r="Z21" s="147"/>
      <c r="AA21" s="147"/>
      <c r="AB21" s="147"/>
      <c r="AC21" s="147"/>
      <c r="AD21" s="147"/>
      <c r="AE21" s="147"/>
      <c r="AF21" s="147"/>
      <c r="AG21" s="147" t="s">
        <v>246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9" t="s">
        <v>321</v>
      </c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204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1" t="s">
        <v>721</v>
      </c>
      <c r="D23" s="161"/>
      <c r="E23" s="162">
        <v>64.727999999999994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206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6</v>
      </c>
      <c r="B24" s="172" t="s">
        <v>722</v>
      </c>
      <c r="C24" s="180" t="s">
        <v>723</v>
      </c>
      <c r="D24" s="173" t="s">
        <v>276</v>
      </c>
      <c r="E24" s="174">
        <v>45.309600000000003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4.7660000000000001E-2</v>
      </c>
      <c r="O24" s="174">
        <f>ROUND(E24*N24,2)</f>
        <v>2.16</v>
      </c>
      <c r="P24" s="174">
        <v>0</v>
      </c>
      <c r="Q24" s="174">
        <f>ROUND(E24*P24,2)</f>
        <v>0</v>
      </c>
      <c r="R24" s="176"/>
      <c r="S24" s="176" t="s">
        <v>198</v>
      </c>
      <c r="T24" s="177" t="s">
        <v>199</v>
      </c>
      <c r="U24" s="157">
        <v>0.84</v>
      </c>
      <c r="V24" s="157">
        <f>ROUND(E24*U24,2)</f>
        <v>38.06</v>
      </c>
      <c r="W24" s="157"/>
      <c r="X24" s="157" t="s">
        <v>200</v>
      </c>
      <c r="Y24" s="157" t="s">
        <v>201</v>
      </c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724</v>
      </c>
      <c r="D25" s="161"/>
      <c r="E25" s="162">
        <v>45.309600000000003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206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7</v>
      </c>
      <c r="B26" s="172" t="s">
        <v>362</v>
      </c>
      <c r="C26" s="180" t="s">
        <v>363</v>
      </c>
      <c r="D26" s="173" t="s">
        <v>276</v>
      </c>
      <c r="E26" s="174">
        <v>31.32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1.2E-4</v>
      </c>
      <c r="O26" s="174">
        <f>ROUND(E26*N26,2)</f>
        <v>0</v>
      </c>
      <c r="P26" s="174">
        <v>1.2E-4</v>
      </c>
      <c r="Q26" s="174">
        <f>ROUND(E26*P26,2)</f>
        <v>0</v>
      </c>
      <c r="R26" s="176"/>
      <c r="S26" s="176" t="s">
        <v>198</v>
      </c>
      <c r="T26" s="177" t="s">
        <v>199</v>
      </c>
      <c r="U26" s="157">
        <v>0</v>
      </c>
      <c r="V26" s="157">
        <f>ROUND(E26*U26,2)</f>
        <v>0</v>
      </c>
      <c r="W26" s="157"/>
      <c r="X26" s="157" t="s">
        <v>200</v>
      </c>
      <c r="Y26" s="157" t="s">
        <v>201</v>
      </c>
      <c r="Z26" s="147"/>
      <c r="AA26" s="147"/>
      <c r="AB26" s="147"/>
      <c r="AC26" s="147"/>
      <c r="AD26" s="147"/>
      <c r="AE26" s="147"/>
      <c r="AF26" s="147"/>
      <c r="AG26" s="147" t="s">
        <v>246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9" t="s">
        <v>364</v>
      </c>
      <c r="D27" s="260"/>
      <c r="E27" s="260"/>
      <c r="F27" s="260"/>
      <c r="G27" s="26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204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725</v>
      </c>
      <c r="D28" s="161"/>
      <c r="E28" s="162">
        <v>31.32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206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4" t="s">
        <v>193</v>
      </c>
      <c r="B29" s="165" t="s">
        <v>100</v>
      </c>
      <c r="C29" s="179" t="s">
        <v>101</v>
      </c>
      <c r="D29" s="166"/>
      <c r="E29" s="167"/>
      <c r="F29" s="168"/>
      <c r="G29" s="168">
        <f>SUMIF(AG30:AG33,"&lt;&gt;NOR",G30:G33)</f>
        <v>0</v>
      </c>
      <c r="H29" s="168"/>
      <c r="I29" s="168">
        <f>SUM(I30:I33)</f>
        <v>0</v>
      </c>
      <c r="J29" s="168"/>
      <c r="K29" s="168">
        <f>SUM(K30:K33)</f>
        <v>0</v>
      </c>
      <c r="L29" s="168"/>
      <c r="M29" s="168">
        <f>SUM(M30:M33)</f>
        <v>0</v>
      </c>
      <c r="N29" s="167"/>
      <c r="O29" s="167">
        <f>SUM(O30:O33)</f>
        <v>0.63</v>
      </c>
      <c r="P29" s="167"/>
      <c r="Q29" s="167">
        <f>SUM(Q30:Q33)</f>
        <v>0</v>
      </c>
      <c r="R29" s="168"/>
      <c r="S29" s="168"/>
      <c r="T29" s="169"/>
      <c r="U29" s="163"/>
      <c r="V29" s="163">
        <f>SUM(V30:V33)</f>
        <v>0</v>
      </c>
      <c r="W29" s="163"/>
      <c r="X29" s="163"/>
      <c r="Y29" s="163"/>
      <c r="AG29" t="s">
        <v>194</v>
      </c>
    </row>
    <row r="30" spans="1:60" outlineLevel="1" x14ac:dyDescent="0.2">
      <c r="A30" s="171">
        <v>8</v>
      </c>
      <c r="B30" s="172" t="s">
        <v>726</v>
      </c>
      <c r="C30" s="180" t="s">
        <v>727</v>
      </c>
      <c r="D30" s="173" t="s">
        <v>266</v>
      </c>
      <c r="E30" s="174">
        <v>0.25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2.5</v>
      </c>
      <c r="O30" s="174">
        <f>ROUND(E30*N30,2)</f>
        <v>0.63</v>
      </c>
      <c r="P30" s="174">
        <v>0</v>
      </c>
      <c r="Q30" s="174">
        <f>ROUND(E30*P30,2)</f>
        <v>0</v>
      </c>
      <c r="R30" s="176" t="s">
        <v>714</v>
      </c>
      <c r="S30" s="176" t="s">
        <v>262</v>
      </c>
      <c r="T30" s="177" t="s">
        <v>262</v>
      </c>
      <c r="U30" s="157">
        <v>0</v>
      </c>
      <c r="V30" s="157">
        <f>ROUND(E30*U30,2)</f>
        <v>0</v>
      </c>
      <c r="W30" s="157"/>
      <c r="X30" s="157" t="s">
        <v>200</v>
      </c>
      <c r="Y30" s="157" t="s">
        <v>201</v>
      </c>
      <c r="Z30" s="147"/>
      <c r="AA30" s="147"/>
      <c r="AB30" s="147"/>
      <c r="AC30" s="147"/>
      <c r="AD30" s="147"/>
      <c r="AE30" s="147"/>
      <c r="AF30" s="147"/>
      <c r="AG30" s="147" t="s">
        <v>202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61" t="s">
        <v>728</v>
      </c>
      <c r="D31" s="262"/>
      <c r="E31" s="262"/>
      <c r="F31" s="262"/>
      <c r="G31" s="262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716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0" t="s">
        <v>309</v>
      </c>
      <c r="D32" s="251"/>
      <c r="E32" s="251"/>
      <c r="F32" s="251"/>
      <c r="G32" s="25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204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1" t="s">
        <v>729</v>
      </c>
      <c r="D33" s="161"/>
      <c r="E33" s="162">
        <v>0.25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206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4" t="s">
        <v>193</v>
      </c>
      <c r="B34" s="165" t="s">
        <v>104</v>
      </c>
      <c r="C34" s="179" t="s">
        <v>105</v>
      </c>
      <c r="D34" s="166"/>
      <c r="E34" s="167"/>
      <c r="F34" s="168"/>
      <c r="G34" s="168">
        <f>SUMIF(AG35:AG37,"&lt;&gt;NOR",G35:G37)</f>
        <v>0</v>
      </c>
      <c r="H34" s="168"/>
      <c r="I34" s="168">
        <f>SUM(I35:I37)</f>
        <v>0</v>
      </c>
      <c r="J34" s="168"/>
      <c r="K34" s="168">
        <f>SUM(K35:K37)</f>
        <v>0</v>
      </c>
      <c r="L34" s="168"/>
      <c r="M34" s="168">
        <f>SUM(M35:M37)</f>
        <v>0</v>
      </c>
      <c r="N34" s="167"/>
      <c r="O34" s="167">
        <f>SUM(O35:O37)</f>
        <v>0.04</v>
      </c>
      <c r="P34" s="167"/>
      <c r="Q34" s="167">
        <f>SUM(Q35:Q37)</f>
        <v>0</v>
      </c>
      <c r="R34" s="168"/>
      <c r="S34" s="168"/>
      <c r="T34" s="169"/>
      <c r="U34" s="163"/>
      <c r="V34" s="163">
        <f>SUM(V35:V37)</f>
        <v>0</v>
      </c>
      <c r="W34" s="163"/>
      <c r="X34" s="163"/>
      <c r="Y34" s="163"/>
      <c r="AG34" t="s">
        <v>194</v>
      </c>
    </row>
    <row r="35" spans="1:60" outlineLevel="1" x14ac:dyDescent="0.2">
      <c r="A35" s="171">
        <v>9</v>
      </c>
      <c r="B35" s="172" t="s">
        <v>383</v>
      </c>
      <c r="C35" s="180" t="s">
        <v>730</v>
      </c>
      <c r="D35" s="173" t="s">
        <v>276</v>
      </c>
      <c r="E35" s="174">
        <v>31.32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1.2099999999999999E-3</v>
      </c>
      <c r="O35" s="174">
        <f>ROUND(E35*N35,2)</f>
        <v>0.04</v>
      </c>
      <c r="P35" s="174">
        <v>0</v>
      </c>
      <c r="Q35" s="174">
        <f>ROUND(E35*P35,2)</f>
        <v>0</v>
      </c>
      <c r="R35" s="176" t="s">
        <v>731</v>
      </c>
      <c r="S35" s="176" t="s">
        <v>262</v>
      </c>
      <c r="T35" s="177" t="s">
        <v>262</v>
      </c>
      <c r="U35" s="157">
        <v>0</v>
      </c>
      <c r="V35" s="157">
        <f>ROUND(E35*U35,2)</f>
        <v>0</v>
      </c>
      <c r="W35" s="157"/>
      <c r="X35" s="157" t="s">
        <v>200</v>
      </c>
      <c r="Y35" s="157" t="s">
        <v>201</v>
      </c>
      <c r="Z35" s="147"/>
      <c r="AA35" s="147"/>
      <c r="AB35" s="147"/>
      <c r="AC35" s="147"/>
      <c r="AD35" s="147"/>
      <c r="AE35" s="147"/>
      <c r="AF35" s="147"/>
      <c r="AG35" s="147" t="s">
        <v>202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9" t="s">
        <v>385</v>
      </c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204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1" t="s">
        <v>725</v>
      </c>
      <c r="D37" s="161"/>
      <c r="E37" s="162">
        <v>31.32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206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4" t="s">
        <v>193</v>
      </c>
      <c r="B38" s="165" t="s">
        <v>106</v>
      </c>
      <c r="C38" s="179" t="s">
        <v>107</v>
      </c>
      <c r="D38" s="166"/>
      <c r="E38" s="167"/>
      <c r="F38" s="168"/>
      <c r="G38" s="168">
        <f>SUMIF(AG39:AG43,"&lt;&gt;NOR",G39:G43)</f>
        <v>0</v>
      </c>
      <c r="H38" s="168"/>
      <c r="I38" s="168">
        <f>SUM(I39:I43)</f>
        <v>0</v>
      </c>
      <c r="J38" s="168"/>
      <c r="K38" s="168">
        <f>SUM(K39:K43)</f>
        <v>0</v>
      </c>
      <c r="L38" s="168"/>
      <c r="M38" s="168">
        <f>SUM(M39:M43)</f>
        <v>0</v>
      </c>
      <c r="N38" s="167"/>
      <c r="O38" s="167">
        <f>SUM(O39:O43)</f>
        <v>0</v>
      </c>
      <c r="P38" s="167"/>
      <c r="Q38" s="167">
        <f>SUM(Q39:Q43)</f>
        <v>0</v>
      </c>
      <c r="R38" s="168"/>
      <c r="S38" s="168"/>
      <c r="T38" s="169"/>
      <c r="U38" s="163"/>
      <c r="V38" s="163">
        <f>SUM(V39:V43)</f>
        <v>0</v>
      </c>
      <c r="W38" s="163"/>
      <c r="X38" s="163"/>
      <c r="Y38" s="163"/>
      <c r="AG38" t="s">
        <v>194</v>
      </c>
    </row>
    <row r="39" spans="1:60" ht="56.25" outlineLevel="1" x14ac:dyDescent="0.2">
      <c r="A39" s="171">
        <v>10</v>
      </c>
      <c r="B39" s="172" t="s">
        <v>395</v>
      </c>
      <c r="C39" s="180" t="s">
        <v>732</v>
      </c>
      <c r="D39" s="173" t="s">
        <v>276</v>
      </c>
      <c r="E39" s="174">
        <v>45.03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4.0000000000000003E-5</v>
      </c>
      <c r="O39" s="174">
        <f>ROUND(E39*N39,2)</f>
        <v>0</v>
      </c>
      <c r="P39" s="174">
        <v>0</v>
      </c>
      <c r="Q39" s="174">
        <f>ROUND(E39*P39,2)</f>
        <v>0</v>
      </c>
      <c r="R39" s="176" t="s">
        <v>720</v>
      </c>
      <c r="S39" s="176" t="s">
        <v>262</v>
      </c>
      <c r="T39" s="177" t="s">
        <v>262</v>
      </c>
      <c r="U39" s="157">
        <v>0</v>
      </c>
      <c r="V39" s="157">
        <f>ROUND(E39*U39,2)</f>
        <v>0</v>
      </c>
      <c r="W39" s="157"/>
      <c r="X39" s="157" t="s">
        <v>200</v>
      </c>
      <c r="Y39" s="157" t="s">
        <v>201</v>
      </c>
      <c r="Z39" s="147"/>
      <c r="AA39" s="147"/>
      <c r="AB39" s="147"/>
      <c r="AC39" s="147"/>
      <c r="AD39" s="147"/>
      <c r="AE39" s="147"/>
      <c r="AF39" s="147"/>
      <c r="AG39" s="147" t="s">
        <v>202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2" x14ac:dyDescent="0.2">
      <c r="A40" s="154"/>
      <c r="B40" s="155"/>
      <c r="C40" s="259" t="s">
        <v>397</v>
      </c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204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8" t="str">
        <f>C40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5" t="s">
        <v>242</v>
      </c>
      <c r="D41" s="158"/>
      <c r="E41" s="159"/>
      <c r="F41" s="160"/>
      <c r="G41" s="160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204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250" t="s">
        <v>398</v>
      </c>
      <c r="D42" s="251"/>
      <c r="E42" s="251"/>
      <c r="F42" s="251"/>
      <c r="G42" s="251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204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1" t="s">
        <v>733</v>
      </c>
      <c r="D43" s="161"/>
      <c r="E43" s="162">
        <v>45.03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206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4" t="s">
        <v>193</v>
      </c>
      <c r="B44" s="165" t="s">
        <v>108</v>
      </c>
      <c r="C44" s="179" t="s">
        <v>109</v>
      </c>
      <c r="D44" s="166"/>
      <c r="E44" s="167"/>
      <c r="F44" s="168"/>
      <c r="G44" s="168">
        <f>SUMIF(AG45:AG49,"&lt;&gt;NOR",G45:G49)</f>
        <v>0</v>
      </c>
      <c r="H44" s="168"/>
      <c r="I44" s="168">
        <f>SUM(I45:I49)</f>
        <v>0</v>
      </c>
      <c r="J44" s="168"/>
      <c r="K44" s="168">
        <f>SUM(K45:K49)</f>
        <v>0</v>
      </c>
      <c r="L44" s="168"/>
      <c r="M44" s="168">
        <f>SUM(M45:M49)</f>
        <v>0</v>
      </c>
      <c r="N44" s="167"/>
      <c r="O44" s="167">
        <f>SUM(O45:O49)</f>
        <v>0</v>
      </c>
      <c r="P44" s="167"/>
      <c r="Q44" s="167">
        <f>SUM(Q45:Q49)</f>
        <v>0.53</v>
      </c>
      <c r="R44" s="168"/>
      <c r="S44" s="168"/>
      <c r="T44" s="169"/>
      <c r="U44" s="163"/>
      <c r="V44" s="163">
        <f>SUM(V45:V49)</f>
        <v>0</v>
      </c>
      <c r="W44" s="163"/>
      <c r="X44" s="163"/>
      <c r="Y44" s="163"/>
      <c r="AG44" t="s">
        <v>194</v>
      </c>
    </row>
    <row r="45" spans="1:60" ht="22.5" outlineLevel="1" x14ac:dyDescent="0.2">
      <c r="A45" s="171">
        <v>11</v>
      </c>
      <c r="B45" s="172" t="s">
        <v>406</v>
      </c>
      <c r="C45" s="180" t="s">
        <v>734</v>
      </c>
      <c r="D45" s="173" t="s">
        <v>276</v>
      </c>
      <c r="E45" s="174">
        <v>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3.3E-4</v>
      </c>
      <c r="O45" s="174">
        <f>ROUND(E45*N45,2)</f>
        <v>0</v>
      </c>
      <c r="P45" s="174">
        <v>4.734E-2</v>
      </c>
      <c r="Q45" s="174">
        <f>ROUND(E45*P45,2)</f>
        <v>0.38</v>
      </c>
      <c r="R45" s="176" t="s">
        <v>735</v>
      </c>
      <c r="S45" s="176" t="s">
        <v>262</v>
      </c>
      <c r="T45" s="177" t="s">
        <v>262</v>
      </c>
      <c r="U45" s="157">
        <v>0</v>
      </c>
      <c r="V45" s="157">
        <f>ROUND(E45*U45,2)</f>
        <v>0</v>
      </c>
      <c r="W45" s="157"/>
      <c r="X45" s="157" t="s">
        <v>200</v>
      </c>
      <c r="Y45" s="157" t="s">
        <v>201</v>
      </c>
      <c r="Z45" s="147"/>
      <c r="AA45" s="147"/>
      <c r="AB45" s="147"/>
      <c r="AC45" s="147"/>
      <c r="AD45" s="147"/>
      <c r="AE45" s="147"/>
      <c r="AF45" s="147"/>
      <c r="AG45" s="147" t="s">
        <v>202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736</v>
      </c>
      <c r="D46" s="161"/>
      <c r="E46" s="162">
        <v>8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206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1">
        <v>12</v>
      </c>
      <c r="B47" s="172" t="s">
        <v>737</v>
      </c>
      <c r="C47" s="180" t="s">
        <v>738</v>
      </c>
      <c r="D47" s="173" t="s">
        <v>276</v>
      </c>
      <c r="E47" s="174">
        <v>14.4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3.3E-4</v>
      </c>
      <c r="O47" s="174">
        <f>ROUND(E47*N47,2)</f>
        <v>0</v>
      </c>
      <c r="P47" s="174">
        <v>1.068E-2</v>
      </c>
      <c r="Q47" s="174">
        <f>ROUND(E47*P47,2)</f>
        <v>0.15</v>
      </c>
      <c r="R47" s="176" t="s">
        <v>735</v>
      </c>
      <c r="S47" s="176" t="s">
        <v>262</v>
      </c>
      <c r="T47" s="177" t="s">
        <v>262</v>
      </c>
      <c r="U47" s="157">
        <v>0</v>
      </c>
      <c r="V47" s="157">
        <f>ROUND(E47*U47,2)</f>
        <v>0</v>
      </c>
      <c r="W47" s="157"/>
      <c r="X47" s="157" t="s">
        <v>200</v>
      </c>
      <c r="Y47" s="157" t="s">
        <v>201</v>
      </c>
      <c r="Z47" s="147"/>
      <c r="AA47" s="147"/>
      <c r="AB47" s="147"/>
      <c r="AC47" s="147"/>
      <c r="AD47" s="147"/>
      <c r="AE47" s="147"/>
      <c r="AF47" s="147"/>
      <c r="AG47" s="147" t="s">
        <v>202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9" t="s">
        <v>739</v>
      </c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204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712</v>
      </c>
      <c r="D49" s="161"/>
      <c r="E49" s="162">
        <v>14.4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206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4" t="s">
        <v>193</v>
      </c>
      <c r="B50" s="165" t="s">
        <v>110</v>
      </c>
      <c r="C50" s="179" t="s">
        <v>111</v>
      </c>
      <c r="D50" s="166"/>
      <c r="E50" s="167"/>
      <c r="F50" s="168"/>
      <c r="G50" s="168">
        <f>SUMIF(AG51:AG56,"&lt;&gt;NOR",G51:G56)</f>
        <v>0</v>
      </c>
      <c r="H50" s="168"/>
      <c r="I50" s="168">
        <f>SUM(I51:I56)</f>
        <v>0</v>
      </c>
      <c r="J50" s="168"/>
      <c r="K50" s="168">
        <f>SUM(K51:K56)</f>
        <v>0</v>
      </c>
      <c r="L50" s="168"/>
      <c r="M50" s="168">
        <f>SUM(M51:M56)</f>
        <v>0</v>
      </c>
      <c r="N50" s="167"/>
      <c r="O50" s="167">
        <f>SUM(O51:O56)</f>
        <v>0</v>
      </c>
      <c r="P50" s="167"/>
      <c r="Q50" s="167">
        <f>SUM(Q51:Q56)</f>
        <v>0.67</v>
      </c>
      <c r="R50" s="168"/>
      <c r="S50" s="168"/>
      <c r="T50" s="169"/>
      <c r="U50" s="163"/>
      <c r="V50" s="163">
        <f>SUM(V51:V56)</f>
        <v>0</v>
      </c>
      <c r="W50" s="163"/>
      <c r="X50" s="163"/>
      <c r="Y50" s="163"/>
      <c r="AG50" t="s">
        <v>194</v>
      </c>
    </row>
    <row r="51" spans="1:60" outlineLevel="1" x14ac:dyDescent="0.2">
      <c r="A51" s="171">
        <v>13</v>
      </c>
      <c r="B51" s="172" t="s">
        <v>740</v>
      </c>
      <c r="C51" s="180" t="s">
        <v>741</v>
      </c>
      <c r="D51" s="173" t="s">
        <v>330</v>
      </c>
      <c r="E51" s="174">
        <v>2.5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0</v>
      </c>
      <c r="O51" s="174">
        <f>ROUND(E51*N51,2)</f>
        <v>0</v>
      </c>
      <c r="P51" s="174">
        <v>8.0000000000000002E-3</v>
      </c>
      <c r="Q51" s="174">
        <f>ROUND(E51*P51,2)</f>
        <v>0.02</v>
      </c>
      <c r="R51" s="176" t="s">
        <v>735</v>
      </c>
      <c r="S51" s="176" t="s">
        <v>262</v>
      </c>
      <c r="T51" s="177" t="s">
        <v>262</v>
      </c>
      <c r="U51" s="157">
        <v>0</v>
      </c>
      <c r="V51" s="157">
        <f>ROUND(E51*U51,2)</f>
        <v>0</v>
      </c>
      <c r="W51" s="157"/>
      <c r="X51" s="157" t="s">
        <v>200</v>
      </c>
      <c r="Y51" s="157" t="s">
        <v>201</v>
      </c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61" t="s">
        <v>742</v>
      </c>
      <c r="D52" s="262"/>
      <c r="E52" s="262"/>
      <c r="F52" s="262"/>
      <c r="G52" s="262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716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0" t="s">
        <v>743</v>
      </c>
      <c r="D53" s="251"/>
      <c r="E53" s="251"/>
      <c r="F53" s="251"/>
      <c r="G53" s="251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204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1" t="s">
        <v>477</v>
      </c>
      <c r="D54" s="161"/>
      <c r="E54" s="162">
        <v>2.5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206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1">
        <v>14</v>
      </c>
      <c r="B55" s="172" t="s">
        <v>439</v>
      </c>
      <c r="C55" s="180" t="s">
        <v>744</v>
      </c>
      <c r="D55" s="173" t="s">
        <v>276</v>
      </c>
      <c r="E55" s="174">
        <v>64.727999999999994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0.01</v>
      </c>
      <c r="Q55" s="174">
        <f>ROUND(E55*P55,2)</f>
        <v>0.65</v>
      </c>
      <c r="R55" s="176" t="s">
        <v>735</v>
      </c>
      <c r="S55" s="176" t="s">
        <v>262</v>
      </c>
      <c r="T55" s="177" t="s">
        <v>262</v>
      </c>
      <c r="U55" s="157">
        <v>0</v>
      </c>
      <c r="V55" s="157">
        <f>ROUND(E55*U55,2)</f>
        <v>0</v>
      </c>
      <c r="W55" s="157"/>
      <c r="X55" s="157" t="s">
        <v>200</v>
      </c>
      <c r="Y55" s="157" t="s">
        <v>201</v>
      </c>
      <c r="Z55" s="147"/>
      <c r="AA55" s="147"/>
      <c r="AB55" s="147"/>
      <c r="AC55" s="147"/>
      <c r="AD55" s="147"/>
      <c r="AE55" s="147"/>
      <c r="AF55" s="147"/>
      <c r="AG55" s="147" t="s">
        <v>202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1" t="s">
        <v>718</v>
      </c>
      <c r="D56" s="161"/>
      <c r="E56" s="162">
        <v>64.73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206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4" t="s">
        <v>193</v>
      </c>
      <c r="B57" s="165" t="s">
        <v>112</v>
      </c>
      <c r="C57" s="179" t="s">
        <v>113</v>
      </c>
      <c r="D57" s="166"/>
      <c r="E57" s="167"/>
      <c r="F57" s="168"/>
      <c r="G57" s="168">
        <f>SUMIF(AG58:AG59,"&lt;&gt;NOR",G58:G59)</f>
        <v>0</v>
      </c>
      <c r="H57" s="168"/>
      <c r="I57" s="168">
        <f>SUM(I58:I59)</f>
        <v>0</v>
      </c>
      <c r="J57" s="168"/>
      <c r="K57" s="168">
        <f>SUM(K58:K59)</f>
        <v>0</v>
      </c>
      <c r="L57" s="168"/>
      <c r="M57" s="168">
        <f>SUM(M58:M59)</f>
        <v>0</v>
      </c>
      <c r="N57" s="167"/>
      <c r="O57" s="167">
        <f>SUM(O58:O59)</f>
        <v>0</v>
      </c>
      <c r="P57" s="167"/>
      <c r="Q57" s="167">
        <f>SUM(Q58:Q59)</f>
        <v>0</v>
      </c>
      <c r="R57" s="168"/>
      <c r="S57" s="168"/>
      <c r="T57" s="169"/>
      <c r="U57" s="163"/>
      <c r="V57" s="163">
        <f>SUM(V58:V59)</f>
        <v>0</v>
      </c>
      <c r="W57" s="163"/>
      <c r="X57" s="163"/>
      <c r="Y57" s="163"/>
      <c r="AG57" t="s">
        <v>194</v>
      </c>
    </row>
    <row r="58" spans="1:60" ht="22.5" outlineLevel="1" x14ac:dyDescent="0.2">
      <c r="A58" s="171">
        <v>15</v>
      </c>
      <c r="B58" s="172" t="s">
        <v>447</v>
      </c>
      <c r="C58" s="180" t="s">
        <v>745</v>
      </c>
      <c r="D58" s="173" t="s">
        <v>271</v>
      </c>
      <c r="E58" s="174">
        <v>2.1274899999999999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714</v>
      </c>
      <c r="S58" s="176" t="s">
        <v>262</v>
      </c>
      <c r="T58" s="177" t="s">
        <v>262</v>
      </c>
      <c r="U58" s="157">
        <v>0</v>
      </c>
      <c r="V58" s="157">
        <f>ROUND(E58*U58,2)</f>
        <v>0</v>
      </c>
      <c r="W58" s="157"/>
      <c r="X58" s="157" t="s">
        <v>200</v>
      </c>
      <c r="Y58" s="157" t="s">
        <v>201</v>
      </c>
      <c r="Z58" s="147"/>
      <c r="AA58" s="147"/>
      <c r="AB58" s="147"/>
      <c r="AC58" s="147"/>
      <c r="AD58" s="147"/>
      <c r="AE58" s="147"/>
      <c r="AF58" s="147"/>
      <c r="AG58" s="147" t="s">
        <v>202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61" t="s">
        <v>746</v>
      </c>
      <c r="D59" s="262"/>
      <c r="E59" s="262"/>
      <c r="F59" s="262"/>
      <c r="G59" s="262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716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4" t="s">
        <v>193</v>
      </c>
      <c r="B60" s="165" t="s">
        <v>137</v>
      </c>
      <c r="C60" s="179" t="s">
        <v>138</v>
      </c>
      <c r="D60" s="166"/>
      <c r="E60" s="167"/>
      <c r="F60" s="168"/>
      <c r="G60" s="168">
        <f>SUMIF(AG61:AG65,"&lt;&gt;NOR",G61:G65)</f>
        <v>0</v>
      </c>
      <c r="H60" s="168"/>
      <c r="I60" s="168">
        <f>SUM(I61:I65)</f>
        <v>0</v>
      </c>
      <c r="J60" s="168"/>
      <c r="K60" s="168">
        <f>SUM(K61:K65)</f>
        <v>0</v>
      </c>
      <c r="L60" s="168"/>
      <c r="M60" s="168">
        <f>SUM(M61:M65)</f>
        <v>0</v>
      </c>
      <c r="N60" s="167"/>
      <c r="O60" s="167">
        <f>SUM(O61:O65)</f>
        <v>0</v>
      </c>
      <c r="P60" s="167"/>
      <c r="Q60" s="167">
        <f>SUM(Q61:Q65)</f>
        <v>0.03</v>
      </c>
      <c r="R60" s="168"/>
      <c r="S60" s="168"/>
      <c r="T60" s="169"/>
      <c r="U60" s="163"/>
      <c r="V60" s="163">
        <f>SUM(V61:V65)</f>
        <v>0</v>
      </c>
      <c r="W60" s="163"/>
      <c r="X60" s="163"/>
      <c r="Y60" s="163"/>
      <c r="AG60" t="s">
        <v>194</v>
      </c>
    </row>
    <row r="61" spans="1:60" outlineLevel="1" x14ac:dyDescent="0.2">
      <c r="A61" s="171">
        <v>16</v>
      </c>
      <c r="B61" s="172" t="s">
        <v>585</v>
      </c>
      <c r="C61" s="180" t="s">
        <v>747</v>
      </c>
      <c r="D61" s="173" t="s">
        <v>587</v>
      </c>
      <c r="E61" s="174">
        <v>33.18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5.0000000000000002E-5</v>
      </c>
      <c r="O61" s="174">
        <f>ROUND(E61*N61,2)</f>
        <v>0</v>
      </c>
      <c r="P61" s="174">
        <v>1E-3</v>
      </c>
      <c r="Q61" s="174">
        <f>ROUND(E61*P61,2)</f>
        <v>0.03</v>
      </c>
      <c r="R61" s="176" t="s">
        <v>748</v>
      </c>
      <c r="S61" s="176" t="s">
        <v>262</v>
      </c>
      <c r="T61" s="177" t="s">
        <v>262</v>
      </c>
      <c r="U61" s="157">
        <v>0</v>
      </c>
      <c r="V61" s="157">
        <f>ROUND(E61*U61,2)</f>
        <v>0</v>
      </c>
      <c r="W61" s="157"/>
      <c r="X61" s="157" t="s">
        <v>200</v>
      </c>
      <c r="Y61" s="157" t="s">
        <v>201</v>
      </c>
      <c r="Z61" s="147"/>
      <c r="AA61" s="147"/>
      <c r="AB61" s="147"/>
      <c r="AC61" s="147"/>
      <c r="AD61" s="147"/>
      <c r="AE61" s="147"/>
      <c r="AF61" s="147"/>
      <c r="AG61" s="147" t="s">
        <v>451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9" t="s">
        <v>749</v>
      </c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204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750</v>
      </c>
      <c r="D63" s="161"/>
      <c r="E63" s="162">
        <v>33.18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206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17</v>
      </c>
      <c r="B64" s="172" t="s">
        <v>590</v>
      </c>
      <c r="C64" s="180" t="s">
        <v>751</v>
      </c>
      <c r="D64" s="173" t="s">
        <v>0</v>
      </c>
      <c r="E64" s="174">
        <v>15.926399999999999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</v>
      </c>
      <c r="O64" s="174">
        <f>ROUND(E64*N64,2)</f>
        <v>0</v>
      </c>
      <c r="P64" s="174">
        <v>0</v>
      </c>
      <c r="Q64" s="174">
        <f>ROUND(E64*P64,2)</f>
        <v>0</v>
      </c>
      <c r="R64" s="176" t="s">
        <v>748</v>
      </c>
      <c r="S64" s="176" t="s">
        <v>262</v>
      </c>
      <c r="T64" s="177" t="s">
        <v>262</v>
      </c>
      <c r="U64" s="157">
        <v>0</v>
      </c>
      <c r="V64" s="157">
        <f>ROUND(E64*U64,2)</f>
        <v>0</v>
      </c>
      <c r="W64" s="157"/>
      <c r="X64" s="157" t="s">
        <v>200</v>
      </c>
      <c r="Y64" s="157" t="s">
        <v>201</v>
      </c>
      <c r="Z64" s="147"/>
      <c r="AA64" s="147"/>
      <c r="AB64" s="147"/>
      <c r="AC64" s="147"/>
      <c r="AD64" s="147"/>
      <c r="AE64" s="147"/>
      <c r="AF64" s="147"/>
      <c r="AG64" s="147" t="s">
        <v>460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61" t="s">
        <v>752</v>
      </c>
      <c r="D65" s="262"/>
      <c r="E65" s="262"/>
      <c r="F65" s="262"/>
      <c r="G65" s="262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716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4" t="s">
        <v>193</v>
      </c>
      <c r="B66" s="165" t="s">
        <v>143</v>
      </c>
      <c r="C66" s="179" t="s">
        <v>144</v>
      </c>
      <c r="D66" s="166"/>
      <c r="E66" s="167"/>
      <c r="F66" s="168"/>
      <c r="G66" s="168">
        <f>SUMIF(AG67:AG95,"&lt;&gt;NOR",G67:G95)</f>
        <v>0</v>
      </c>
      <c r="H66" s="168"/>
      <c r="I66" s="168">
        <f>SUM(I67:I95)</f>
        <v>0</v>
      </c>
      <c r="J66" s="168"/>
      <c r="K66" s="168">
        <f>SUM(K67:K95)</f>
        <v>0</v>
      </c>
      <c r="L66" s="168"/>
      <c r="M66" s="168">
        <f>SUM(M67:M95)</f>
        <v>0</v>
      </c>
      <c r="N66" s="167"/>
      <c r="O66" s="167">
        <f>SUM(O67:O95)</f>
        <v>0.13</v>
      </c>
      <c r="P66" s="167"/>
      <c r="Q66" s="167">
        <f>SUM(Q67:Q95)</f>
        <v>0.03</v>
      </c>
      <c r="R66" s="168"/>
      <c r="S66" s="168"/>
      <c r="T66" s="169"/>
      <c r="U66" s="163"/>
      <c r="V66" s="163">
        <f>SUM(V67:V95)</f>
        <v>0</v>
      </c>
      <c r="W66" s="163"/>
      <c r="X66" s="163"/>
      <c r="Y66" s="163"/>
      <c r="AG66" t="s">
        <v>194</v>
      </c>
    </row>
    <row r="67" spans="1:60" outlineLevel="1" x14ac:dyDescent="0.2">
      <c r="A67" s="171">
        <v>18</v>
      </c>
      <c r="B67" s="172" t="s">
        <v>598</v>
      </c>
      <c r="C67" s="180" t="s">
        <v>753</v>
      </c>
      <c r="D67" s="173" t="s">
        <v>330</v>
      </c>
      <c r="E67" s="174">
        <v>32.799999999999997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 t="s">
        <v>754</v>
      </c>
      <c r="S67" s="176" t="s">
        <v>262</v>
      </c>
      <c r="T67" s="177" t="s">
        <v>262</v>
      </c>
      <c r="U67" s="157">
        <v>0</v>
      </c>
      <c r="V67" s="157">
        <f>ROUND(E67*U67,2)</f>
        <v>0</v>
      </c>
      <c r="W67" s="157"/>
      <c r="X67" s="157" t="s">
        <v>200</v>
      </c>
      <c r="Y67" s="157" t="s">
        <v>201</v>
      </c>
      <c r="Z67" s="147"/>
      <c r="AA67" s="147"/>
      <c r="AB67" s="147"/>
      <c r="AC67" s="147"/>
      <c r="AD67" s="147"/>
      <c r="AE67" s="147"/>
      <c r="AF67" s="147"/>
      <c r="AG67" s="147" t="s">
        <v>451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59" t="s">
        <v>755</v>
      </c>
      <c r="D68" s="260"/>
      <c r="E68" s="260"/>
      <c r="F68" s="260"/>
      <c r="G68" s="26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204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1" t="s">
        <v>756</v>
      </c>
      <c r="D69" s="161"/>
      <c r="E69" s="162">
        <v>32.799999999999997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206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1">
        <v>19</v>
      </c>
      <c r="B70" s="172" t="s">
        <v>604</v>
      </c>
      <c r="C70" s="180" t="s">
        <v>757</v>
      </c>
      <c r="D70" s="173" t="s">
        <v>330</v>
      </c>
      <c r="E70" s="174">
        <v>24.8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2.2000000000000001E-4</v>
      </c>
      <c r="O70" s="174">
        <f>ROUND(E70*N70,2)</f>
        <v>0.01</v>
      </c>
      <c r="P70" s="174">
        <v>0</v>
      </c>
      <c r="Q70" s="174">
        <f>ROUND(E70*P70,2)</f>
        <v>0</v>
      </c>
      <c r="R70" s="176" t="s">
        <v>754</v>
      </c>
      <c r="S70" s="176" t="s">
        <v>262</v>
      </c>
      <c r="T70" s="177" t="s">
        <v>262</v>
      </c>
      <c r="U70" s="157">
        <v>0</v>
      </c>
      <c r="V70" s="157">
        <f>ROUND(E70*U70,2)</f>
        <v>0</v>
      </c>
      <c r="W70" s="157"/>
      <c r="X70" s="157" t="s">
        <v>200</v>
      </c>
      <c r="Y70" s="157" t="s">
        <v>201</v>
      </c>
      <c r="Z70" s="147"/>
      <c r="AA70" s="147"/>
      <c r="AB70" s="147"/>
      <c r="AC70" s="147"/>
      <c r="AD70" s="147"/>
      <c r="AE70" s="147"/>
      <c r="AF70" s="147"/>
      <c r="AG70" s="147" t="s">
        <v>451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1" t="s">
        <v>758</v>
      </c>
      <c r="D71" s="161"/>
      <c r="E71" s="162">
        <v>24.8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206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1">
        <v>20</v>
      </c>
      <c r="B72" s="172" t="s">
        <v>609</v>
      </c>
      <c r="C72" s="180" t="s">
        <v>759</v>
      </c>
      <c r="D72" s="173" t="s">
        <v>276</v>
      </c>
      <c r="E72" s="174">
        <v>32.5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1E-3</v>
      </c>
      <c r="Q72" s="174">
        <f>ROUND(E72*P72,2)</f>
        <v>0.03</v>
      </c>
      <c r="R72" s="176" t="s">
        <v>754</v>
      </c>
      <c r="S72" s="176" t="s">
        <v>262</v>
      </c>
      <c r="T72" s="177" t="s">
        <v>262</v>
      </c>
      <c r="U72" s="157">
        <v>0</v>
      </c>
      <c r="V72" s="157">
        <f>ROUND(E72*U72,2)</f>
        <v>0</v>
      </c>
      <c r="W72" s="157"/>
      <c r="X72" s="157" t="s">
        <v>200</v>
      </c>
      <c r="Y72" s="157" t="s">
        <v>201</v>
      </c>
      <c r="Z72" s="147"/>
      <c r="AA72" s="147"/>
      <c r="AB72" s="147"/>
      <c r="AC72" s="147"/>
      <c r="AD72" s="147"/>
      <c r="AE72" s="147"/>
      <c r="AF72" s="147"/>
      <c r="AG72" s="147" t="s">
        <v>451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1" t="s">
        <v>760</v>
      </c>
      <c r="D73" s="161"/>
      <c r="E73" s="162">
        <v>32.5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206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1">
        <v>21</v>
      </c>
      <c r="B74" s="172" t="s">
        <v>761</v>
      </c>
      <c r="C74" s="180" t="s">
        <v>762</v>
      </c>
      <c r="D74" s="173" t="s">
        <v>276</v>
      </c>
      <c r="E74" s="174">
        <v>32.5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4.0000000000000002E-4</v>
      </c>
      <c r="O74" s="174">
        <f>ROUND(E74*N74,2)</f>
        <v>0.01</v>
      </c>
      <c r="P74" s="174">
        <v>0</v>
      </c>
      <c r="Q74" s="174">
        <f>ROUND(E74*P74,2)</f>
        <v>0</v>
      </c>
      <c r="R74" s="176" t="s">
        <v>754</v>
      </c>
      <c r="S74" s="176" t="s">
        <v>262</v>
      </c>
      <c r="T74" s="177" t="s">
        <v>262</v>
      </c>
      <c r="U74" s="157">
        <v>0</v>
      </c>
      <c r="V74" s="157">
        <f>ROUND(E74*U74,2)</f>
        <v>0</v>
      </c>
      <c r="W74" s="157"/>
      <c r="X74" s="157" t="s">
        <v>200</v>
      </c>
      <c r="Y74" s="157" t="s">
        <v>201</v>
      </c>
      <c r="Z74" s="147"/>
      <c r="AA74" s="147"/>
      <c r="AB74" s="147"/>
      <c r="AC74" s="147"/>
      <c r="AD74" s="147"/>
      <c r="AE74" s="147"/>
      <c r="AF74" s="147"/>
      <c r="AG74" s="147" t="s">
        <v>451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1" t="s">
        <v>760</v>
      </c>
      <c r="D75" s="161"/>
      <c r="E75" s="162">
        <v>32.5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206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22</v>
      </c>
      <c r="B76" s="172" t="s">
        <v>619</v>
      </c>
      <c r="C76" s="180" t="s">
        <v>763</v>
      </c>
      <c r="D76" s="173" t="s">
        <v>330</v>
      </c>
      <c r="E76" s="174">
        <v>50.03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4.0000000000000003E-5</v>
      </c>
      <c r="O76" s="174">
        <f>ROUND(E76*N76,2)</f>
        <v>0</v>
      </c>
      <c r="P76" s="174">
        <v>0</v>
      </c>
      <c r="Q76" s="174">
        <f>ROUND(E76*P76,2)</f>
        <v>0</v>
      </c>
      <c r="R76" s="176" t="s">
        <v>754</v>
      </c>
      <c r="S76" s="176" t="s">
        <v>262</v>
      </c>
      <c r="T76" s="177" t="s">
        <v>262</v>
      </c>
      <c r="U76" s="157">
        <v>0</v>
      </c>
      <c r="V76" s="157">
        <f>ROUND(E76*U76,2)</f>
        <v>0</v>
      </c>
      <c r="W76" s="157"/>
      <c r="X76" s="157" t="s">
        <v>200</v>
      </c>
      <c r="Y76" s="157" t="s">
        <v>201</v>
      </c>
      <c r="Z76" s="147"/>
      <c r="AA76" s="147"/>
      <c r="AB76" s="147"/>
      <c r="AC76" s="147"/>
      <c r="AD76" s="147"/>
      <c r="AE76" s="147"/>
      <c r="AF76" s="147"/>
      <c r="AG76" s="147" t="s">
        <v>451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9" t="s">
        <v>621</v>
      </c>
      <c r="D77" s="260"/>
      <c r="E77" s="260"/>
      <c r="F77" s="260"/>
      <c r="G77" s="260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204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1" t="s">
        <v>764</v>
      </c>
      <c r="D78" s="161"/>
      <c r="E78" s="162">
        <v>50.03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206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1">
        <v>23</v>
      </c>
      <c r="B79" s="172" t="s">
        <v>623</v>
      </c>
      <c r="C79" s="180" t="s">
        <v>765</v>
      </c>
      <c r="D79" s="173" t="s">
        <v>276</v>
      </c>
      <c r="E79" s="174">
        <v>45.03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4.0000000000000003E-5</v>
      </c>
      <c r="O79" s="174">
        <f>ROUND(E79*N79,2)</f>
        <v>0</v>
      </c>
      <c r="P79" s="174">
        <v>0</v>
      </c>
      <c r="Q79" s="174">
        <f>ROUND(E79*P79,2)</f>
        <v>0</v>
      </c>
      <c r="R79" s="176" t="s">
        <v>754</v>
      </c>
      <c r="S79" s="176" t="s">
        <v>262</v>
      </c>
      <c r="T79" s="177" t="s">
        <v>262</v>
      </c>
      <c r="U79" s="157">
        <v>0</v>
      </c>
      <c r="V79" s="157">
        <f>ROUND(E79*U79,2)</f>
        <v>0</v>
      </c>
      <c r="W79" s="157"/>
      <c r="X79" s="157" t="s">
        <v>200</v>
      </c>
      <c r="Y79" s="157" t="s">
        <v>201</v>
      </c>
      <c r="Z79" s="147"/>
      <c r="AA79" s="147"/>
      <c r="AB79" s="147"/>
      <c r="AC79" s="147"/>
      <c r="AD79" s="147"/>
      <c r="AE79" s="147"/>
      <c r="AF79" s="147"/>
      <c r="AG79" s="147" t="s">
        <v>451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1" t="s">
        <v>766</v>
      </c>
      <c r="D80" s="161"/>
      <c r="E80" s="162">
        <v>45.03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206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24</v>
      </c>
      <c r="B81" s="172" t="s">
        <v>625</v>
      </c>
      <c r="C81" s="180" t="s">
        <v>767</v>
      </c>
      <c r="D81" s="173" t="s">
        <v>0</v>
      </c>
      <c r="E81" s="174">
        <v>454.06369000000001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</v>
      </c>
      <c r="O81" s="174">
        <f>ROUND(E81*N81,2)</f>
        <v>0</v>
      </c>
      <c r="P81" s="174">
        <v>0</v>
      </c>
      <c r="Q81" s="174">
        <f>ROUND(E81*P81,2)</f>
        <v>0</v>
      </c>
      <c r="R81" s="176" t="s">
        <v>754</v>
      </c>
      <c r="S81" s="176" t="s">
        <v>262</v>
      </c>
      <c r="T81" s="177" t="s">
        <v>262</v>
      </c>
      <c r="U81" s="157">
        <v>0</v>
      </c>
      <c r="V81" s="157">
        <f>ROUND(E81*U81,2)</f>
        <v>0</v>
      </c>
      <c r="W81" s="157"/>
      <c r="X81" s="157" t="s">
        <v>200</v>
      </c>
      <c r="Y81" s="157" t="s">
        <v>201</v>
      </c>
      <c r="Z81" s="147"/>
      <c r="AA81" s="147"/>
      <c r="AB81" s="147"/>
      <c r="AC81" s="147"/>
      <c r="AD81" s="147"/>
      <c r="AE81" s="147"/>
      <c r="AF81" s="147"/>
      <c r="AG81" s="147" t="s">
        <v>460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61" t="s">
        <v>768</v>
      </c>
      <c r="D82" s="262"/>
      <c r="E82" s="262"/>
      <c r="F82" s="262"/>
      <c r="G82" s="262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716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25</v>
      </c>
      <c r="B83" s="172" t="s">
        <v>596</v>
      </c>
      <c r="C83" s="180" t="s">
        <v>597</v>
      </c>
      <c r="D83" s="173" t="s">
        <v>276</v>
      </c>
      <c r="E83" s="174">
        <v>65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/>
      <c r="S83" s="176" t="s">
        <v>198</v>
      </c>
      <c r="T83" s="177" t="s">
        <v>199</v>
      </c>
      <c r="U83" s="157">
        <v>0</v>
      </c>
      <c r="V83" s="157">
        <f>ROUND(E83*U83,2)</f>
        <v>0</v>
      </c>
      <c r="W83" s="157"/>
      <c r="X83" s="157" t="s">
        <v>200</v>
      </c>
      <c r="Y83" s="157" t="s">
        <v>201</v>
      </c>
      <c r="Z83" s="147"/>
      <c r="AA83" s="147"/>
      <c r="AB83" s="147"/>
      <c r="AC83" s="147"/>
      <c r="AD83" s="147"/>
      <c r="AE83" s="147"/>
      <c r="AF83" s="147"/>
      <c r="AG83" s="147" t="s">
        <v>246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1" t="s">
        <v>769</v>
      </c>
      <c r="D84" s="161"/>
      <c r="E84" s="162">
        <v>65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206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6">
        <v>26</v>
      </c>
      <c r="B85" s="187" t="s">
        <v>602</v>
      </c>
      <c r="C85" s="193" t="s">
        <v>603</v>
      </c>
      <c r="D85" s="188" t="s">
        <v>330</v>
      </c>
      <c r="E85" s="189">
        <v>0</v>
      </c>
      <c r="F85" s="190"/>
      <c r="G85" s="191">
        <f>ROUND(E85*F85,2)</f>
        <v>0</v>
      </c>
      <c r="H85" s="190"/>
      <c r="I85" s="191">
        <f>ROUND(E85*H85,2)</f>
        <v>0</v>
      </c>
      <c r="J85" s="190"/>
      <c r="K85" s="191">
        <f>ROUND(E85*J85,2)</f>
        <v>0</v>
      </c>
      <c r="L85" s="191">
        <v>21</v>
      </c>
      <c r="M85" s="191">
        <f>G85*(1+L85/100)</f>
        <v>0</v>
      </c>
      <c r="N85" s="189">
        <v>3.0000000000000001E-5</v>
      </c>
      <c r="O85" s="189">
        <f>ROUND(E85*N85,2)</f>
        <v>0</v>
      </c>
      <c r="P85" s="189">
        <v>0</v>
      </c>
      <c r="Q85" s="189">
        <f>ROUND(E85*P85,2)</f>
        <v>0</v>
      </c>
      <c r="R85" s="191"/>
      <c r="S85" s="191" t="s">
        <v>198</v>
      </c>
      <c r="T85" s="192" t="s">
        <v>199</v>
      </c>
      <c r="U85" s="157">
        <v>0.14000000000000001</v>
      </c>
      <c r="V85" s="157">
        <f>ROUND(E85*U85,2)</f>
        <v>0</v>
      </c>
      <c r="W85" s="157"/>
      <c r="X85" s="157" t="s">
        <v>200</v>
      </c>
      <c r="Y85" s="157" t="s">
        <v>201</v>
      </c>
      <c r="Z85" s="147"/>
      <c r="AA85" s="147"/>
      <c r="AB85" s="147"/>
      <c r="AC85" s="147"/>
      <c r="AD85" s="147"/>
      <c r="AE85" s="147"/>
      <c r="AF85" s="147"/>
      <c r="AG85" s="147" t="s">
        <v>451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1">
        <v>27</v>
      </c>
      <c r="B86" s="172" t="s">
        <v>616</v>
      </c>
      <c r="C86" s="180" t="s">
        <v>617</v>
      </c>
      <c r="D86" s="173" t="s">
        <v>276</v>
      </c>
      <c r="E86" s="174">
        <v>45.03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0</v>
      </c>
      <c r="O86" s="174">
        <f>ROUND(E86*N86,2)</f>
        <v>0</v>
      </c>
      <c r="P86" s="174">
        <v>0</v>
      </c>
      <c r="Q86" s="174">
        <f>ROUND(E86*P86,2)</f>
        <v>0</v>
      </c>
      <c r="R86" s="176"/>
      <c r="S86" s="176" t="s">
        <v>198</v>
      </c>
      <c r="T86" s="177" t="s">
        <v>199</v>
      </c>
      <c r="U86" s="157">
        <v>0</v>
      </c>
      <c r="V86" s="157">
        <f>ROUND(E86*U86,2)</f>
        <v>0</v>
      </c>
      <c r="W86" s="157"/>
      <c r="X86" s="157" t="s">
        <v>200</v>
      </c>
      <c r="Y86" s="157" t="s">
        <v>201</v>
      </c>
      <c r="Z86" s="147"/>
      <c r="AA86" s="147"/>
      <c r="AB86" s="147"/>
      <c r="AC86" s="147"/>
      <c r="AD86" s="147"/>
      <c r="AE86" s="147"/>
      <c r="AF86" s="147"/>
      <c r="AG86" s="147" t="s">
        <v>246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1" t="s">
        <v>733</v>
      </c>
      <c r="D87" s="161"/>
      <c r="E87" s="162">
        <v>45.03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206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28</v>
      </c>
      <c r="B88" s="172" t="s">
        <v>627</v>
      </c>
      <c r="C88" s="180" t="s">
        <v>770</v>
      </c>
      <c r="D88" s="173" t="s">
        <v>330</v>
      </c>
      <c r="E88" s="174">
        <v>27.28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1.3999999999999999E-4</v>
      </c>
      <c r="O88" s="174">
        <f>ROUND(E88*N88,2)</f>
        <v>0</v>
      </c>
      <c r="P88" s="174">
        <v>0</v>
      </c>
      <c r="Q88" s="174">
        <f>ROUND(E88*P88,2)</f>
        <v>0</v>
      </c>
      <c r="R88" s="176" t="s">
        <v>490</v>
      </c>
      <c r="S88" s="176" t="s">
        <v>262</v>
      </c>
      <c r="T88" s="177" t="s">
        <v>262</v>
      </c>
      <c r="U88" s="157">
        <v>0</v>
      </c>
      <c r="V88" s="157">
        <f>ROUND(E88*U88,2)</f>
        <v>0</v>
      </c>
      <c r="W88" s="157"/>
      <c r="X88" s="157" t="s">
        <v>486</v>
      </c>
      <c r="Y88" s="157" t="s">
        <v>201</v>
      </c>
      <c r="Z88" s="147"/>
      <c r="AA88" s="147"/>
      <c r="AB88" s="147"/>
      <c r="AC88" s="147"/>
      <c r="AD88" s="147"/>
      <c r="AE88" s="147"/>
      <c r="AF88" s="147"/>
      <c r="AG88" s="147" t="s">
        <v>487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1" t="s">
        <v>771</v>
      </c>
      <c r="D89" s="161"/>
      <c r="E89" s="162">
        <v>27.28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206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1">
        <v>29</v>
      </c>
      <c r="B90" s="172" t="s">
        <v>772</v>
      </c>
      <c r="C90" s="180" t="s">
        <v>773</v>
      </c>
      <c r="D90" s="173" t="s">
        <v>276</v>
      </c>
      <c r="E90" s="174">
        <v>40.648600000000002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2.5999999999999999E-3</v>
      </c>
      <c r="O90" s="174">
        <f>ROUND(E90*N90,2)</f>
        <v>0.11</v>
      </c>
      <c r="P90" s="174">
        <v>0</v>
      </c>
      <c r="Q90" s="174">
        <f>ROUND(E90*P90,2)</f>
        <v>0</v>
      </c>
      <c r="R90" s="176"/>
      <c r="S90" s="176" t="s">
        <v>198</v>
      </c>
      <c r="T90" s="177" t="s">
        <v>262</v>
      </c>
      <c r="U90" s="157">
        <v>0</v>
      </c>
      <c r="V90" s="157">
        <f>ROUND(E90*U90,2)</f>
        <v>0</v>
      </c>
      <c r="W90" s="157"/>
      <c r="X90" s="157" t="s">
        <v>486</v>
      </c>
      <c r="Y90" s="157" t="s">
        <v>201</v>
      </c>
      <c r="Z90" s="147"/>
      <c r="AA90" s="147"/>
      <c r="AB90" s="147"/>
      <c r="AC90" s="147"/>
      <c r="AD90" s="147"/>
      <c r="AE90" s="147"/>
      <c r="AF90" s="147"/>
      <c r="AG90" s="147" t="s">
        <v>487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9" t="s">
        <v>632</v>
      </c>
      <c r="D91" s="260"/>
      <c r="E91" s="260"/>
      <c r="F91" s="260"/>
      <c r="G91" s="26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204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250" t="s">
        <v>633</v>
      </c>
      <c r="D92" s="251"/>
      <c r="E92" s="251"/>
      <c r="F92" s="251"/>
      <c r="G92" s="251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250" t="s">
        <v>634</v>
      </c>
      <c r="D93" s="251"/>
      <c r="E93" s="251"/>
      <c r="F93" s="251"/>
      <c r="G93" s="251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204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1" t="s">
        <v>774</v>
      </c>
      <c r="D94" s="161"/>
      <c r="E94" s="162">
        <v>37.375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206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1" t="s">
        <v>775</v>
      </c>
      <c r="D95" s="161"/>
      <c r="E95" s="162">
        <v>3.2736000000000001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206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4" t="s">
        <v>193</v>
      </c>
      <c r="B96" s="165" t="s">
        <v>145</v>
      </c>
      <c r="C96" s="179" t="s">
        <v>146</v>
      </c>
      <c r="D96" s="166"/>
      <c r="E96" s="167"/>
      <c r="F96" s="168"/>
      <c r="G96" s="168">
        <f>SUMIF(AG97:AG105,"&lt;&gt;NOR",G97:G105)</f>
        <v>0</v>
      </c>
      <c r="H96" s="168"/>
      <c r="I96" s="168">
        <f>SUM(I97:I105)</f>
        <v>0</v>
      </c>
      <c r="J96" s="168"/>
      <c r="K96" s="168">
        <f>SUM(K97:K105)</f>
        <v>0</v>
      </c>
      <c r="L96" s="168"/>
      <c r="M96" s="168">
        <f>SUM(M97:M105)</f>
        <v>0</v>
      </c>
      <c r="N96" s="167"/>
      <c r="O96" s="167">
        <f>SUM(O97:O105)</f>
        <v>0.30000000000000004</v>
      </c>
      <c r="P96" s="167"/>
      <c r="Q96" s="167">
        <f>SUM(Q97:Q105)</f>
        <v>0</v>
      </c>
      <c r="R96" s="168"/>
      <c r="S96" s="168"/>
      <c r="T96" s="169"/>
      <c r="U96" s="163"/>
      <c r="V96" s="163">
        <f>SUM(V97:V105)</f>
        <v>0</v>
      </c>
      <c r="W96" s="163"/>
      <c r="X96" s="163"/>
      <c r="Y96" s="163"/>
      <c r="AG96" t="s">
        <v>194</v>
      </c>
    </row>
    <row r="97" spans="1:60" ht="22.5" outlineLevel="1" x14ac:dyDescent="0.2">
      <c r="A97" s="171">
        <v>30</v>
      </c>
      <c r="B97" s="172" t="s">
        <v>637</v>
      </c>
      <c r="C97" s="180" t="s">
        <v>776</v>
      </c>
      <c r="D97" s="173" t="s">
        <v>276</v>
      </c>
      <c r="E97" s="174">
        <v>32.5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5.0000000000000002E-5</v>
      </c>
      <c r="O97" s="174">
        <f>ROUND(E97*N97,2)</f>
        <v>0</v>
      </c>
      <c r="P97" s="174">
        <v>0</v>
      </c>
      <c r="Q97" s="174">
        <f>ROUND(E97*P97,2)</f>
        <v>0</v>
      </c>
      <c r="R97" s="176" t="s">
        <v>777</v>
      </c>
      <c r="S97" s="176" t="s">
        <v>262</v>
      </c>
      <c r="T97" s="177" t="s">
        <v>262</v>
      </c>
      <c r="U97" s="157">
        <v>0</v>
      </c>
      <c r="V97" s="157">
        <f>ROUND(E97*U97,2)</f>
        <v>0</v>
      </c>
      <c r="W97" s="157"/>
      <c r="X97" s="157" t="s">
        <v>200</v>
      </c>
      <c r="Y97" s="157" t="s">
        <v>201</v>
      </c>
      <c r="Z97" s="147"/>
      <c r="AA97" s="147"/>
      <c r="AB97" s="147"/>
      <c r="AC97" s="147"/>
      <c r="AD97" s="147"/>
      <c r="AE97" s="147"/>
      <c r="AF97" s="147"/>
      <c r="AG97" s="147" t="s">
        <v>451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1" t="s">
        <v>760</v>
      </c>
      <c r="D98" s="161"/>
      <c r="E98" s="162">
        <v>32.5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206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1">
        <v>31</v>
      </c>
      <c r="B99" s="172" t="s">
        <v>639</v>
      </c>
      <c r="C99" s="180" t="s">
        <v>778</v>
      </c>
      <c r="D99" s="173" t="s">
        <v>276</v>
      </c>
      <c r="E99" s="174">
        <v>32.5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3.0000000000000001E-3</v>
      </c>
      <c r="O99" s="174">
        <f>ROUND(E99*N99,2)</f>
        <v>0.1</v>
      </c>
      <c r="P99" s="174">
        <v>0</v>
      </c>
      <c r="Q99" s="174">
        <f>ROUND(E99*P99,2)</f>
        <v>0</v>
      </c>
      <c r="R99" s="176" t="s">
        <v>777</v>
      </c>
      <c r="S99" s="176" t="s">
        <v>262</v>
      </c>
      <c r="T99" s="177" t="s">
        <v>262</v>
      </c>
      <c r="U99" s="157">
        <v>0</v>
      </c>
      <c r="V99" s="157">
        <f>ROUND(E99*U99,2)</f>
        <v>0</v>
      </c>
      <c r="W99" s="157"/>
      <c r="X99" s="157" t="s">
        <v>200</v>
      </c>
      <c r="Y99" s="157" t="s">
        <v>201</v>
      </c>
      <c r="Z99" s="147"/>
      <c r="AA99" s="147"/>
      <c r="AB99" s="147"/>
      <c r="AC99" s="147"/>
      <c r="AD99" s="147"/>
      <c r="AE99" s="147"/>
      <c r="AF99" s="147"/>
      <c r="AG99" s="147" t="s">
        <v>451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9" t="s">
        <v>641</v>
      </c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204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1" t="s">
        <v>760</v>
      </c>
      <c r="D101" s="161"/>
      <c r="E101" s="162">
        <v>32.5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206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1" x14ac:dyDescent="0.2">
      <c r="A102" s="171">
        <v>32</v>
      </c>
      <c r="B102" s="172" t="s">
        <v>642</v>
      </c>
      <c r="C102" s="180" t="s">
        <v>779</v>
      </c>
      <c r="D102" s="173" t="s">
        <v>276</v>
      </c>
      <c r="E102" s="174">
        <v>65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3.0000000000000001E-3</v>
      </c>
      <c r="O102" s="174">
        <f>ROUND(E102*N102,2)</f>
        <v>0.2</v>
      </c>
      <c r="P102" s="174">
        <v>0</v>
      </c>
      <c r="Q102" s="174">
        <f>ROUND(E102*P102,2)</f>
        <v>0</v>
      </c>
      <c r="R102" s="176" t="s">
        <v>777</v>
      </c>
      <c r="S102" s="176" t="s">
        <v>262</v>
      </c>
      <c r="T102" s="177" t="s">
        <v>262</v>
      </c>
      <c r="U102" s="157">
        <v>0</v>
      </c>
      <c r="V102" s="157">
        <f>ROUND(E102*U102,2)</f>
        <v>0</v>
      </c>
      <c r="W102" s="157"/>
      <c r="X102" s="157" t="s">
        <v>200</v>
      </c>
      <c r="Y102" s="157" t="s">
        <v>201</v>
      </c>
      <c r="Z102" s="147"/>
      <c r="AA102" s="147"/>
      <c r="AB102" s="147"/>
      <c r="AC102" s="147"/>
      <c r="AD102" s="147"/>
      <c r="AE102" s="147"/>
      <c r="AF102" s="147"/>
      <c r="AG102" s="147" t="s">
        <v>451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1" t="s">
        <v>769</v>
      </c>
      <c r="D103" s="161"/>
      <c r="E103" s="162">
        <v>65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206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33</v>
      </c>
      <c r="B104" s="172" t="s">
        <v>644</v>
      </c>
      <c r="C104" s="180" t="s">
        <v>780</v>
      </c>
      <c r="D104" s="173" t="s">
        <v>0</v>
      </c>
      <c r="E104" s="174">
        <v>108.0625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6" t="s">
        <v>777</v>
      </c>
      <c r="S104" s="176" t="s">
        <v>262</v>
      </c>
      <c r="T104" s="177" t="s">
        <v>262</v>
      </c>
      <c r="U104" s="157">
        <v>0</v>
      </c>
      <c r="V104" s="157">
        <f>ROUND(E104*U104,2)</f>
        <v>0</v>
      </c>
      <c r="W104" s="157"/>
      <c r="X104" s="157" t="s">
        <v>200</v>
      </c>
      <c r="Y104" s="157" t="s">
        <v>201</v>
      </c>
      <c r="Z104" s="147"/>
      <c r="AA104" s="147"/>
      <c r="AB104" s="147"/>
      <c r="AC104" s="147"/>
      <c r="AD104" s="147"/>
      <c r="AE104" s="147"/>
      <c r="AF104" s="147"/>
      <c r="AG104" s="147" t="s">
        <v>460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61" t="s">
        <v>752</v>
      </c>
      <c r="D105" s="262"/>
      <c r="E105" s="262"/>
      <c r="F105" s="262"/>
      <c r="G105" s="262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716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4" t="s">
        <v>193</v>
      </c>
      <c r="B106" s="165" t="s">
        <v>151</v>
      </c>
      <c r="C106" s="179" t="s">
        <v>152</v>
      </c>
      <c r="D106" s="166"/>
      <c r="E106" s="167"/>
      <c r="F106" s="168"/>
      <c r="G106" s="168">
        <f>SUMIF(AG107:AG113,"&lt;&gt;NOR",G107:G113)</f>
        <v>0</v>
      </c>
      <c r="H106" s="168"/>
      <c r="I106" s="168">
        <f>SUM(I107:I113)</f>
        <v>0</v>
      </c>
      <c r="J106" s="168"/>
      <c r="K106" s="168">
        <f>SUM(K107:K113)</f>
        <v>0</v>
      </c>
      <c r="L106" s="168"/>
      <c r="M106" s="168">
        <f>SUM(M107:M113)</f>
        <v>0</v>
      </c>
      <c r="N106" s="167"/>
      <c r="O106" s="167">
        <f>SUM(O107:O113)</f>
        <v>0.02</v>
      </c>
      <c r="P106" s="167"/>
      <c r="Q106" s="167">
        <f>SUM(Q107:Q113)</f>
        <v>0</v>
      </c>
      <c r="R106" s="168"/>
      <c r="S106" s="168"/>
      <c r="T106" s="169"/>
      <c r="U106" s="163"/>
      <c r="V106" s="163">
        <f>SUM(V107:V113)</f>
        <v>0</v>
      </c>
      <c r="W106" s="163"/>
      <c r="X106" s="163"/>
      <c r="Y106" s="163"/>
      <c r="AG106" t="s">
        <v>194</v>
      </c>
    </row>
    <row r="107" spans="1:60" outlineLevel="1" x14ac:dyDescent="0.2">
      <c r="A107" s="171">
        <v>34</v>
      </c>
      <c r="B107" s="172" t="s">
        <v>691</v>
      </c>
      <c r="C107" s="180" t="s">
        <v>781</v>
      </c>
      <c r="D107" s="173" t="s">
        <v>276</v>
      </c>
      <c r="E107" s="174">
        <v>64.727999999999994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6" t="s">
        <v>782</v>
      </c>
      <c r="S107" s="176" t="s">
        <v>262</v>
      </c>
      <c r="T107" s="177" t="s">
        <v>262</v>
      </c>
      <c r="U107" s="157">
        <v>0</v>
      </c>
      <c r="V107" s="157">
        <f>ROUND(E107*U107,2)</f>
        <v>0</v>
      </c>
      <c r="W107" s="157"/>
      <c r="X107" s="157" t="s">
        <v>200</v>
      </c>
      <c r="Y107" s="157" t="s">
        <v>201</v>
      </c>
      <c r="Z107" s="147"/>
      <c r="AA107" s="147"/>
      <c r="AB107" s="147"/>
      <c r="AC107" s="147"/>
      <c r="AD107" s="147"/>
      <c r="AE107" s="147"/>
      <c r="AF107" s="147"/>
      <c r="AG107" s="147" t="s">
        <v>451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1" t="s">
        <v>718</v>
      </c>
      <c r="D108" s="161"/>
      <c r="E108" s="162">
        <v>64.73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206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1">
        <v>35</v>
      </c>
      <c r="B109" s="172" t="s">
        <v>686</v>
      </c>
      <c r="C109" s="180" t="s">
        <v>783</v>
      </c>
      <c r="D109" s="173" t="s">
        <v>276</v>
      </c>
      <c r="E109" s="174">
        <v>64.727999999999994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5.0000000000000002E-5</v>
      </c>
      <c r="O109" s="174">
        <f>ROUND(E109*N109,2)</f>
        <v>0</v>
      </c>
      <c r="P109" s="174">
        <v>0</v>
      </c>
      <c r="Q109" s="174">
        <f>ROUND(E109*P109,2)</f>
        <v>0</v>
      </c>
      <c r="R109" s="176" t="s">
        <v>782</v>
      </c>
      <c r="S109" s="176" t="s">
        <v>262</v>
      </c>
      <c r="T109" s="177" t="s">
        <v>262</v>
      </c>
      <c r="U109" s="157">
        <v>0</v>
      </c>
      <c r="V109" s="157">
        <f>ROUND(E109*U109,2)</f>
        <v>0</v>
      </c>
      <c r="W109" s="157"/>
      <c r="X109" s="157" t="s">
        <v>200</v>
      </c>
      <c r="Y109" s="157" t="s">
        <v>201</v>
      </c>
      <c r="Z109" s="147"/>
      <c r="AA109" s="147"/>
      <c r="AB109" s="147"/>
      <c r="AC109" s="147"/>
      <c r="AD109" s="147"/>
      <c r="AE109" s="147"/>
      <c r="AF109" s="147"/>
      <c r="AG109" s="147" t="s">
        <v>451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1" t="s">
        <v>718</v>
      </c>
      <c r="D110" s="161"/>
      <c r="E110" s="162">
        <v>64.73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206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1">
        <v>36</v>
      </c>
      <c r="B111" s="172" t="s">
        <v>688</v>
      </c>
      <c r="C111" s="180" t="s">
        <v>784</v>
      </c>
      <c r="D111" s="173" t="s">
        <v>276</v>
      </c>
      <c r="E111" s="174">
        <v>64.727999999999994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3.2000000000000003E-4</v>
      </c>
      <c r="O111" s="174">
        <f>ROUND(E111*N111,2)</f>
        <v>0.02</v>
      </c>
      <c r="P111" s="174">
        <v>0</v>
      </c>
      <c r="Q111" s="174">
        <f>ROUND(E111*P111,2)</f>
        <v>0</v>
      </c>
      <c r="R111" s="176" t="s">
        <v>782</v>
      </c>
      <c r="S111" s="176" t="s">
        <v>262</v>
      </c>
      <c r="T111" s="177" t="s">
        <v>262</v>
      </c>
      <c r="U111" s="157">
        <v>0</v>
      </c>
      <c r="V111" s="157">
        <f>ROUND(E111*U111,2)</f>
        <v>0</v>
      </c>
      <c r="W111" s="157"/>
      <c r="X111" s="157" t="s">
        <v>200</v>
      </c>
      <c r="Y111" s="157" t="s">
        <v>201</v>
      </c>
      <c r="Z111" s="147"/>
      <c r="AA111" s="147"/>
      <c r="AB111" s="147"/>
      <c r="AC111" s="147"/>
      <c r="AD111" s="147"/>
      <c r="AE111" s="147"/>
      <c r="AF111" s="147"/>
      <c r="AG111" s="147" t="s">
        <v>451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9" t="s">
        <v>690</v>
      </c>
      <c r="D112" s="260"/>
      <c r="E112" s="260"/>
      <c r="F112" s="260"/>
      <c r="G112" s="260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204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1" t="s">
        <v>718</v>
      </c>
      <c r="D113" s="161"/>
      <c r="E113" s="162">
        <v>64.73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206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4" t="s">
        <v>193</v>
      </c>
      <c r="B114" s="165" t="s">
        <v>161</v>
      </c>
      <c r="C114" s="179" t="s">
        <v>162</v>
      </c>
      <c r="D114" s="166"/>
      <c r="E114" s="167"/>
      <c r="F114" s="168"/>
      <c r="G114" s="168">
        <f>SUMIF(AG115:AG128,"&lt;&gt;NOR",G115:G128)</f>
        <v>0</v>
      </c>
      <c r="H114" s="168"/>
      <c r="I114" s="168">
        <f>SUM(I115:I128)</f>
        <v>0</v>
      </c>
      <c r="J114" s="168"/>
      <c r="K114" s="168">
        <f>SUM(K115:K128)</f>
        <v>0</v>
      </c>
      <c r="L114" s="168"/>
      <c r="M114" s="168">
        <f>SUM(M115:M128)</f>
        <v>0</v>
      </c>
      <c r="N114" s="167"/>
      <c r="O114" s="167">
        <f>SUM(O115:O128)</f>
        <v>0</v>
      </c>
      <c r="P114" s="167"/>
      <c r="Q114" s="167">
        <f>SUM(Q115:Q128)</f>
        <v>0</v>
      </c>
      <c r="R114" s="168"/>
      <c r="S114" s="168"/>
      <c r="T114" s="169"/>
      <c r="U114" s="163"/>
      <c r="V114" s="163">
        <f>SUM(V115:V128)</f>
        <v>0</v>
      </c>
      <c r="W114" s="163"/>
      <c r="X114" s="163"/>
      <c r="Y114" s="163"/>
      <c r="AG114" t="s">
        <v>194</v>
      </c>
    </row>
    <row r="115" spans="1:60" outlineLevel="1" x14ac:dyDescent="0.2">
      <c r="A115" s="171">
        <v>37</v>
      </c>
      <c r="B115" s="172" t="s">
        <v>705</v>
      </c>
      <c r="C115" s="180" t="s">
        <v>785</v>
      </c>
      <c r="D115" s="173" t="s">
        <v>271</v>
      </c>
      <c r="E115" s="174">
        <v>1.2692300000000001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 t="s">
        <v>786</v>
      </c>
      <c r="S115" s="176" t="s">
        <v>262</v>
      </c>
      <c r="T115" s="177" t="s">
        <v>262</v>
      </c>
      <c r="U115" s="157">
        <v>0</v>
      </c>
      <c r="V115" s="157">
        <f>ROUND(E115*U115,2)</f>
        <v>0</v>
      </c>
      <c r="W115" s="157"/>
      <c r="X115" s="157" t="s">
        <v>200</v>
      </c>
      <c r="Y115" s="157" t="s">
        <v>201</v>
      </c>
      <c r="Z115" s="147"/>
      <c r="AA115" s="147"/>
      <c r="AB115" s="147"/>
      <c r="AC115" s="147"/>
      <c r="AD115" s="147"/>
      <c r="AE115" s="147"/>
      <c r="AF115" s="147"/>
      <c r="AG115" s="147" t="s">
        <v>246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2" x14ac:dyDescent="0.2">
      <c r="A116" s="154"/>
      <c r="B116" s="155"/>
      <c r="C116" s="261" t="s">
        <v>787</v>
      </c>
      <c r="D116" s="262"/>
      <c r="E116" s="262"/>
      <c r="F116" s="262"/>
      <c r="G116" s="262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716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78" t="str">
        <f>C116</f>
        <v>se složením a hrubým urovnáním nebo s přeložením na jiný dopravní prostředek kromě lodi, vč. příplatku za každých dalších i započatých 1000 m přes 1000 m,</v>
      </c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0" t="s">
        <v>503</v>
      </c>
      <c r="D117" s="251"/>
      <c r="E117" s="251"/>
      <c r="F117" s="251"/>
      <c r="G117" s="251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204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1">
        <v>38</v>
      </c>
      <c r="B118" s="172" t="s">
        <v>693</v>
      </c>
      <c r="C118" s="180" t="s">
        <v>788</v>
      </c>
      <c r="D118" s="173" t="s">
        <v>271</v>
      </c>
      <c r="E118" s="174">
        <v>1.2692300000000001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0</v>
      </c>
      <c r="O118" s="174">
        <f>ROUND(E118*N118,2)</f>
        <v>0</v>
      </c>
      <c r="P118" s="174">
        <v>0</v>
      </c>
      <c r="Q118" s="174">
        <f>ROUND(E118*P118,2)</f>
        <v>0</v>
      </c>
      <c r="R118" s="176" t="s">
        <v>789</v>
      </c>
      <c r="S118" s="176" t="s">
        <v>262</v>
      </c>
      <c r="T118" s="177" t="s">
        <v>262</v>
      </c>
      <c r="U118" s="157">
        <v>0</v>
      </c>
      <c r="V118" s="157">
        <f>ROUND(E118*U118,2)</f>
        <v>0</v>
      </c>
      <c r="W118" s="157"/>
      <c r="X118" s="157" t="s">
        <v>200</v>
      </c>
      <c r="Y118" s="157" t="s">
        <v>201</v>
      </c>
      <c r="Z118" s="147"/>
      <c r="AA118" s="147"/>
      <c r="AB118" s="147"/>
      <c r="AC118" s="147"/>
      <c r="AD118" s="147"/>
      <c r="AE118" s="147"/>
      <c r="AF118" s="147"/>
      <c r="AG118" s="147" t="s">
        <v>246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61" t="s">
        <v>790</v>
      </c>
      <c r="D119" s="262"/>
      <c r="E119" s="262"/>
      <c r="F119" s="262"/>
      <c r="G119" s="262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716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78" t="str">
        <f>C119</f>
        <v>nebo vybouraných hmot nošením nebo přehazováním k místu nakládky přístupnému normálním dopravním prostředkům,</v>
      </c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0" t="s">
        <v>503</v>
      </c>
      <c r="D120" s="251"/>
      <c r="E120" s="251"/>
      <c r="F120" s="251"/>
      <c r="G120" s="251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204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1">
        <v>39</v>
      </c>
      <c r="B121" s="172" t="s">
        <v>695</v>
      </c>
      <c r="C121" s="180" t="s">
        <v>791</v>
      </c>
      <c r="D121" s="173" t="s">
        <v>271</v>
      </c>
      <c r="E121" s="174">
        <v>1.2692300000000001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0</v>
      </c>
      <c r="O121" s="174">
        <f>ROUND(E121*N121,2)</f>
        <v>0</v>
      </c>
      <c r="P121" s="174">
        <v>0</v>
      </c>
      <c r="Q121" s="174">
        <f>ROUND(E121*P121,2)</f>
        <v>0</v>
      </c>
      <c r="R121" s="176" t="s">
        <v>789</v>
      </c>
      <c r="S121" s="176" t="s">
        <v>262</v>
      </c>
      <c r="T121" s="177" t="s">
        <v>262</v>
      </c>
      <c r="U121" s="157">
        <v>0</v>
      </c>
      <c r="V121" s="157">
        <f>ROUND(E121*U121,2)</f>
        <v>0</v>
      </c>
      <c r="W121" s="157"/>
      <c r="X121" s="157" t="s">
        <v>200</v>
      </c>
      <c r="Y121" s="157" t="s">
        <v>201</v>
      </c>
      <c r="Z121" s="147"/>
      <c r="AA121" s="147"/>
      <c r="AB121" s="147"/>
      <c r="AC121" s="147"/>
      <c r="AD121" s="147"/>
      <c r="AE121" s="147"/>
      <c r="AF121" s="147"/>
      <c r="AG121" s="147" t="s">
        <v>246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61" t="s">
        <v>790</v>
      </c>
      <c r="D122" s="262"/>
      <c r="E122" s="262"/>
      <c r="F122" s="262"/>
      <c r="G122" s="262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716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78" t="str">
        <f>C122</f>
        <v>nebo vybouraných hmot nošením nebo přehazováním k místu nakládky přístupnému normálním dopravním prostředkům,</v>
      </c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0" t="s">
        <v>503</v>
      </c>
      <c r="D123" s="251"/>
      <c r="E123" s="251"/>
      <c r="F123" s="251"/>
      <c r="G123" s="251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204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6">
        <v>40</v>
      </c>
      <c r="B124" s="187" t="s">
        <v>697</v>
      </c>
      <c r="C124" s="193" t="s">
        <v>792</v>
      </c>
      <c r="D124" s="188" t="s">
        <v>271</v>
      </c>
      <c r="E124" s="189">
        <v>1.2692300000000001</v>
      </c>
      <c r="F124" s="190"/>
      <c r="G124" s="191">
        <f>ROUND(E124*F124,2)</f>
        <v>0</v>
      </c>
      <c r="H124" s="190"/>
      <c r="I124" s="191">
        <f>ROUND(E124*H124,2)</f>
        <v>0</v>
      </c>
      <c r="J124" s="190"/>
      <c r="K124" s="191">
        <f>ROUND(E124*J124,2)</f>
        <v>0</v>
      </c>
      <c r="L124" s="191">
        <v>21</v>
      </c>
      <c r="M124" s="191">
        <f>G124*(1+L124/100)</f>
        <v>0</v>
      </c>
      <c r="N124" s="189">
        <v>0</v>
      </c>
      <c r="O124" s="189">
        <f>ROUND(E124*N124,2)</f>
        <v>0</v>
      </c>
      <c r="P124" s="189">
        <v>0</v>
      </c>
      <c r="Q124" s="189">
        <f>ROUND(E124*P124,2)</f>
        <v>0</v>
      </c>
      <c r="R124" s="191" t="s">
        <v>735</v>
      </c>
      <c r="S124" s="191" t="s">
        <v>262</v>
      </c>
      <c r="T124" s="192" t="s">
        <v>262</v>
      </c>
      <c r="U124" s="157">
        <v>0</v>
      </c>
      <c r="V124" s="157">
        <f>ROUND(E124*U124,2)</f>
        <v>0</v>
      </c>
      <c r="W124" s="157"/>
      <c r="X124" s="157" t="s">
        <v>200</v>
      </c>
      <c r="Y124" s="157" t="s">
        <v>201</v>
      </c>
      <c r="Z124" s="147"/>
      <c r="AA124" s="147"/>
      <c r="AB124" s="147"/>
      <c r="AC124" s="147"/>
      <c r="AD124" s="147"/>
      <c r="AE124" s="147"/>
      <c r="AF124" s="147"/>
      <c r="AG124" s="147" t="s">
        <v>202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6">
        <v>41</v>
      </c>
      <c r="B125" s="187" t="s">
        <v>699</v>
      </c>
      <c r="C125" s="193" t="s">
        <v>793</v>
      </c>
      <c r="D125" s="188" t="s">
        <v>271</v>
      </c>
      <c r="E125" s="189">
        <v>24.115379999999998</v>
      </c>
      <c r="F125" s="190"/>
      <c r="G125" s="191">
        <f>ROUND(E125*F125,2)</f>
        <v>0</v>
      </c>
      <c r="H125" s="190"/>
      <c r="I125" s="191">
        <f>ROUND(E125*H125,2)</f>
        <v>0</v>
      </c>
      <c r="J125" s="190"/>
      <c r="K125" s="191">
        <f>ROUND(E125*J125,2)</f>
        <v>0</v>
      </c>
      <c r="L125" s="191">
        <v>21</v>
      </c>
      <c r="M125" s="191">
        <f>G125*(1+L125/100)</f>
        <v>0</v>
      </c>
      <c r="N125" s="189">
        <v>0</v>
      </c>
      <c r="O125" s="189">
        <f>ROUND(E125*N125,2)</f>
        <v>0</v>
      </c>
      <c r="P125" s="189">
        <v>0</v>
      </c>
      <c r="Q125" s="189">
        <f>ROUND(E125*P125,2)</f>
        <v>0</v>
      </c>
      <c r="R125" s="191" t="s">
        <v>735</v>
      </c>
      <c r="S125" s="191" t="s">
        <v>262</v>
      </c>
      <c r="T125" s="192" t="s">
        <v>262</v>
      </c>
      <c r="U125" s="157">
        <v>0</v>
      </c>
      <c r="V125" s="157">
        <f>ROUND(E125*U125,2)</f>
        <v>0</v>
      </c>
      <c r="W125" s="157"/>
      <c r="X125" s="157" t="s">
        <v>200</v>
      </c>
      <c r="Y125" s="157" t="s">
        <v>201</v>
      </c>
      <c r="Z125" s="147"/>
      <c r="AA125" s="147"/>
      <c r="AB125" s="147"/>
      <c r="AC125" s="147"/>
      <c r="AD125" s="147"/>
      <c r="AE125" s="147"/>
      <c r="AF125" s="147"/>
      <c r="AG125" s="147" t="s">
        <v>202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6">
        <v>42</v>
      </c>
      <c r="B126" s="187" t="s">
        <v>701</v>
      </c>
      <c r="C126" s="193" t="s">
        <v>794</v>
      </c>
      <c r="D126" s="188" t="s">
        <v>271</v>
      </c>
      <c r="E126" s="189">
        <v>1.2692300000000001</v>
      </c>
      <c r="F126" s="190"/>
      <c r="G126" s="191">
        <f>ROUND(E126*F126,2)</f>
        <v>0</v>
      </c>
      <c r="H126" s="190"/>
      <c r="I126" s="191">
        <f>ROUND(E126*H126,2)</f>
        <v>0</v>
      </c>
      <c r="J126" s="190"/>
      <c r="K126" s="191">
        <f>ROUND(E126*J126,2)</f>
        <v>0</v>
      </c>
      <c r="L126" s="191">
        <v>21</v>
      </c>
      <c r="M126" s="191">
        <f>G126*(1+L126/100)</f>
        <v>0</v>
      </c>
      <c r="N126" s="189">
        <v>0</v>
      </c>
      <c r="O126" s="189">
        <f>ROUND(E126*N126,2)</f>
        <v>0</v>
      </c>
      <c r="P126" s="189">
        <v>0</v>
      </c>
      <c r="Q126" s="189">
        <f>ROUND(E126*P126,2)</f>
        <v>0</v>
      </c>
      <c r="R126" s="191" t="s">
        <v>735</v>
      </c>
      <c r="S126" s="191" t="s">
        <v>262</v>
      </c>
      <c r="T126" s="192" t="s">
        <v>262</v>
      </c>
      <c r="U126" s="157">
        <v>0</v>
      </c>
      <c r="V126" s="157">
        <f>ROUND(E126*U126,2)</f>
        <v>0</v>
      </c>
      <c r="W126" s="157"/>
      <c r="X126" s="157" t="s">
        <v>200</v>
      </c>
      <c r="Y126" s="157" t="s">
        <v>201</v>
      </c>
      <c r="Z126" s="147"/>
      <c r="AA126" s="147"/>
      <c r="AB126" s="147"/>
      <c r="AC126" s="147"/>
      <c r="AD126" s="147"/>
      <c r="AE126" s="147"/>
      <c r="AF126" s="147"/>
      <c r="AG126" s="147" t="s">
        <v>202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86">
        <v>43</v>
      </c>
      <c r="B127" s="187" t="s">
        <v>703</v>
      </c>
      <c r="C127" s="193" t="s">
        <v>795</v>
      </c>
      <c r="D127" s="188" t="s">
        <v>271</v>
      </c>
      <c r="E127" s="189">
        <v>7.61538</v>
      </c>
      <c r="F127" s="190"/>
      <c r="G127" s="191">
        <f>ROUND(E127*F127,2)</f>
        <v>0</v>
      </c>
      <c r="H127" s="190"/>
      <c r="I127" s="191">
        <f>ROUND(E127*H127,2)</f>
        <v>0</v>
      </c>
      <c r="J127" s="190"/>
      <c r="K127" s="191">
        <f>ROUND(E127*J127,2)</f>
        <v>0</v>
      </c>
      <c r="L127" s="191">
        <v>21</v>
      </c>
      <c r="M127" s="191">
        <f>G127*(1+L127/100)</f>
        <v>0</v>
      </c>
      <c r="N127" s="189">
        <v>0</v>
      </c>
      <c r="O127" s="189">
        <f>ROUND(E127*N127,2)</f>
        <v>0</v>
      </c>
      <c r="P127" s="189">
        <v>0</v>
      </c>
      <c r="Q127" s="189">
        <f>ROUND(E127*P127,2)</f>
        <v>0</v>
      </c>
      <c r="R127" s="191" t="s">
        <v>735</v>
      </c>
      <c r="S127" s="191" t="s">
        <v>262</v>
      </c>
      <c r="T127" s="192" t="s">
        <v>262</v>
      </c>
      <c r="U127" s="157">
        <v>0</v>
      </c>
      <c r="V127" s="157">
        <f>ROUND(E127*U127,2)</f>
        <v>0</v>
      </c>
      <c r="W127" s="157"/>
      <c r="X127" s="157" t="s">
        <v>200</v>
      </c>
      <c r="Y127" s="157" t="s">
        <v>201</v>
      </c>
      <c r="Z127" s="147"/>
      <c r="AA127" s="147"/>
      <c r="AB127" s="147"/>
      <c r="AC127" s="147"/>
      <c r="AD127" s="147"/>
      <c r="AE127" s="147"/>
      <c r="AF127" s="147"/>
      <c r="AG127" s="147" t="s">
        <v>202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1">
        <v>44</v>
      </c>
      <c r="B128" s="172" t="s">
        <v>707</v>
      </c>
      <c r="C128" s="180" t="s">
        <v>796</v>
      </c>
      <c r="D128" s="173" t="s">
        <v>271</v>
      </c>
      <c r="E128" s="174">
        <v>1.2692300000000001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 t="s">
        <v>735</v>
      </c>
      <c r="S128" s="176" t="s">
        <v>262</v>
      </c>
      <c r="T128" s="177" t="s">
        <v>262</v>
      </c>
      <c r="U128" s="157">
        <v>0</v>
      </c>
      <c r="V128" s="157">
        <f>ROUND(E128*U128,2)</f>
        <v>0</v>
      </c>
      <c r="W128" s="157"/>
      <c r="X128" s="157" t="s">
        <v>200</v>
      </c>
      <c r="Y128" s="157" t="s">
        <v>201</v>
      </c>
      <c r="Z128" s="147"/>
      <c r="AA128" s="147"/>
      <c r="AB128" s="147"/>
      <c r="AC128" s="147"/>
      <c r="AD128" s="147"/>
      <c r="AE128" s="147"/>
      <c r="AF128" s="147"/>
      <c r="AG128" s="147" t="s">
        <v>246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33" x14ac:dyDescent="0.2">
      <c r="A129" s="3"/>
      <c r="B129" s="4"/>
      <c r="C129" s="182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12</v>
      </c>
      <c r="AF129">
        <v>21</v>
      </c>
      <c r="AG129" t="s">
        <v>179</v>
      </c>
    </row>
    <row r="130" spans="1:33" x14ac:dyDescent="0.2">
      <c r="A130" s="150"/>
      <c r="B130" s="151" t="s">
        <v>29</v>
      </c>
      <c r="C130" s="183"/>
      <c r="D130" s="152"/>
      <c r="E130" s="153"/>
      <c r="F130" s="153"/>
      <c r="G130" s="170">
        <f>G8+G12+G29+G34+G38+G44+G50+G57+G60+G66+G96+G106+G114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225</v>
      </c>
    </row>
    <row r="131" spans="1:33" x14ac:dyDescent="0.2">
      <c r="C131" s="184"/>
      <c r="D131" s="10"/>
      <c r="AG131" t="s">
        <v>226</v>
      </c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j6v9ii2uPvQ9fjwxYc5CnbqsboE9k3Bg35E7qwY3ALAYe6z8ZLTmF4lFRmmpS8YC6S79jkCRnYXCVwjXmzGNQ==" saltValue="2VYOtheti3a248fKVWmT0Q==" spinCount="100000" sheet="1" formatRows="0"/>
  <mergeCells count="35">
    <mergeCell ref="C117:G117"/>
    <mergeCell ref="C119:G119"/>
    <mergeCell ref="C120:G120"/>
    <mergeCell ref="C122:G122"/>
    <mergeCell ref="C123:G123"/>
    <mergeCell ref="C116:G116"/>
    <mergeCell ref="C62:G62"/>
    <mergeCell ref="C65:G65"/>
    <mergeCell ref="C68:G68"/>
    <mergeCell ref="C77:G77"/>
    <mergeCell ref="C82:G82"/>
    <mergeCell ref="C91:G91"/>
    <mergeCell ref="C92:G92"/>
    <mergeCell ref="C93:G93"/>
    <mergeCell ref="C100:G100"/>
    <mergeCell ref="C105:G105"/>
    <mergeCell ref="C112:G112"/>
    <mergeCell ref="C59:G59"/>
    <mergeCell ref="C15:G15"/>
    <mergeCell ref="C22:G22"/>
    <mergeCell ref="C27:G27"/>
    <mergeCell ref="C31:G31"/>
    <mergeCell ref="C32:G32"/>
    <mergeCell ref="C36:G36"/>
    <mergeCell ref="C40:G40"/>
    <mergeCell ref="C42:G42"/>
    <mergeCell ref="C48:G48"/>
    <mergeCell ref="C52:G52"/>
    <mergeCell ref="C53:G53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pane="bottomLeft" activeCell="C37" sqref="C37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53</v>
      </c>
      <c r="C4" s="256" t="s">
        <v>54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95</v>
      </c>
      <c r="C8" s="179" t="s">
        <v>96</v>
      </c>
      <c r="D8" s="166"/>
      <c r="E8" s="167"/>
      <c r="F8" s="168"/>
      <c r="G8" s="168">
        <f>SUMIF(AG9:AG24,"&lt;&gt;NOR",G9:G24)</f>
        <v>0</v>
      </c>
      <c r="H8" s="168"/>
      <c r="I8" s="168">
        <f>SUM(I9:I24)</f>
        <v>0</v>
      </c>
      <c r="J8" s="168"/>
      <c r="K8" s="168">
        <f>SUM(K9:K24)</f>
        <v>0</v>
      </c>
      <c r="L8" s="168"/>
      <c r="M8" s="168">
        <f>SUM(M9:M24)</f>
        <v>0</v>
      </c>
      <c r="N8" s="167"/>
      <c r="O8" s="167">
        <f>SUM(O9:O24)</f>
        <v>0.72000000000000008</v>
      </c>
      <c r="P8" s="167"/>
      <c r="Q8" s="167">
        <f>SUM(Q9:Q24)</f>
        <v>0</v>
      </c>
      <c r="R8" s="168"/>
      <c r="S8" s="168"/>
      <c r="T8" s="169"/>
      <c r="U8" s="163"/>
      <c r="V8" s="163">
        <f>SUM(V9:V24)</f>
        <v>0</v>
      </c>
      <c r="W8" s="163"/>
      <c r="X8" s="163"/>
      <c r="Y8" s="163"/>
      <c r="AG8" t="s">
        <v>194</v>
      </c>
    </row>
    <row r="9" spans="1:60" outlineLevel="1" x14ac:dyDescent="0.2">
      <c r="A9" s="171">
        <v>1</v>
      </c>
      <c r="B9" s="172" t="s">
        <v>319</v>
      </c>
      <c r="C9" s="180" t="s">
        <v>320</v>
      </c>
      <c r="D9" s="173" t="s">
        <v>276</v>
      </c>
      <c r="E9" s="174">
        <v>39.357399999999998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3.5E-4</v>
      </c>
      <c r="O9" s="174">
        <f>ROUND(E9*N9,2)</f>
        <v>0.01</v>
      </c>
      <c r="P9" s="174">
        <v>0</v>
      </c>
      <c r="Q9" s="174">
        <f>ROUND(E9*P9,2)</f>
        <v>0</v>
      </c>
      <c r="R9" s="176"/>
      <c r="S9" s="176" t="s">
        <v>198</v>
      </c>
      <c r="T9" s="177" t="s">
        <v>199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9" t="s">
        <v>321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1" t="s">
        <v>797</v>
      </c>
      <c r="D11" s="161"/>
      <c r="E11" s="162">
        <v>32.75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206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1" t="s">
        <v>798</v>
      </c>
      <c r="D12" s="161"/>
      <c r="E12" s="162">
        <v>6.61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206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2</v>
      </c>
      <c r="B13" s="172" t="s">
        <v>799</v>
      </c>
      <c r="C13" s="180" t="s">
        <v>800</v>
      </c>
      <c r="D13" s="173" t="s">
        <v>276</v>
      </c>
      <c r="E13" s="174">
        <v>6.61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6.0899999999999999E-3</v>
      </c>
      <c r="O13" s="174">
        <f>ROUND(E13*N13,2)</f>
        <v>0.04</v>
      </c>
      <c r="P13" s="174">
        <v>0</v>
      </c>
      <c r="Q13" s="174">
        <f>ROUND(E13*P13,2)</f>
        <v>0</v>
      </c>
      <c r="R13" s="176"/>
      <c r="S13" s="176" t="s">
        <v>262</v>
      </c>
      <c r="T13" s="177" t="s">
        <v>262</v>
      </c>
      <c r="U13" s="157">
        <v>0</v>
      </c>
      <c r="V13" s="157">
        <f>ROUND(E13*U13,2)</f>
        <v>0</v>
      </c>
      <c r="W13" s="157"/>
      <c r="X13" s="157" t="s">
        <v>200</v>
      </c>
      <c r="Y13" s="157" t="s">
        <v>201</v>
      </c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798</v>
      </c>
      <c r="D14" s="161"/>
      <c r="E14" s="162">
        <v>6.61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206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3</v>
      </c>
      <c r="B15" s="172" t="s">
        <v>334</v>
      </c>
      <c r="C15" s="180" t="s">
        <v>335</v>
      </c>
      <c r="D15" s="173" t="s">
        <v>276</v>
      </c>
      <c r="E15" s="174">
        <v>32.747399999999999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1.5740000000000001E-2</v>
      </c>
      <c r="O15" s="174">
        <f>ROUND(E15*N15,2)</f>
        <v>0.52</v>
      </c>
      <c r="P15" s="174">
        <v>0</v>
      </c>
      <c r="Q15" s="174">
        <f>ROUND(E15*P15,2)</f>
        <v>0</v>
      </c>
      <c r="R15" s="176"/>
      <c r="S15" s="176" t="s">
        <v>262</v>
      </c>
      <c r="T15" s="177" t="s">
        <v>262</v>
      </c>
      <c r="U15" s="157">
        <v>0</v>
      </c>
      <c r="V15" s="157">
        <f>ROUND(E15*U15,2)</f>
        <v>0</v>
      </c>
      <c r="W15" s="157"/>
      <c r="X15" s="157" t="s">
        <v>200</v>
      </c>
      <c r="Y15" s="157" t="s">
        <v>201</v>
      </c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797</v>
      </c>
      <c r="D16" s="161"/>
      <c r="E16" s="162">
        <v>32.75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206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1">
        <v>4</v>
      </c>
      <c r="B17" s="172" t="s">
        <v>343</v>
      </c>
      <c r="C17" s="180" t="s">
        <v>344</v>
      </c>
      <c r="D17" s="173" t="s">
        <v>276</v>
      </c>
      <c r="E17" s="174">
        <v>2.7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3.9210000000000002E-2</v>
      </c>
      <c r="O17" s="174">
        <f>ROUND(E17*N17,2)</f>
        <v>0.11</v>
      </c>
      <c r="P17" s="174">
        <v>0</v>
      </c>
      <c r="Q17" s="174">
        <f>ROUND(E17*P17,2)</f>
        <v>0</v>
      </c>
      <c r="R17" s="176"/>
      <c r="S17" s="176" t="s">
        <v>262</v>
      </c>
      <c r="T17" s="177" t="s">
        <v>262</v>
      </c>
      <c r="U17" s="157">
        <v>0</v>
      </c>
      <c r="V17" s="157">
        <f>ROUND(E17*U17,2)</f>
        <v>0</v>
      </c>
      <c r="W17" s="157"/>
      <c r="X17" s="157" t="s">
        <v>200</v>
      </c>
      <c r="Y17" s="157" t="s">
        <v>201</v>
      </c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9" t="s">
        <v>345</v>
      </c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801</v>
      </c>
      <c r="D19" s="161"/>
      <c r="E19" s="162">
        <v>2.7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206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1">
        <v>5</v>
      </c>
      <c r="B20" s="172" t="s">
        <v>353</v>
      </c>
      <c r="C20" s="180" t="s">
        <v>1504</v>
      </c>
      <c r="D20" s="173" t="s">
        <v>276</v>
      </c>
      <c r="E20" s="174">
        <v>9.8249999999999993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3.6700000000000001E-3</v>
      </c>
      <c r="O20" s="174">
        <f>ROUND(E20*N20,2)</f>
        <v>0.04</v>
      </c>
      <c r="P20" s="174">
        <v>0</v>
      </c>
      <c r="Q20" s="174">
        <f>ROUND(E20*P20,2)</f>
        <v>0</v>
      </c>
      <c r="R20" s="176"/>
      <c r="S20" s="176" t="s">
        <v>262</v>
      </c>
      <c r="T20" s="177" t="s">
        <v>262</v>
      </c>
      <c r="U20" s="157">
        <v>0</v>
      </c>
      <c r="V20" s="157">
        <f>ROUND(E20*U20,2)</f>
        <v>0</v>
      </c>
      <c r="W20" s="157"/>
      <c r="X20" s="157" t="s">
        <v>200</v>
      </c>
      <c r="Y20" s="157" t="s">
        <v>201</v>
      </c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1" t="s">
        <v>802</v>
      </c>
      <c r="D21" s="161"/>
      <c r="E21" s="162">
        <v>9.82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206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1">
        <v>6</v>
      </c>
      <c r="B22" s="172" t="s">
        <v>358</v>
      </c>
      <c r="C22" s="180" t="s">
        <v>359</v>
      </c>
      <c r="D22" s="173" t="s">
        <v>276</v>
      </c>
      <c r="E22" s="174">
        <v>4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1.2E-4</v>
      </c>
      <c r="O22" s="174">
        <f>ROUND(E22*N22,2)</f>
        <v>0</v>
      </c>
      <c r="P22" s="174">
        <v>0</v>
      </c>
      <c r="Q22" s="174">
        <f>ROUND(E22*P22,2)</f>
        <v>0</v>
      </c>
      <c r="R22" s="176"/>
      <c r="S22" s="176" t="s">
        <v>198</v>
      </c>
      <c r="T22" s="177" t="s">
        <v>199</v>
      </c>
      <c r="U22" s="157">
        <v>0</v>
      </c>
      <c r="V22" s="157">
        <f>ROUND(E22*U22,2)</f>
        <v>0</v>
      </c>
      <c r="W22" s="157"/>
      <c r="X22" s="157" t="s">
        <v>200</v>
      </c>
      <c r="Y22" s="157" t="s">
        <v>201</v>
      </c>
      <c r="Z22" s="147"/>
      <c r="AA22" s="147"/>
      <c r="AB22" s="147"/>
      <c r="AC22" s="147"/>
      <c r="AD22" s="147"/>
      <c r="AE22" s="147"/>
      <c r="AF22" s="147"/>
      <c r="AG22" s="147" t="s">
        <v>246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9" t="s">
        <v>360</v>
      </c>
      <c r="D23" s="260"/>
      <c r="E23" s="260"/>
      <c r="F23" s="260"/>
      <c r="G23" s="26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93</v>
      </c>
      <c r="D24" s="161"/>
      <c r="E24" s="162">
        <v>4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206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193</v>
      </c>
      <c r="B25" s="165" t="s">
        <v>104</v>
      </c>
      <c r="C25" s="179" t="s">
        <v>105</v>
      </c>
      <c r="D25" s="166"/>
      <c r="E25" s="167"/>
      <c r="F25" s="168"/>
      <c r="G25" s="168">
        <f>SUMIF(AG26:AG28,"&lt;&gt;NOR",G26:G28)</f>
        <v>0</v>
      </c>
      <c r="H25" s="168"/>
      <c r="I25" s="168">
        <f>SUM(I26:I28)</f>
        <v>0</v>
      </c>
      <c r="J25" s="168"/>
      <c r="K25" s="168">
        <f>SUM(K26:K28)</f>
        <v>0</v>
      </c>
      <c r="L25" s="168"/>
      <c r="M25" s="168">
        <f>SUM(M26:M28)</f>
        <v>0</v>
      </c>
      <c r="N25" s="167"/>
      <c r="O25" s="167">
        <f>SUM(O26:O28)</f>
        <v>0.01</v>
      </c>
      <c r="P25" s="167"/>
      <c r="Q25" s="167">
        <f>SUM(Q26:Q28)</f>
        <v>0</v>
      </c>
      <c r="R25" s="168"/>
      <c r="S25" s="168"/>
      <c r="T25" s="169"/>
      <c r="U25" s="163"/>
      <c r="V25" s="163">
        <f>SUM(V26:V28)</f>
        <v>0</v>
      </c>
      <c r="W25" s="163"/>
      <c r="X25" s="163"/>
      <c r="Y25" s="163"/>
      <c r="AG25" t="s">
        <v>194</v>
      </c>
    </row>
    <row r="26" spans="1:60" outlineLevel="1" x14ac:dyDescent="0.2">
      <c r="A26" s="171">
        <v>7</v>
      </c>
      <c r="B26" s="172" t="s">
        <v>383</v>
      </c>
      <c r="C26" s="180" t="s">
        <v>384</v>
      </c>
      <c r="D26" s="173" t="s">
        <v>276</v>
      </c>
      <c r="E26" s="174">
        <v>6.6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1.2099999999999999E-3</v>
      </c>
      <c r="O26" s="174">
        <f>ROUND(E26*N26,2)</f>
        <v>0.01</v>
      </c>
      <c r="P26" s="174">
        <v>0</v>
      </c>
      <c r="Q26" s="174">
        <f>ROUND(E26*P26,2)</f>
        <v>0</v>
      </c>
      <c r="R26" s="176"/>
      <c r="S26" s="176" t="s">
        <v>262</v>
      </c>
      <c r="T26" s="177" t="s">
        <v>262</v>
      </c>
      <c r="U26" s="157">
        <v>0</v>
      </c>
      <c r="V26" s="157">
        <f>ROUND(E26*U26,2)</f>
        <v>0</v>
      </c>
      <c r="W26" s="157"/>
      <c r="X26" s="157" t="s">
        <v>200</v>
      </c>
      <c r="Y26" s="157" t="s">
        <v>201</v>
      </c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9" t="s">
        <v>385</v>
      </c>
      <c r="D27" s="260"/>
      <c r="E27" s="260"/>
      <c r="F27" s="260"/>
      <c r="G27" s="26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204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803</v>
      </c>
      <c r="D28" s="161"/>
      <c r="E28" s="162">
        <v>6.6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206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4" t="s">
        <v>193</v>
      </c>
      <c r="B29" s="165" t="s">
        <v>106</v>
      </c>
      <c r="C29" s="179" t="s">
        <v>107</v>
      </c>
      <c r="D29" s="166"/>
      <c r="E29" s="167"/>
      <c r="F29" s="168"/>
      <c r="G29" s="168">
        <f>SUMIF(AG30:AG36,"&lt;&gt;NOR",G30:G36)</f>
        <v>0</v>
      </c>
      <c r="H29" s="168"/>
      <c r="I29" s="168">
        <f>SUM(I30:I36)</f>
        <v>0</v>
      </c>
      <c r="J29" s="168"/>
      <c r="K29" s="168">
        <f>SUM(K30:K36)</f>
        <v>0</v>
      </c>
      <c r="L29" s="168"/>
      <c r="M29" s="168">
        <f>SUM(M30:M36)</f>
        <v>0</v>
      </c>
      <c r="N29" s="167"/>
      <c r="O29" s="167">
        <f>SUM(O30:O36)</f>
        <v>0</v>
      </c>
      <c r="P29" s="167"/>
      <c r="Q29" s="167">
        <f>SUM(Q30:Q36)</f>
        <v>0</v>
      </c>
      <c r="R29" s="168"/>
      <c r="S29" s="168"/>
      <c r="T29" s="169"/>
      <c r="U29" s="163"/>
      <c r="V29" s="163">
        <f>SUM(V30:V36)</f>
        <v>0</v>
      </c>
      <c r="W29" s="163"/>
      <c r="X29" s="163"/>
      <c r="Y29" s="163"/>
      <c r="AG29" t="s">
        <v>194</v>
      </c>
    </row>
    <row r="30" spans="1:60" outlineLevel="1" x14ac:dyDescent="0.2">
      <c r="A30" s="171">
        <v>8</v>
      </c>
      <c r="B30" s="172" t="s">
        <v>391</v>
      </c>
      <c r="C30" s="180" t="s">
        <v>392</v>
      </c>
      <c r="D30" s="173" t="s">
        <v>276</v>
      </c>
      <c r="E30" s="174">
        <v>6.016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1.0000000000000001E-5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262</v>
      </c>
      <c r="T30" s="177" t="s">
        <v>262</v>
      </c>
      <c r="U30" s="157">
        <v>0</v>
      </c>
      <c r="V30" s="157">
        <f>ROUND(E30*U30,2)</f>
        <v>0</v>
      </c>
      <c r="W30" s="157"/>
      <c r="X30" s="157" t="s">
        <v>200</v>
      </c>
      <c r="Y30" s="157" t="s">
        <v>201</v>
      </c>
      <c r="Z30" s="147"/>
      <c r="AA30" s="147"/>
      <c r="AB30" s="147"/>
      <c r="AC30" s="147"/>
      <c r="AD30" s="147"/>
      <c r="AE30" s="147"/>
      <c r="AF30" s="147"/>
      <c r="AG30" s="147" t="s">
        <v>202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804</v>
      </c>
      <c r="D31" s="161"/>
      <c r="E31" s="162">
        <v>6.02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206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9</v>
      </c>
      <c r="B32" s="172" t="s">
        <v>395</v>
      </c>
      <c r="C32" s="180" t="s">
        <v>396</v>
      </c>
      <c r="D32" s="173" t="s">
        <v>276</v>
      </c>
      <c r="E32" s="174">
        <v>6.61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4.0000000000000003E-5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262</v>
      </c>
      <c r="T32" s="177" t="s">
        <v>262</v>
      </c>
      <c r="U32" s="157">
        <v>0</v>
      </c>
      <c r="V32" s="157">
        <f>ROUND(E32*U32,2)</f>
        <v>0</v>
      </c>
      <c r="W32" s="157"/>
      <c r="X32" s="157" t="s">
        <v>200</v>
      </c>
      <c r="Y32" s="157" t="s">
        <v>201</v>
      </c>
      <c r="Z32" s="147"/>
      <c r="AA32" s="147"/>
      <c r="AB32" s="147"/>
      <c r="AC32" s="147"/>
      <c r="AD32" s="147"/>
      <c r="AE32" s="147"/>
      <c r="AF32" s="147"/>
      <c r="AG32" s="147" t="s">
        <v>202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2" x14ac:dyDescent="0.2">
      <c r="A33" s="154"/>
      <c r="B33" s="155"/>
      <c r="C33" s="259" t="s">
        <v>397</v>
      </c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204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8" t="str">
        <f>C33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5" t="s">
        <v>242</v>
      </c>
      <c r="D34" s="158"/>
      <c r="E34" s="159"/>
      <c r="F34" s="160"/>
      <c r="G34" s="16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50" t="s">
        <v>398</v>
      </c>
      <c r="D35" s="251"/>
      <c r="E35" s="251"/>
      <c r="F35" s="251"/>
      <c r="G35" s="25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204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1" t="s">
        <v>798</v>
      </c>
      <c r="D36" s="161"/>
      <c r="E36" s="162">
        <v>6.61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206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4" t="s">
        <v>193</v>
      </c>
      <c r="B37" s="165" t="s">
        <v>110</v>
      </c>
      <c r="C37" s="179" t="s">
        <v>111</v>
      </c>
      <c r="D37" s="166"/>
      <c r="E37" s="167"/>
      <c r="F37" s="168"/>
      <c r="G37" s="168">
        <f>SUMIF(AG38:AG41,"&lt;&gt;NOR",G38:G41)</f>
        <v>0</v>
      </c>
      <c r="H37" s="168"/>
      <c r="I37" s="168">
        <f>SUM(I38:I41)</f>
        <v>0</v>
      </c>
      <c r="J37" s="168"/>
      <c r="K37" s="168">
        <f>SUM(K38:K41)</f>
        <v>0</v>
      </c>
      <c r="L37" s="168"/>
      <c r="M37" s="168">
        <f>SUM(M38:M41)</f>
        <v>0</v>
      </c>
      <c r="N37" s="167"/>
      <c r="O37" s="167">
        <f>SUM(O38:O41)</f>
        <v>0</v>
      </c>
      <c r="P37" s="167"/>
      <c r="Q37" s="167">
        <f>SUM(Q38:Q41)</f>
        <v>0.36</v>
      </c>
      <c r="R37" s="168"/>
      <c r="S37" s="168"/>
      <c r="T37" s="169"/>
      <c r="U37" s="163"/>
      <c r="V37" s="163">
        <f>SUM(V38:V41)</f>
        <v>0</v>
      </c>
      <c r="W37" s="163"/>
      <c r="X37" s="163"/>
      <c r="Y37" s="163"/>
      <c r="AG37" t="s">
        <v>194</v>
      </c>
    </row>
    <row r="38" spans="1:60" outlineLevel="1" x14ac:dyDescent="0.2">
      <c r="A38" s="171">
        <v>10</v>
      </c>
      <c r="B38" s="172" t="s">
        <v>805</v>
      </c>
      <c r="C38" s="180" t="s">
        <v>806</v>
      </c>
      <c r="D38" s="173" t="s">
        <v>276</v>
      </c>
      <c r="E38" s="174">
        <v>6.61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4.0000000000000001E-3</v>
      </c>
      <c r="Q38" s="174">
        <f>ROUND(E38*P38,2)</f>
        <v>0.03</v>
      </c>
      <c r="R38" s="176"/>
      <c r="S38" s="176" t="s">
        <v>262</v>
      </c>
      <c r="T38" s="177" t="s">
        <v>262</v>
      </c>
      <c r="U38" s="157">
        <v>0</v>
      </c>
      <c r="V38" s="157">
        <f>ROUND(E38*U38,2)</f>
        <v>0</v>
      </c>
      <c r="W38" s="157"/>
      <c r="X38" s="157" t="s">
        <v>200</v>
      </c>
      <c r="Y38" s="157" t="s">
        <v>201</v>
      </c>
      <c r="Z38" s="147"/>
      <c r="AA38" s="147"/>
      <c r="AB38" s="147"/>
      <c r="AC38" s="147"/>
      <c r="AD38" s="147"/>
      <c r="AE38" s="147"/>
      <c r="AF38" s="147"/>
      <c r="AG38" s="147" t="s">
        <v>202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798</v>
      </c>
      <c r="D39" s="161"/>
      <c r="E39" s="162">
        <v>6.61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206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11</v>
      </c>
      <c r="B40" s="172" t="s">
        <v>439</v>
      </c>
      <c r="C40" s="180" t="s">
        <v>440</v>
      </c>
      <c r="D40" s="173" t="s">
        <v>276</v>
      </c>
      <c r="E40" s="174">
        <v>32.747399999999999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0.01</v>
      </c>
      <c r="Q40" s="174">
        <f>ROUND(E40*P40,2)</f>
        <v>0.33</v>
      </c>
      <c r="R40" s="176"/>
      <c r="S40" s="176" t="s">
        <v>262</v>
      </c>
      <c r="T40" s="177" t="s">
        <v>262</v>
      </c>
      <c r="U40" s="157">
        <v>0</v>
      </c>
      <c r="V40" s="157">
        <f>ROUND(E40*U40,2)</f>
        <v>0</v>
      </c>
      <c r="W40" s="157"/>
      <c r="X40" s="157" t="s">
        <v>200</v>
      </c>
      <c r="Y40" s="157" t="s">
        <v>201</v>
      </c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797</v>
      </c>
      <c r="D41" s="161"/>
      <c r="E41" s="162">
        <v>32.75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206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4" t="s">
        <v>193</v>
      </c>
      <c r="B42" s="165" t="s">
        <v>112</v>
      </c>
      <c r="C42" s="179" t="s">
        <v>113</v>
      </c>
      <c r="D42" s="166"/>
      <c r="E42" s="167"/>
      <c r="F42" s="168"/>
      <c r="G42" s="168">
        <f>SUMIF(AG43:AG43,"&lt;&gt;NOR",G43:G43)</f>
        <v>0</v>
      </c>
      <c r="H42" s="168"/>
      <c r="I42" s="168">
        <f>SUM(I43:I43)</f>
        <v>0</v>
      </c>
      <c r="J42" s="168"/>
      <c r="K42" s="168">
        <f>SUM(K43:K43)</f>
        <v>0</v>
      </c>
      <c r="L42" s="168"/>
      <c r="M42" s="168">
        <f>SUM(M43:M43)</f>
        <v>0</v>
      </c>
      <c r="N42" s="167"/>
      <c r="O42" s="167">
        <f>SUM(O43:O43)</f>
        <v>0</v>
      </c>
      <c r="P42" s="167"/>
      <c r="Q42" s="167">
        <f>SUM(Q43:Q43)</f>
        <v>0</v>
      </c>
      <c r="R42" s="168"/>
      <c r="S42" s="168"/>
      <c r="T42" s="169"/>
      <c r="U42" s="163"/>
      <c r="V42" s="163">
        <f>SUM(V43:V43)</f>
        <v>0</v>
      </c>
      <c r="W42" s="163"/>
      <c r="X42" s="163"/>
      <c r="Y42" s="163"/>
      <c r="AG42" t="s">
        <v>194</v>
      </c>
    </row>
    <row r="43" spans="1:60" outlineLevel="1" x14ac:dyDescent="0.2">
      <c r="A43" s="186">
        <v>12</v>
      </c>
      <c r="B43" s="187" t="s">
        <v>447</v>
      </c>
      <c r="C43" s="193" t="s">
        <v>448</v>
      </c>
      <c r="D43" s="188" t="s">
        <v>271</v>
      </c>
      <c r="E43" s="189">
        <v>0.72019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0</v>
      </c>
      <c r="Q43" s="189">
        <f>ROUND(E43*P43,2)</f>
        <v>0</v>
      </c>
      <c r="R43" s="191"/>
      <c r="S43" s="191" t="s">
        <v>262</v>
      </c>
      <c r="T43" s="192" t="s">
        <v>262</v>
      </c>
      <c r="U43" s="157">
        <v>0</v>
      </c>
      <c r="V43" s="157">
        <f>ROUND(E43*U43,2)</f>
        <v>0</v>
      </c>
      <c r="W43" s="157"/>
      <c r="X43" s="157" t="s">
        <v>200</v>
      </c>
      <c r="Y43" s="157" t="s">
        <v>201</v>
      </c>
      <c r="Z43" s="147"/>
      <c r="AA43" s="147"/>
      <c r="AB43" s="147"/>
      <c r="AC43" s="147"/>
      <c r="AD43" s="147"/>
      <c r="AE43" s="147"/>
      <c r="AF43" s="147"/>
      <c r="AG43" s="147" t="s">
        <v>202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4" t="s">
        <v>193</v>
      </c>
      <c r="B44" s="165" t="s">
        <v>115</v>
      </c>
      <c r="C44" s="179" t="s">
        <v>116</v>
      </c>
      <c r="D44" s="166"/>
      <c r="E44" s="167"/>
      <c r="F44" s="168"/>
      <c r="G44" s="168">
        <f>SUMIF(AG45:AG51,"&lt;&gt;NOR",G45:G51)</f>
        <v>0</v>
      </c>
      <c r="H44" s="168"/>
      <c r="I44" s="168">
        <f>SUM(I45:I51)</f>
        <v>0</v>
      </c>
      <c r="J44" s="168"/>
      <c r="K44" s="168">
        <f>SUM(K45:K51)</f>
        <v>0</v>
      </c>
      <c r="L44" s="168"/>
      <c r="M44" s="168">
        <f>SUM(M45:M51)</f>
        <v>0</v>
      </c>
      <c r="N44" s="167"/>
      <c r="O44" s="167">
        <f>SUM(O45:O51)</f>
        <v>0.03</v>
      </c>
      <c r="P44" s="167"/>
      <c r="Q44" s="167">
        <f>SUM(Q45:Q51)</f>
        <v>0</v>
      </c>
      <c r="R44" s="168"/>
      <c r="S44" s="168"/>
      <c r="T44" s="169"/>
      <c r="U44" s="163"/>
      <c r="V44" s="163">
        <f>SUM(V45:V51)</f>
        <v>0</v>
      </c>
      <c r="W44" s="163"/>
      <c r="X44" s="163"/>
      <c r="Y44" s="163"/>
      <c r="AG44" t="s">
        <v>194</v>
      </c>
    </row>
    <row r="45" spans="1:60" outlineLevel="1" x14ac:dyDescent="0.2">
      <c r="A45" s="171">
        <v>13</v>
      </c>
      <c r="B45" s="172" t="s">
        <v>449</v>
      </c>
      <c r="C45" s="180" t="s">
        <v>450</v>
      </c>
      <c r="D45" s="173" t="s">
        <v>276</v>
      </c>
      <c r="E45" s="174">
        <v>9.1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2.1000000000000001E-4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262</v>
      </c>
      <c r="T45" s="177" t="s">
        <v>262</v>
      </c>
      <c r="U45" s="157">
        <v>0</v>
      </c>
      <c r="V45" s="157">
        <f>ROUND(E45*U45,2)</f>
        <v>0</v>
      </c>
      <c r="W45" s="157"/>
      <c r="X45" s="157" t="s">
        <v>200</v>
      </c>
      <c r="Y45" s="157" t="s">
        <v>201</v>
      </c>
      <c r="Z45" s="147"/>
      <c r="AA45" s="147"/>
      <c r="AB45" s="147"/>
      <c r="AC45" s="147"/>
      <c r="AD45" s="147"/>
      <c r="AE45" s="147"/>
      <c r="AF45" s="147"/>
      <c r="AG45" s="147" t="s">
        <v>451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9" t="s">
        <v>452</v>
      </c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204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1" t="s">
        <v>807</v>
      </c>
      <c r="D47" s="161"/>
      <c r="E47" s="162">
        <v>9.1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206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14</v>
      </c>
      <c r="B48" s="172" t="s">
        <v>454</v>
      </c>
      <c r="C48" s="180" t="s">
        <v>455</v>
      </c>
      <c r="D48" s="173" t="s">
        <v>276</v>
      </c>
      <c r="E48" s="174">
        <v>9.1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3.0599999999999998E-3</v>
      </c>
      <c r="O48" s="174">
        <f>ROUND(E48*N48,2)</f>
        <v>0.03</v>
      </c>
      <c r="P48" s="174">
        <v>0</v>
      </c>
      <c r="Q48" s="174">
        <f>ROUND(E48*P48,2)</f>
        <v>0</v>
      </c>
      <c r="R48" s="176"/>
      <c r="S48" s="176" t="s">
        <v>456</v>
      </c>
      <c r="T48" s="177" t="s">
        <v>199</v>
      </c>
      <c r="U48" s="157">
        <v>0</v>
      </c>
      <c r="V48" s="157">
        <f>ROUND(E48*U48,2)</f>
        <v>0</v>
      </c>
      <c r="W48" s="157"/>
      <c r="X48" s="157" t="s">
        <v>200</v>
      </c>
      <c r="Y48" s="157" t="s">
        <v>201</v>
      </c>
      <c r="Z48" s="147"/>
      <c r="AA48" s="147"/>
      <c r="AB48" s="147"/>
      <c r="AC48" s="147"/>
      <c r="AD48" s="147"/>
      <c r="AE48" s="147"/>
      <c r="AF48" s="147"/>
      <c r="AG48" s="147" t="s">
        <v>451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9" t="s">
        <v>457</v>
      </c>
      <c r="D49" s="260"/>
      <c r="E49" s="260"/>
      <c r="F49" s="260"/>
      <c r="G49" s="260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204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1" t="s">
        <v>807</v>
      </c>
      <c r="D50" s="161"/>
      <c r="E50" s="162">
        <v>9.1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206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6">
        <v>15</v>
      </c>
      <c r="B51" s="187" t="s">
        <v>458</v>
      </c>
      <c r="C51" s="193" t="s">
        <v>459</v>
      </c>
      <c r="D51" s="188" t="s">
        <v>0</v>
      </c>
      <c r="E51" s="189">
        <v>39.8489</v>
      </c>
      <c r="F51" s="190"/>
      <c r="G51" s="191">
        <f>ROUND(E51*F51,2)</f>
        <v>0</v>
      </c>
      <c r="H51" s="190"/>
      <c r="I51" s="191">
        <f>ROUND(E51*H51,2)</f>
        <v>0</v>
      </c>
      <c r="J51" s="190"/>
      <c r="K51" s="191">
        <f>ROUND(E51*J51,2)</f>
        <v>0</v>
      </c>
      <c r="L51" s="191">
        <v>21</v>
      </c>
      <c r="M51" s="191">
        <f>G51*(1+L51/100)</f>
        <v>0</v>
      </c>
      <c r="N51" s="189">
        <v>0</v>
      </c>
      <c r="O51" s="189">
        <f>ROUND(E51*N51,2)</f>
        <v>0</v>
      </c>
      <c r="P51" s="189">
        <v>0</v>
      </c>
      <c r="Q51" s="189">
        <f>ROUND(E51*P51,2)</f>
        <v>0</v>
      </c>
      <c r="R51" s="191"/>
      <c r="S51" s="191" t="s">
        <v>262</v>
      </c>
      <c r="T51" s="192" t="s">
        <v>262</v>
      </c>
      <c r="U51" s="157">
        <v>0</v>
      </c>
      <c r="V51" s="157">
        <f>ROUND(E51*U51,2)</f>
        <v>0</v>
      </c>
      <c r="W51" s="157"/>
      <c r="X51" s="157" t="s">
        <v>200</v>
      </c>
      <c r="Y51" s="157" t="s">
        <v>201</v>
      </c>
      <c r="Z51" s="147"/>
      <c r="AA51" s="147"/>
      <c r="AB51" s="147"/>
      <c r="AC51" s="147"/>
      <c r="AD51" s="147"/>
      <c r="AE51" s="147"/>
      <c r="AF51" s="147"/>
      <c r="AG51" s="147" t="s">
        <v>460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193</v>
      </c>
      <c r="B52" s="165" t="s">
        <v>139</v>
      </c>
      <c r="C52" s="179" t="s">
        <v>140</v>
      </c>
      <c r="D52" s="166"/>
      <c r="E52" s="167"/>
      <c r="F52" s="168"/>
      <c r="G52" s="168">
        <f>SUMIF(AG53:AG70,"&lt;&gt;NOR",G53:G70)</f>
        <v>0</v>
      </c>
      <c r="H52" s="168"/>
      <c r="I52" s="168">
        <f>SUM(I53:I70)</f>
        <v>0</v>
      </c>
      <c r="J52" s="168"/>
      <c r="K52" s="168">
        <f>SUM(K53:K70)</f>
        <v>0</v>
      </c>
      <c r="L52" s="168"/>
      <c r="M52" s="168">
        <f>SUM(M53:M70)</f>
        <v>0</v>
      </c>
      <c r="N52" s="167"/>
      <c r="O52" s="167">
        <f>SUM(O53:O70)</f>
        <v>0.21999999999999997</v>
      </c>
      <c r="P52" s="167"/>
      <c r="Q52" s="167">
        <f>SUM(Q53:Q70)</f>
        <v>0</v>
      </c>
      <c r="R52" s="168"/>
      <c r="S52" s="168"/>
      <c r="T52" s="169"/>
      <c r="U52" s="163"/>
      <c r="V52" s="163">
        <f>SUM(V53:V70)</f>
        <v>0</v>
      </c>
      <c r="W52" s="163"/>
      <c r="X52" s="163"/>
      <c r="Y52" s="163"/>
      <c r="AG52" t="s">
        <v>194</v>
      </c>
    </row>
    <row r="53" spans="1:60" outlineLevel="1" x14ac:dyDescent="0.2">
      <c r="A53" s="171">
        <v>16</v>
      </c>
      <c r="B53" s="172" t="s">
        <v>808</v>
      </c>
      <c r="C53" s="180" t="s">
        <v>809</v>
      </c>
      <c r="D53" s="173" t="s">
        <v>276</v>
      </c>
      <c r="E53" s="174">
        <v>6.61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262</v>
      </c>
      <c r="T53" s="177" t="s">
        <v>262</v>
      </c>
      <c r="U53" s="157">
        <v>0</v>
      </c>
      <c r="V53" s="157">
        <f>ROUND(E53*U53,2)</f>
        <v>0</v>
      </c>
      <c r="W53" s="157"/>
      <c r="X53" s="157" t="s">
        <v>200</v>
      </c>
      <c r="Y53" s="157" t="s">
        <v>201</v>
      </c>
      <c r="Z53" s="147"/>
      <c r="AA53" s="147"/>
      <c r="AB53" s="147"/>
      <c r="AC53" s="147"/>
      <c r="AD53" s="147"/>
      <c r="AE53" s="147"/>
      <c r="AF53" s="147"/>
      <c r="AG53" s="147" t="s">
        <v>451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1" t="s">
        <v>798</v>
      </c>
      <c r="D54" s="161"/>
      <c r="E54" s="162">
        <v>6.61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206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17</v>
      </c>
      <c r="B55" s="172" t="s">
        <v>810</v>
      </c>
      <c r="C55" s="180" t="s">
        <v>811</v>
      </c>
      <c r="D55" s="173" t="s">
        <v>330</v>
      </c>
      <c r="E55" s="174">
        <v>6.6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5.1799999999999997E-3</v>
      </c>
      <c r="O55" s="174">
        <f>ROUND(E55*N55,2)</f>
        <v>0.03</v>
      </c>
      <c r="P55" s="174">
        <v>0</v>
      </c>
      <c r="Q55" s="174">
        <f>ROUND(E55*P55,2)</f>
        <v>0</v>
      </c>
      <c r="R55" s="176"/>
      <c r="S55" s="176" t="s">
        <v>262</v>
      </c>
      <c r="T55" s="177" t="s">
        <v>262</v>
      </c>
      <c r="U55" s="157">
        <v>0</v>
      </c>
      <c r="V55" s="157">
        <f>ROUND(E55*U55,2)</f>
        <v>0</v>
      </c>
      <c r="W55" s="157"/>
      <c r="X55" s="157" t="s">
        <v>200</v>
      </c>
      <c r="Y55" s="157" t="s">
        <v>201</v>
      </c>
      <c r="Z55" s="147"/>
      <c r="AA55" s="147"/>
      <c r="AB55" s="147"/>
      <c r="AC55" s="147"/>
      <c r="AD55" s="147"/>
      <c r="AE55" s="147"/>
      <c r="AF55" s="147"/>
      <c r="AG55" s="147" t="s">
        <v>451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1" t="s">
        <v>812</v>
      </c>
      <c r="D56" s="161"/>
      <c r="E56" s="162">
        <v>6.6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206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18</v>
      </c>
      <c r="B57" s="172" t="s">
        <v>813</v>
      </c>
      <c r="C57" s="180" t="s">
        <v>814</v>
      </c>
      <c r="D57" s="173" t="s">
        <v>276</v>
      </c>
      <c r="E57" s="174">
        <v>6.61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5.0400000000000002E-3</v>
      </c>
      <c r="O57" s="174">
        <f>ROUND(E57*N57,2)</f>
        <v>0.03</v>
      </c>
      <c r="P57" s="174">
        <v>0</v>
      </c>
      <c r="Q57" s="174">
        <f>ROUND(E57*P57,2)</f>
        <v>0</v>
      </c>
      <c r="R57" s="176"/>
      <c r="S57" s="176" t="s">
        <v>262</v>
      </c>
      <c r="T57" s="177" t="s">
        <v>262</v>
      </c>
      <c r="U57" s="157">
        <v>0</v>
      </c>
      <c r="V57" s="157">
        <f>ROUND(E57*U57,2)</f>
        <v>0</v>
      </c>
      <c r="W57" s="157"/>
      <c r="X57" s="157" t="s">
        <v>200</v>
      </c>
      <c r="Y57" s="157" t="s">
        <v>201</v>
      </c>
      <c r="Z57" s="147"/>
      <c r="AA57" s="147"/>
      <c r="AB57" s="147"/>
      <c r="AC57" s="147"/>
      <c r="AD57" s="147"/>
      <c r="AE57" s="147"/>
      <c r="AF57" s="147"/>
      <c r="AG57" s="147" t="s">
        <v>451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1" t="s">
        <v>798</v>
      </c>
      <c r="D58" s="161"/>
      <c r="E58" s="162">
        <v>6.61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206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1">
        <v>19</v>
      </c>
      <c r="B59" s="172" t="s">
        <v>815</v>
      </c>
      <c r="C59" s="180" t="s">
        <v>816</v>
      </c>
      <c r="D59" s="173" t="s">
        <v>330</v>
      </c>
      <c r="E59" s="174">
        <v>10.199999999999999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4.0000000000000003E-5</v>
      </c>
      <c r="O59" s="174">
        <f>ROUND(E59*N59,2)</f>
        <v>0</v>
      </c>
      <c r="P59" s="174">
        <v>0</v>
      </c>
      <c r="Q59" s="174">
        <f>ROUND(E59*P59,2)</f>
        <v>0</v>
      </c>
      <c r="R59" s="176"/>
      <c r="S59" s="176" t="s">
        <v>262</v>
      </c>
      <c r="T59" s="177" t="s">
        <v>262</v>
      </c>
      <c r="U59" s="157">
        <v>0</v>
      </c>
      <c r="V59" s="157">
        <f>ROUND(E59*U59,2)</f>
        <v>0</v>
      </c>
      <c r="W59" s="157"/>
      <c r="X59" s="157" t="s">
        <v>200</v>
      </c>
      <c r="Y59" s="157" t="s">
        <v>201</v>
      </c>
      <c r="Z59" s="147"/>
      <c r="AA59" s="147"/>
      <c r="AB59" s="147"/>
      <c r="AC59" s="147"/>
      <c r="AD59" s="147"/>
      <c r="AE59" s="147"/>
      <c r="AF59" s="147"/>
      <c r="AG59" s="147" t="s">
        <v>451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1" t="s">
        <v>817</v>
      </c>
      <c r="D60" s="161"/>
      <c r="E60" s="162">
        <v>10.199999999999999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206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20</v>
      </c>
      <c r="B61" s="172" t="s">
        <v>818</v>
      </c>
      <c r="C61" s="180" t="s">
        <v>819</v>
      </c>
      <c r="D61" s="173" t="s">
        <v>276</v>
      </c>
      <c r="E61" s="174">
        <v>6.61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262</v>
      </c>
      <c r="T61" s="177" t="s">
        <v>262</v>
      </c>
      <c r="U61" s="157">
        <v>0</v>
      </c>
      <c r="V61" s="157">
        <f>ROUND(E61*U61,2)</f>
        <v>0</v>
      </c>
      <c r="W61" s="157"/>
      <c r="X61" s="157" t="s">
        <v>200</v>
      </c>
      <c r="Y61" s="157" t="s">
        <v>201</v>
      </c>
      <c r="Z61" s="147"/>
      <c r="AA61" s="147"/>
      <c r="AB61" s="147"/>
      <c r="AC61" s="147"/>
      <c r="AD61" s="147"/>
      <c r="AE61" s="147"/>
      <c r="AF61" s="147"/>
      <c r="AG61" s="147" t="s">
        <v>451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1" t="s">
        <v>798</v>
      </c>
      <c r="D62" s="161"/>
      <c r="E62" s="162">
        <v>6.61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206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21</v>
      </c>
      <c r="B63" s="172" t="s">
        <v>820</v>
      </c>
      <c r="C63" s="180" t="s">
        <v>821</v>
      </c>
      <c r="D63" s="173" t="s">
        <v>276</v>
      </c>
      <c r="E63" s="174">
        <v>6.61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8.0000000000000004E-4</v>
      </c>
      <c r="O63" s="174">
        <f>ROUND(E63*N63,2)</f>
        <v>0.01</v>
      </c>
      <c r="P63" s="174">
        <v>0</v>
      </c>
      <c r="Q63" s="174">
        <f>ROUND(E63*P63,2)</f>
        <v>0</v>
      </c>
      <c r="R63" s="176"/>
      <c r="S63" s="176" t="s">
        <v>822</v>
      </c>
      <c r="T63" s="177" t="s">
        <v>199</v>
      </c>
      <c r="U63" s="157">
        <v>0</v>
      </c>
      <c r="V63" s="157">
        <f>ROUND(E63*U63,2)</f>
        <v>0</v>
      </c>
      <c r="W63" s="157"/>
      <c r="X63" s="157" t="s">
        <v>200</v>
      </c>
      <c r="Y63" s="157" t="s">
        <v>201</v>
      </c>
      <c r="Z63" s="147"/>
      <c r="AA63" s="147"/>
      <c r="AB63" s="147"/>
      <c r="AC63" s="147"/>
      <c r="AD63" s="147"/>
      <c r="AE63" s="147"/>
      <c r="AF63" s="147"/>
      <c r="AG63" s="147" t="s">
        <v>451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1" t="s">
        <v>798</v>
      </c>
      <c r="D64" s="161"/>
      <c r="E64" s="162">
        <v>6.61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206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22</v>
      </c>
      <c r="B65" s="172" t="s">
        <v>823</v>
      </c>
      <c r="C65" s="180" t="s">
        <v>824</v>
      </c>
      <c r="D65" s="173" t="s">
        <v>276</v>
      </c>
      <c r="E65" s="174">
        <v>6.61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198</v>
      </c>
      <c r="T65" s="177" t="s">
        <v>199</v>
      </c>
      <c r="U65" s="157">
        <v>0</v>
      </c>
      <c r="V65" s="157">
        <f>ROUND(E65*U65,2)</f>
        <v>0</v>
      </c>
      <c r="W65" s="157"/>
      <c r="X65" s="157" t="s">
        <v>200</v>
      </c>
      <c r="Y65" s="157" t="s">
        <v>201</v>
      </c>
      <c r="Z65" s="147"/>
      <c r="AA65" s="147"/>
      <c r="AB65" s="147"/>
      <c r="AC65" s="147"/>
      <c r="AD65" s="147"/>
      <c r="AE65" s="147"/>
      <c r="AF65" s="147"/>
      <c r="AG65" s="147" t="s">
        <v>246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1" t="s">
        <v>798</v>
      </c>
      <c r="D66" s="161"/>
      <c r="E66" s="162">
        <v>6.61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206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23</v>
      </c>
      <c r="B67" s="187" t="s">
        <v>825</v>
      </c>
      <c r="C67" s="193" t="s">
        <v>826</v>
      </c>
      <c r="D67" s="188" t="s">
        <v>0</v>
      </c>
      <c r="E67" s="189">
        <v>107.15212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0</v>
      </c>
      <c r="Q67" s="189">
        <f>ROUND(E67*P67,2)</f>
        <v>0</v>
      </c>
      <c r="R67" s="191"/>
      <c r="S67" s="191" t="s">
        <v>262</v>
      </c>
      <c r="T67" s="192" t="s">
        <v>262</v>
      </c>
      <c r="U67" s="157">
        <v>0</v>
      </c>
      <c r="V67" s="157">
        <f>ROUND(E67*U67,2)</f>
        <v>0</v>
      </c>
      <c r="W67" s="157"/>
      <c r="X67" s="157" t="s">
        <v>200</v>
      </c>
      <c r="Y67" s="157" t="s">
        <v>201</v>
      </c>
      <c r="Z67" s="147"/>
      <c r="AA67" s="147"/>
      <c r="AB67" s="147"/>
      <c r="AC67" s="147"/>
      <c r="AD67" s="147"/>
      <c r="AE67" s="147"/>
      <c r="AF67" s="147"/>
      <c r="AG67" s="147" t="s">
        <v>460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1">
        <v>24</v>
      </c>
      <c r="B68" s="172" t="s">
        <v>827</v>
      </c>
      <c r="C68" s="180" t="s">
        <v>828</v>
      </c>
      <c r="D68" s="173" t="s">
        <v>276</v>
      </c>
      <c r="E68" s="174">
        <v>7.6014999999999997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1.9199999999999998E-2</v>
      </c>
      <c r="O68" s="174">
        <f>ROUND(E68*N68,2)</f>
        <v>0.15</v>
      </c>
      <c r="P68" s="174">
        <v>0</v>
      </c>
      <c r="Q68" s="174">
        <f>ROUND(E68*P68,2)</f>
        <v>0</v>
      </c>
      <c r="R68" s="176" t="s">
        <v>490</v>
      </c>
      <c r="S68" s="176" t="s">
        <v>262</v>
      </c>
      <c r="T68" s="177" t="s">
        <v>262</v>
      </c>
      <c r="U68" s="157">
        <v>0</v>
      </c>
      <c r="V68" s="157">
        <f>ROUND(E68*U68,2)</f>
        <v>0</v>
      </c>
      <c r="W68" s="157"/>
      <c r="X68" s="157" t="s">
        <v>486</v>
      </c>
      <c r="Y68" s="157" t="s">
        <v>201</v>
      </c>
      <c r="Z68" s="147"/>
      <c r="AA68" s="147"/>
      <c r="AB68" s="147"/>
      <c r="AC68" s="147"/>
      <c r="AD68" s="147"/>
      <c r="AE68" s="147"/>
      <c r="AF68" s="147"/>
      <c r="AG68" s="147" t="s">
        <v>487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9" t="s">
        <v>829</v>
      </c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204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830</v>
      </c>
      <c r="D70" s="161"/>
      <c r="E70" s="162">
        <v>7.6014999999999997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206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4" t="s">
        <v>193</v>
      </c>
      <c r="B71" s="165" t="s">
        <v>143</v>
      </c>
      <c r="C71" s="179" t="s">
        <v>144</v>
      </c>
      <c r="D71" s="166"/>
      <c r="E71" s="167"/>
      <c r="F71" s="168"/>
      <c r="G71" s="168">
        <f>SUMIF(AG72:AG74,"&lt;&gt;NOR",G72:G74)</f>
        <v>0</v>
      </c>
      <c r="H71" s="168"/>
      <c r="I71" s="168">
        <f>SUM(I72:I74)</f>
        <v>0</v>
      </c>
      <c r="J71" s="168"/>
      <c r="K71" s="168">
        <f>SUM(K72:K74)</f>
        <v>0</v>
      </c>
      <c r="L71" s="168"/>
      <c r="M71" s="168">
        <f>SUM(M72:M74)</f>
        <v>0</v>
      </c>
      <c r="N71" s="167"/>
      <c r="O71" s="167">
        <f>SUM(O72:O74)</f>
        <v>0</v>
      </c>
      <c r="P71" s="167"/>
      <c r="Q71" s="167">
        <f>SUM(Q72:Q74)</f>
        <v>0.01</v>
      </c>
      <c r="R71" s="168"/>
      <c r="S71" s="168"/>
      <c r="T71" s="169"/>
      <c r="U71" s="163"/>
      <c r="V71" s="163">
        <f>SUM(V72:V74)</f>
        <v>0</v>
      </c>
      <c r="W71" s="163"/>
      <c r="X71" s="163"/>
      <c r="Y71" s="163"/>
      <c r="AG71" t="s">
        <v>194</v>
      </c>
    </row>
    <row r="72" spans="1:60" outlineLevel="1" x14ac:dyDescent="0.2">
      <c r="A72" s="171">
        <v>25</v>
      </c>
      <c r="B72" s="172" t="s">
        <v>609</v>
      </c>
      <c r="C72" s="180" t="s">
        <v>610</v>
      </c>
      <c r="D72" s="173" t="s">
        <v>276</v>
      </c>
      <c r="E72" s="174">
        <v>13.22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1E-3</v>
      </c>
      <c r="Q72" s="174">
        <f>ROUND(E72*P72,2)</f>
        <v>0.01</v>
      </c>
      <c r="R72" s="176"/>
      <c r="S72" s="176" t="s">
        <v>262</v>
      </c>
      <c r="T72" s="177" t="s">
        <v>262</v>
      </c>
      <c r="U72" s="157">
        <v>0</v>
      </c>
      <c r="V72" s="157">
        <f>ROUND(E72*U72,2)</f>
        <v>0</v>
      </c>
      <c r="W72" s="157"/>
      <c r="X72" s="157" t="s">
        <v>200</v>
      </c>
      <c r="Y72" s="157" t="s">
        <v>201</v>
      </c>
      <c r="Z72" s="147"/>
      <c r="AA72" s="147"/>
      <c r="AB72" s="147"/>
      <c r="AC72" s="147"/>
      <c r="AD72" s="147"/>
      <c r="AE72" s="147"/>
      <c r="AF72" s="147"/>
      <c r="AG72" s="147" t="s">
        <v>451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1" t="s">
        <v>831</v>
      </c>
      <c r="D73" s="161"/>
      <c r="E73" s="162">
        <v>13.22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206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6">
        <v>26</v>
      </c>
      <c r="B74" s="187" t="s">
        <v>625</v>
      </c>
      <c r="C74" s="193" t="s">
        <v>626</v>
      </c>
      <c r="D74" s="188" t="s">
        <v>0</v>
      </c>
      <c r="E74" s="189">
        <v>12.46646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0</v>
      </c>
      <c r="O74" s="189">
        <f>ROUND(E74*N74,2)</f>
        <v>0</v>
      </c>
      <c r="P74" s="189">
        <v>0</v>
      </c>
      <c r="Q74" s="189">
        <f>ROUND(E74*P74,2)</f>
        <v>0</v>
      </c>
      <c r="R74" s="191"/>
      <c r="S74" s="191" t="s">
        <v>262</v>
      </c>
      <c r="T74" s="192" t="s">
        <v>262</v>
      </c>
      <c r="U74" s="157">
        <v>0</v>
      </c>
      <c r="V74" s="157">
        <f>ROUND(E74*U74,2)</f>
        <v>0</v>
      </c>
      <c r="W74" s="157"/>
      <c r="X74" s="157" t="s">
        <v>200</v>
      </c>
      <c r="Y74" s="157" t="s">
        <v>201</v>
      </c>
      <c r="Z74" s="147"/>
      <c r="AA74" s="147"/>
      <c r="AB74" s="147"/>
      <c r="AC74" s="147"/>
      <c r="AD74" s="147"/>
      <c r="AE74" s="147"/>
      <c r="AF74" s="147"/>
      <c r="AG74" s="147" t="s">
        <v>460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193</v>
      </c>
      <c r="B75" s="165" t="s">
        <v>145</v>
      </c>
      <c r="C75" s="179" t="s">
        <v>146</v>
      </c>
      <c r="D75" s="166"/>
      <c r="E75" s="167"/>
      <c r="F75" s="168"/>
      <c r="G75" s="168">
        <f>SUMIF(AG76:AG83,"&lt;&gt;NOR",G76:G83)</f>
        <v>0</v>
      </c>
      <c r="H75" s="168"/>
      <c r="I75" s="168">
        <f>SUM(I76:I83)</f>
        <v>0</v>
      </c>
      <c r="J75" s="168"/>
      <c r="K75" s="168">
        <f>SUM(K76:K83)</f>
        <v>0</v>
      </c>
      <c r="L75" s="168"/>
      <c r="M75" s="168">
        <f>SUM(M76:M83)</f>
        <v>0</v>
      </c>
      <c r="N75" s="167"/>
      <c r="O75" s="167">
        <f>SUM(O76:O83)</f>
        <v>0.06</v>
      </c>
      <c r="P75" s="167"/>
      <c r="Q75" s="167">
        <f>SUM(Q76:Q83)</f>
        <v>0</v>
      </c>
      <c r="R75" s="168"/>
      <c r="S75" s="168"/>
      <c r="T75" s="169"/>
      <c r="U75" s="163"/>
      <c r="V75" s="163">
        <f>SUM(V76:V83)</f>
        <v>0</v>
      </c>
      <c r="W75" s="163"/>
      <c r="X75" s="163"/>
      <c r="Y75" s="163"/>
      <c r="AG75" t="s">
        <v>194</v>
      </c>
    </row>
    <row r="76" spans="1:60" outlineLevel="1" x14ac:dyDescent="0.2">
      <c r="A76" s="171">
        <v>27</v>
      </c>
      <c r="B76" s="172" t="s">
        <v>637</v>
      </c>
      <c r="C76" s="180" t="s">
        <v>638</v>
      </c>
      <c r="D76" s="173" t="s">
        <v>276</v>
      </c>
      <c r="E76" s="174">
        <v>6.61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5.0000000000000002E-5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262</v>
      </c>
      <c r="T76" s="177" t="s">
        <v>262</v>
      </c>
      <c r="U76" s="157">
        <v>0</v>
      </c>
      <c r="V76" s="157">
        <f>ROUND(E76*U76,2)</f>
        <v>0</v>
      </c>
      <c r="W76" s="157"/>
      <c r="X76" s="157" t="s">
        <v>200</v>
      </c>
      <c r="Y76" s="157" t="s">
        <v>201</v>
      </c>
      <c r="Z76" s="147"/>
      <c r="AA76" s="147"/>
      <c r="AB76" s="147"/>
      <c r="AC76" s="147"/>
      <c r="AD76" s="147"/>
      <c r="AE76" s="147"/>
      <c r="AF76" s="147"/>
      <c r="AG76" s="147" t="s">
        <v>451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1" t="s">
        <v>798</v>
      </c>
      <c r="D77" s="161"/>
      <c r="E77" s="162">
        <v>6.61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206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28</v>
      </c>
      <c r="B78" s="172" t="s">
        <v>832</v>
      </c>
      <c r="C78" s="180" t="s">
        <v>640</v>
      </c>
      <c r="D78" s="173" t="s">
        <v>276</v>
      </c>
      <c r="E78" s="174">
        <v>6.61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3.0000000000000001E-3</v>
      </c>
      <c r="O78" s="174">
        <f>ROUND(E78*N78,2)</f>
        <v>0.02</v>
      </c>
      <c r="P78" s="174">
        <v>0</v>
      </c>
      <c r="Q78" s="174">
        <f>ROUND(E78*P78,2)</f>
        <v>0</v>
      </c>
      <c r="R78" s="176"/>
      <c r="S78" s="176" t="s">
        <v>198</v>
      </c>
      <c r="T78" s="177" t="s">
        <v>199</v>
      </c>
      <c r="U78" s="157">
        <v>0</v>
      </c>
      <c r="V78" s="157">
        <f>ROUND(E78*U78,2)</f>
        <v>0</v>
      </c>
      <c r="W78" s="157"/>
      <c r="X78" s="157" t="s">
        <v>200</v>
      </c>
      <c r="Y78" s="157" t="s">
        <v>201</v>
      </c>
      <c r="Z78" s="147"/>
      <c r="AA78" s="147"/>
      <c r="AB78" s="147"/>
      <c r="AC78" s="147"/>
      <c r="AD78" s="147"/>
      <c r="AE78" s="147"/>
      <c r="AF78" s="147"/>
      <c r="AG78" s="147" t="s">
        <v>451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9" t="s">
        <v>833</v>
      </c>
      <c r="D79" s="260"/>
      <c r="E79" s="260"/>
      <c r="F79" s="260"/>
      <c r="G79" s="260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204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1" t="s">
        <v>798</v>
      </c>
      <c r="D80" s="161"/>
      <c r="E80" s="162">
        <v>6.61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206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29</v>
      </c>
      <c r="B81" s="172" t="s">
        <v>642</v>
      </c>
      <c r="C81" s="180" t="s">
        <v>643</v>
      </c>
      <c r="D81" s="173" t="s">
        <v>276</v>
      </c>
      <c r="E81" s="174">
        <v>13.22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3.0000000000000001E-3</v>
      </c>
      <c r="O81" s="174">
        <f>ROUND(E81*N81,2)</f>
        <v>0.04</v>
      </c>
      <c r="P81" s="174">
        <v>0</v>
      </c>
      <c r="Q81" s="174">
        <f>ROUND(E81*P81,2)</f>
        <v>0</v>
      </c>
      <c r="R81" s="176"/>
      <c r="S81" s="176" t="s">
        <v>262</v>
      </c>
      <c r="T81" s="177" t="s">
        <v>262</v>
      </c>
      <c r="U81" s="157">
        <v>0</v>
      </c>
      <c r="V81" s="157">
        <f>ROUND(E81*U81,2)</f>
        <v>0</v>
      </c>
      <c r="W81" s="157"/>
      <c r="X81" s="157" t="s">
        <v>200</v>
      </c>
      <c r="Y81" s="157" t="s">
        <v>201</v>
      </c>
      <c r="Z81" s="147"/>
      <c r="AA81" s="147"/>
      <c r="AB81" s="147"/>
      <c r="AC81" s="147"/>
      <c r="AD81" s="147"/>
      <c r="AE81" s="147"/>
      <c r="AF81" s="147"/>
      <c r="AG81" s="147" t="s">
        <v>451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1" t="s">
        <v>831</v>
      </c>
      <c r="D82" s="161"/>
      <c r="E82" s="162">
        <v>13.22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206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6">
        <v>30</v>
      </c>
      <c r="B83" s="187" t="s">
        <v>644</v>
      </c>
      <c r="C83" s="193" t="s">
        <v>645</v>
      </c>
      <c r="D83" s="188" t="s">
        <v>0</v>
      </c>
      <c r="E83" s="189">
        <v>21.978249999999999</v>
      </c>
      <c r="F83" s="190"/>
      <c r="G83" s="191">
        <f>ROUND(E83*F83,2)</f>
        <v>0</v>
      </c>
      <c r="H83" s="190"/>
      <c r="I83" s="191">
        <f>ROUND(E83*H83,2)</f>
        <v>0</v>
      </c>
      <c r="J83" s="190"/>
      <c r="K83" s="191">
        <f>ROUND(E83*J83,2)</f>
        <v>0</v>
      </c>
      <c r="L83" s="191">
        <v>21</v>
      </c>
      <c r="M83" s="191">
        <f>G83*(1+L83/100)</f>
        <v>0</v>
      </c>
      <c r="N83" s="189">
        <v>0</v>
      </c>
      <c r="O83" s="189">
        <f>ROUND(E83*N83,2)</f>
        <v>0</v>
      </c>
      <c r="P83" s="189">
        <v>0</v>
      </c>
      <c r="Q83" s="189">
        <f>ROUND(E83*P83,2)</f>
        <v>0</v>
      </c>
      <c r="R83" s="191"/>
      <c r="S83" s="191" t="s">
        <v>262</v>
      </c>
      <c r="T83" s="192" t="s">
        <v>262</v>
      </c>
      <c r="U83" s="157">
        <v>0</v>
      </c>
      <c r="V83" s="157">
        <f>ROUND(E83*U83,2)</f>
        <v>0</v>
      </c>
      <c r="W83" s="157"/>
      <c r="X83" s="157" t="s">
        <v>200</v>
      </c>
      <c r="Y83" s="157" t="s">
        <v>201</v>
      </c>
      <c r="Z83" s="147"/>
      <c r="AA83" s="147"/>
      <c r="AB83" s="147"/>
      <c r="AC83" s="147"/>
      <c r="AD83" s="147"/>
      <c r="AE83" s="147"/>
      <c r="AF83" s="147"/>
      <c r="AG83" s="147" t="s">
        <v>460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64" t="s">
        <v>193</v>
      </c>
      <c r="B84" s="165" t="s">
        <v>147</v>
      </c>
      <c r="C84" s="179" t="s">
        <v>148</v>
      </c>
      <c r="D84" s="166"/>
      <c r="E84" s="167"/>
      <c r="F84" s="168"/>
      <c r="G84" s="168">
        <f>SUMIF(AG85:AG108,"&lt;&gt;NOR",G85:G108)</f>
        <v>0</v>
      </c>
      <c r="H84" s="168"/>
      <c r="I84" s="168">
        <f>SUM(I85:I108)</f>
        <v>0</v>
      </c>
      <c r="J84" s="168"/>
      <c r="K84" s="168">
        <f>SUM(K85:K108)</f>
        <v>0</v>
      </c>
      <c r="L84" s="168"/>
      <c r="M84" s="168">
        <f>SUM(M85:M108)</f>
        <v>0</v>
      </c>
      <c r="N84" s="167"/>
      <c r="O84" s="167">
        <f>SUM(O85:O108)</f>
        <v>0.05</v>
      </c>
      <c r="P84" s="167"/>
      <c r="Q84" s="167">
        <f>SUM(Q85:Q108)</f>
        <v>0</v>
      </c>
      <c r="R84" s="168"/>
      <c r="S84" s="168"/>
      <c r="T84" s="169"/>
      <c r="U84" s="163"/>
      <c r="V84" s="163">
        <f>SUM(V85:V108)</f>
        <v>0</v>
      </c>
      <c r="W84" s="163"/>
      <c r="X84" s="163"/>
      <c r="Y84" s="163"/>
      <c r="AG84" t="s">
        <v>194</v>
      </c>
    </row>
    <row r="85" spans="1:60" outlineLevel="1" x14ac:dyDescent="0.2">
      <c r="A85" s="171">
        <v>31</v>
      </c>
      <c r="B85" s="172" t="s">
        <v>646</v>
      </c>
      <c r="C85" s="180" t="s">
        <v>647</v>
      </c>
      <c r="D85" s="173" t="s">
        <v>276</v>
      </c>
      <c r="E85" s="174">
        <v>2.7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2.1000000000000001E-4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262</v>
      </c>
      <c r="T85" s="177" t="s">
        <v>262</v>
      </c>
      <c r="U85" s="157">
        <v>0</v>
      </c>
      <c r="V85" s="157">
        <f>ROUND(E85*U85,2)</f>
        <v>0</v>
      </c>
      <c r="W85" s="157"/>
      <c r="X85" s="157" t="s">
        <v>200</v>
      </c>
      <c r="Y85" s="157" t="s">
        <v>201</v>
      </c>
      <c r="Z85" s="147"/>
      <c r="AA85" s="147"/>
      <c r="AB85" s="147"/>
      <c r="AC85" s="147"/>
      <c r="AD85" s="147"/>
      <c r="AE85" s="147"/>
      <c r="AF85" s="147"/>
      <c r="AG85" s="147" t="s">
        <v>451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1" t="s">
        <v>834</v>
      </c>
      <c r="D86" s="161"/>
      <c r="E86" s="162">
        <v>2.7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206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32</v>
      </c>
      <c r="B87" s="172" t="s">
        <v>649</v>
      </c>
      <c r="C87" s="180" t="s">
        <v>650</v>
      </c>
      <c r="D87" s="173" t="s">
        <v>261</v>
      </c>
      <c r="E87" s="174">
        <v>3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6"/>
      <c r="S87" s="176" t="s">
        <v>262</v>
      </c>
      <c r="T87" s="177" t="s">
        <v>262</v>
      </c>
      <c r="U87" s="157">
        <v>0</v>
      </c>
      <c r="V87" s="157">
        <f>ROUND(E87*U87,2)</f>
        <v>0</v>
      </c>
      <c r="W87" s="157"/>
      <c r="X87" s="157" t="s">
        <v>200</v>
      </c>
      <c r="Y87" s="157" t="s">
        <v>201</v>
      </c>
      <c r="Z87" s="147"/>
      <c r="AA87" s="147"/>
      <c r="AB87" s="147"/>
      <c r="AC87" s="147"/>
      <c r="AD87" s="147"/>
      <c r="AE87" s="147"/>
      <c r="AF87" s="147"/>
      <c r="AG87" s="147" t="s">
        <v>451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1" t="s">
        <v>91</v>
      </c>
      <c r="D88" s="161"/>
      <c r="E88" s="162">
        <v>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206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33</v>
      </c>
      <c r="B89" s="172" t="s">
        <v>651</v>
      </c>
      <c r="C89" s="180" t="s">
        <v>652</v>
      </c>
      <c r="D89" s="173" t="s">
        <v>261</v>
      </c>
      <c r="E89" s="174">
        <v>1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0</v>
      </c>
      <c r="O89" s="174">
        <f>ROUND(E89*N89,2)</f>
        <v>0</v>
      </c>
      <c r="P89" s="174">
        <v>0</v>
      </c>
      <c r="Q89" s="174">
        <f>ROUND(E89*P89,2)</f>
        <v>0</v>
      </c>
      <c r="R89" s="176"/>
      <c r="S89" s="176" t="s">
        <v>262</v>
      </c>
      <c r="T89" s="177" t="s">
        <v>262</v>
      </c>
      <c r="U89" s="157">
        <v>0</v>
      </c>
      <c r="V89" s="157">
        <f>ROUND(E89*U89,2)</f>
        <v>0</v>
      </c>
      <c r="W89" s="157"/>
      <c r="X89" s="157" t="s">
        <v>200</v>
      </c>
      <c r="Y89" s="157" t="s">
        <v>201</v>
      </c>
      <c r="Z89" s="147"/>
      <c r="AA89" s="147"/>
      <c r="AB89" s="147"/>
      <c r="AC89" s="147"/>
      <c r="AD89" s="147"/>
      <c r="AE89" s="147"/>
      <c r="AF89" s="147"/>
      <c r="AG89" s="147" t="s">
        <v>451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1" t="s">
        <v>87</v>
      </c>
      <c r="D90" s="161"/>
      <c r="E90" s="162">
        <v>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206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1">
        <v>34</v>
      </c>
      <c r="B91" s="172" t="s">
        <v>654</v>
      </c>
      <c r="C91" s="180" t="s">
        <v>655</v>
      </c>
      <c r="D91" s="173" t="s">
        <v>276</v>
      </c>
      <c r="E91" s="174">
        <v>2.7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4.9699999999999996E-3</v>
      </c>
      <c r="O91" s="174">
        <f>ROUND(E91*N91,2)</f>
        <v>0.01</v>
      </c>
      <c r="P91" s="174">
        <v>0</v>
      </c>
      <c r="Q91" s="174">
        <f>ROUND(E91*P91,2)</f>
        <v>0</v>
      </c>
      <c r="R91" s="176"/>
      <c r="S91" s="176" t="s">
        <v>262</v>
      </c>
      <c r="T91" s="177" t="s">
        <v>262</v>
      </c>
      <c r="U91" s="157">
        <v>0</v>
      </c>
      <c r="V91" s="157">
        <f>ROUND(E91*U91,2)</f>
        <v>0</v>
      </c>
      <c r="W91" s="157"/>
      <c r="X91" s="157" t="s">
        <v>200</v>
      </c>
      <c r="Y91" s="157" t="s">
        <v>201</v>
      </c>
      <c r="Z91" s="147"/>
      <c r="AA91" s="147"/>
      <c r="AB91" s="147"/>
      <c r="AC91" s="147"/>
      <c r="AD91" s="147"/>
      <c r="AE91" s="147"/>
      <c r="AF91" s="147"/>
      <c r="AG91" s="147" t="s">
        <v>246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1" t="s">
        <v>834</v>
      </c>
      <c r="D92" s="161"/>
      <c r="E92" s="162">
        <v>2.7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206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35</v>
      </c>
      <c r="B93" s="172" t="s">
        <v>656</v>
      </c>
      <c r="C93" s="180" t="s">
        <v>657</v>
      </c>
      <c r="D93" s="173" t="s">
        <v>276</v>
      </c>
      <c r="E93" s="174">
        <v>2.7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4.0000000000000002E-4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262</v>
      </c>
      <c r="T93" s="177" t="s">
        <v>262</v>
      </c>
      <c r="U93" s="157">
        <v>0</v>
      </c>
      <c r="V93" s="157">
        <f>ROUND(E93*U93,2)</f>
        <v>0</v>
      </c>
      <c r="W93" s="157"/>
      <c r="X93" s="157" t="s">
        <v>200</v>
      </c>
      <c r="Y93" s="157" t="s">
        <v>201</v>
      </c>
      <c r="Z93" s="147"/>
      <c r="AA93" s="147"/>
      <c r="AB93" s="147"/>
      <c r="AC93" s="147"/>
      <c r="AD93" s="147"/>
      <c r="AE93" s="147"/>
      <c r="AF93" s="147"/>
      <c r="AG93" s="147" t="s">
        <v>451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9" t="s">
        <v>658</v>
      </c>
      <c r="D94" s="260"/>
      <c r="E94" s="260"/>
      <c r="F94" s="260"/>
      <c r="G94" s="26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204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1" t="s">
        <v>834</v>
      </c>
      <c r="D95" s="161"/>
      <c r="E95" s="162">
        <v>2.7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206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1">
        <v>36</v>
      </c>
      <c r="B96" s="172" t="s">
        <v>659</v>
      </c>
      <c r="C96" s="180" t="s">
        <v>660</v>
      </c>
      <c r="D96" s="173" t="s">
        <v>276</v>
      </c>
      <c r="E96" s="174">
        <v>2.7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1.1E-4</v>
      </c>
      <c r="O96" s="174">
        <f>ROUND(E96*N96,2)</f>
        <v>0</v>
      </c>
      <c r="P96" s="174">
        <v>0</v>
      </c>
      <c r="Q96" s="174">
        <f>ROUND(E96*P96,2)</f>
        <v>0</v>
      </c>
      <c r="R96" s="176"/>
      <c r="S96" s="176" t="s">
        <v>262</v>
      </c>
      <c r="T96" s="177" t="s">
        <v>262</v>
      </c>
      <c r="U96" s="157">
        <v>0</v>
      </c>
      <c r="V96" s="157">
        <f>ROUND(E96*U96,2)</f>
        <v>0</v>
      </c>
      <c r="W96" s="157"/>
      <c r="X96" s="157" t="s">
        <v>200</v>
      </c>
      <c r="Y96" s="157" t="s">
        <v>201</v>
      </c>
      <c r="Z96" s="147"/>
      <c r="AA96" s="147"/>
      <c r="AB96" s="147"/>
      <c r="AC96" s="147"/>
      <c r="AD96" s="147"/>
      <c r="AE96" s="147"/>
      <c r="AF96" s="147"/>
      <c r="AG96" s="147" t="s">
        <v>451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1" t="s">
        <v>834</v>
      </c>
      <c r="D97" s="161"/>
      <c r="E97" s="162">
        <v>2.7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206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37</v>
      </c>
      <c r="B98" s="172" t="s">
        <v>661</v>
      </c>
      <c r="C98" s="180" t="s">
        <v>662</v>
      </c>
      <c r="D98" s="173" t="s">
        <v>276</v>
      </c>
      <c r="E98" s="174">
        <v>2.7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262</v>
      </c>
      <c r="T98" s="177" t="s">
        <v>262</v>
      </c>
      <c r="U98" s="157">
        <v>0</v>
      </c>
      <c r="V98" s="157">
        <f>ROUND(E98*U98,2)</f>
        <v>0</v>
      </c>
      <c r="W98" s="157"/>
      <c r="X98" s="157" t="s">
        <v>200</v>
      </c>
      <c r="Y98" s="157" t="s">
        <v>201</v>
      </c>
      <c r="Z98" s="147"/>
      <c r="AA98" s="147"/>
      <c r="AB98" s="147"/>
      <c r="AC98" s="147"/>
      <c r="AD98" s="147"/>
      <c r="AE98" s="147"/>
      <c r="AF98" s="147"/>
      <c r="AG98" s="147" t="s">
        <v>451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1" t="s">
        <v>834</v>
      </c>
      <c r="D99" s="161"/>
      <c r="E99" s="162">
        <v>2.7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206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38</v>
      </c>
      <c r="B100" s="172" t="s">
        <v>663</v>
      </c>
      <c r="C100" s="180" t="s">
        <v>664</v>
      </c>
      <c r="D100" s="173" t="s">
        <v>330</v>
      </c>
      <c r="E100" s="174">
        <v>4.8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262</v>
      </c>
      <c r="T100" s="177" t="s">
        <v>262</v>
      </c>
      <c r="U100" s="157">
        <v>0</v>
      </c>
      <c r="V100" s="157">
        <f>ROUND(E100*U100,2)</f>
        <v>0</v>
      </c>
      <c r="W100" s="157"/>
      <c r="X100" s="157" t="s">
        <v>200</v>
      </c>
      <c r="Y100" s="157" t="s">
        <v>201</v>
      </c>
      <c r="Z100" s="147"/>
      <c r="AA100" s="147"/>
      <c r="AB100" s="147"/>
      <c r="AC100" s="147"/>
      <c r="AD100" s="147"/>
      <c r="AE100" s="147"/>
      <c r="AF100" s="147"/>
      <c r="AG100" s="147" t="s">
        <v>451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9" t="s">
        <v>665</v>
      </c>
      <c r="D101" s="260"/>
      <c r="E101" s="260"/>
      <c r="F101" s="260"/>
      <c r="G101" s="260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204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1" t="s">
        <v>835</v>
      </c>
      <c r="D102" s="161"/>
      <c r="E102" s="162">
        <v>4.8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206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86">
        <v>39</v>
      </c>
      <c r="B103" s="187" t="s">
        <v>667</v>
      </c>
      <c r="C103" s="193" t="s">
        <v>668</v>
      </c>
      <c r="D103" s="188" t="s">
        <v>0</v>
      </c>
      <c r="E103" s="189">
        <v>37.794789999999999</v>
      </c>
      <c r="F103" s="190"/>
      <c r="G103" s="191">
        <f>ROUND(E103*F103,2)</f>
        <v>0</v>
      </c>
      <c r="H103" s="190"/>
      <c r="I103" s="191">
        <f>ROUND(E103*H103,2)</f>
        <v>0</v>
      </c>
      <c r="J103" s="190"/>
      <c r="K103" s="191">
        <f>ROUND(E103*J103,2)</f>
        <v>0</v>
      </c>
      <c r="L103" s="191">
        <v>21</v>
      </c>
      <c r="M103" s="191">
        <f>G103*(1+L103/100)</f>
        <v>0</v>
      </c>
      <c r="N103" s="189">
        <v>0</v>
      </c>
      <c r="O103" s="189">
        <f>ROUND(E103*N103,2)</f>
        <v>0</v>
      </c>
      <c r="P103" s="189">
        <v>0</v>
      </c>
      <c r="Q103" s="189">
        <f>ROUND(E103*P103,2)</f>
        <v>0</v>
      </c>
      <c r="R103" s="191"/>
      <c r="S103" s="191" t="s">
        <v>262</v>
      </c>
      <c r="T103" s="192" t="s">
        <v>262</v>
      </c>
      <c r="U103" s="157">
        <v>0</v>
      </c>
      <c r="V103" s="157">
        <f>ROUND(E103*U103,2)</f>
        <v>0</v>
      </c>
      <c r="W103" s="157"/>
      <c r="X103" s="157" t="s">
        <v>200</v>
      </c>
      <c r="Y103" s="157" t="s">
        <v>201</v>
      </c>
      <c r="Z103" s="147"/>
      <c r="AA103" s="147"/>
      <c r="AB103" s="147"/>
      <c r="AC103" s="147"/>
      <c r="AD103" s="147"/>
      <c r="AE103" s="147"/>
      <c r="AF103" s="147"/>
      <c r="AG103" s="147" t="s">
        <v>460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40</v>
      </c>
      <c r="B104" s="172" t="s">
        <v>669</v>
      </c>
      <c r="C104" s="180" t="s">
        <v>670</v>
      </c>
      <c r="D104" s="173" t="s">
        <v>330</v>
      </c>
      <c r="E104" s="174">
        <v>5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2.2000000000000001E-4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198</v>
      </c>
      <c r="T104" s="177" t="s">
        <v>199</v>
      </c>
      <c r="U104" s="157">
        <v>0</v>
      </c>
      <c r="V104" s="157">
        <f>ROUND(E104*U104,2)</f>
        <v>0</v>
      </c>
      <c r="W104" s="157"/>
      <c r="X104" s="157" t="s">
        <v>486</v>
      </c>
      <c r="Y104" s="157" t="s">
        <v>201</v>
      </c>
      <c r="Z104" s="147"/>
      <c r="AA104" s="147"/>
      <c r="AB104" s="147"/>
      <c r="AC104" s="147"/>
      <c r="AD104" s="147"/>
      <c r="AE104" s="147"/>
      <c r="AF104" s="147"/>
      <c r="AG104" s="147" t="s">
        <v>487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1" t="s">
        <v>295</v>
      </c>
      <c r="D105" s="161"/>
      <c r="E105" s="162">
        <v>5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206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41</v>
      </c>
      <c r="B106" s="172" t="s">
        <v>671</v>
      </c>
      <c r="C106" s="180" t="s">
        <v>672</v>
      </c>
      <c r="D106" s="173" t="s">
        <v>276</v>
      </c>
      <c r="E106" s="174">
        <v>3.105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1.3599999999999999E-2</v>
      </c>
      <c r="O106" s="174">
        <f>ROUND(E106*N106,2)</f>
        <v>0.04</v>
      </c>
      <c r="P106" s="174">
        <v>0</v>
      </c>
      <c r="Q106" s="174">
        <f>ROUND(E106*P106,2)</f>
        <v>0</v>
      </c>
      <c r="R106" s="176" t="s">
        <v>490</v>
      </c>
      <c r="S106" s="176" t="s">
        <v>262</v>
      </c>
      <c r="T106" s="177" t="s">
        <v>262</v>
      </c>
      <c r="U106" s="157">
        <v>0</v>
      </c>
      <c r="V106" s="157">
        <f>ROUND(E106*U106,2)</f>
        <v>0</v>
      </c>
      <c r="W106" s="157"/>
      <c r="X106" s="157" t="s">
        <v>486</v>
      </c>
      <c r="Y106" s="157" t="s">
        <v>201</v>
      </c>
      <c r="Z106" s="147"/>
      <c r="AA106" s="147"/>
      <c r="AB106" s="147"/>
      <c r="AC106" s="147"/>
      <c r="AD106" s="147"/>
      <c r="AE106" s="147"/>
      <c r="AF106" s="147"/>
      <c r="AG106" s="147" t="s">
        <v>487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9" t="s">
        <v>673</v>
      </c>
      <c r="D107" s="260"/>
      <c r="E107" s="260"/>
      <c r="F107" s="260"/>
      <c r="G107" s="260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204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1" t="s">
        <v>836</v>
      </c>
      <c r="D108" s="161"/>
      <c r="E108" s="162">
        <v>3.1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206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164" t="s">
        <v>193</v>
      </c>
      <c r="B109" s="165" t="s">
        <v>151</v>
      </c>
      <c r="C109" s="179" t="s">
        <v>152</v>
      </c>
      <c r="D109" s="166"/>
      <c r="E109" s="167"/>
      <c r="F109" s="168"/>
      <c r="G109" s="168">
        <f>SUMIF(AG110:AG119,"&lt;&gt;NOR",G110:G119)</f>
        <v>0</v>
      </c>
      <c r="H109" s="168"/>
      <c r="I109" s="168">
        <f>SUM(I110:I119)</f>
        <v>0</v>
      </c>
      <c r="J109" s="168"/>
      <c r="K109" s="168">
        <f>SUM(K110:K119)</f>
        <v>0</v>
      </c>
      <c r="L109" s="168"/>
      <c r="M109" s="168">
        <f>SUM(M110:M119)</f>
        <v>0</v>
      </c>
      <c r="N109" s="167"/>
      <c r="O109" s="167">
        <f>SUM(O110:O119)</f>
        <v>0.01</v>
      </c>
      <c r="P109" s="167"/>
      <c r="Q109" s="167">
        <f>SUM(Q110:Q119)</f>
        <v>0</v>
      </c>
      <c r="R109" s="168"/>
      <c r="S109" s="168"/>
      <c r="T109" s="169"/>
      <c r="U109" s="163"/>
      <c r="V109" s="163">
        <f>SUM(V110:V119)</f>
        <v>0</v>
      </c>
      <c r="W109" s="163"/>
      <c r="X109" s="163"/>
      <c r="Y109" s="163"/>
      <c r="AG109" t="s">
        <v>194</v>
      </c>
    </row>
    <row r="110" spans="1:60" outlineLevel="1" x14ac:dyDescent="0.2">
      <c r="A110" s="171">
        <v>42</v>
      </c>
      <c r="B110" s="172" t="s">
        <v>686</v>
      </c>
      <c r="C110" s="180" t="s">
        <v>687</v>
      </c>
      <c r="D110" s="173" t="s">
        <v>276</v>
      </c>
      <c r="E110" s="174">
        <v>39.357399999999998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5.0000000000000002E-5</v>
      </c>
      <c r="O110" s="174">
        <f>ROUND(E110*N110,2)</f>
        <v>0</v>
      </c>
      <c r="P110" s="174">
        <v>0</v>
      </c>
      <c r="Q110" s="174">
        <f>ROUND(E110*P110,2)</f>
        <v>0</v>
      </c>
      <c r="R110" s="176"/>
      <c r="S110" s="176" t="s">
        <v>262</v>
      </c>
      <c r="T110" s="177" t="s">
        <v>262</v>
      </c>
      <c r="U110" s="157">
        <v>0</v>
      </c>
      <c r="V110" s="157">
        <f>ROUND(E110*U110,2)</f>
        <v>0</v>
      </c>
      <c r="W110" s="157"/>
      <c r="X110" s="157" t="s">
        <v>200</v>
      </c>
      <c r="Y110" s="157" t="s">
        <v>201</v>
      </c>
      <c r="Z110" s="147"/>
      <c r="AA110" s="147"/>
      <c r="AB110" s="147"/>
      <c r="AC110" s="147"/>
      <c r="AD110" s="147"/>
      <c r="AE110" s="147"/>
      <c r="AF110" s="147"/>
      <c r="AG110" s="147" t="s">
        <v>451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1" t="s">
        <v>837</v>
      </c>
      <c r="D111" s="161"/>
      <c r="E111" s="162">
        <v>32.75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206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1" t="s">
        <v>838</v>
      </c>
      <c r="D112" s="161"/>
      <c r="E112" s="162">
        <v>6.61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206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1">
        <v>43</v>
      </c>
      <c r="B113" s="172" t="s">
        <v>688</v>
      </c>
      <c r="C113" s="180" t="s">
        <v>689</v>
      </c>
      <c r="D113" s="173" t="s">
        <v>276</v>
      </c>
      <c r="E113" s="174">
        <v>39.357399999999998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3.2000000000000003E-4</v>
      </c>
      <c r="O113" s="174">
        <f>ROUND(E113*N113,2)</f>
        <v>0.01</v>
      </c>
      <c r="P113" s="174">
        <v>0</v>
      </c>
      <c r="Q113" s="174">
        <f>ROUND(E113*P113,2)</f>
        <v>0</v>
      </c>
      <c r="R113" s="176"/>
      <c r="S113" s="176" t="s">
        <v>262</v>
      </c>
      <c r="T113" s="177" t="s">
        <v>262</v>
      </c>
      <c r="U113" s="157">
        <v>0</v>
      </c>
      <c r="V113" s="157">
        <f>ROUND(E113*U113,2)</f>
        <v>0</v>
      </c>
      <c r="W113" s="157"/>
      <c r="X113" s="157" t="s">
        <v>200</v>
      </c>
      <c r="Y113" s="157" t="s">
        <v>201</v>
      </c>
      <c r="Z113" s="147"/>
      <c r="AA113" s="147"/>
      <c r="AB113" s="147"/>
      <c r="AC113" s="147"/>
      <c r="AD113" s="147"/>
      <c r="AE113" s="147"/>
      <c r="AF113" s="147"/>
      <c r="AG113" s="147" t="s">
        <v>451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9" t="s">
        <v>690</v>
      </c>
      <c r="D114" s="260"/>
      <c r="E114" s="260"/>
      <c r="F114" s="260"/>
      <c r="G114" s="260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204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1" t="s">
        <v>797</v>
      </c>
      <c r="D115" s="161"/>
      <c r="E115" s="162">
        <v>32.75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206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1" t="s">
        <v>838</v>
      </c>
      <c r="D116" s="161"/>
      <c r="E116" s="162">
        <v>6.61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206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1">
        <v>44</v>
      </c>
      <c r="B117" s="172" t="s">
        <v>839</v>
      </c>
      <c r="C117" s="180" t="s">
        <v>840</v>
      </c>
      <c r="D117" s="173" t="s">
        <v>276</v>
      </c>
      <c r="E117" s="174">
        <v>39.357399999999998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0</v>
      </c>
      <c r="O117" s="174">
        <f>ROUND(E117*N117,2)</f>
        <v>0</v>
      </c>
      <c r="P117" s="174">
        <v>0</v>
      </c>
      <c r="Q117" s="174">
        <f>ROUND(E117*P117,2)</f>
        <v>0</v>
      </c>
      <c r="R117" s="176"/>
      <c r="S117" s="176" t="s">
        <v>262</v>
      </c>
      <c r="T117" s="177" t="s">
        <v>262</v>
      </c>
      <c r="U117" s="157">
        <v>0</v>
      </c>
      <c r="V117" s="157">
        <f>ROUND(E117*U117,2)</f>
        <v>0</v>
      </c>
      <c r="W117" s="157"/>
      <c r="X117" s="157" t="s">
        <v>200</v>
      </c>
      <c r="Y117" s="157" t="s">
        <v>201</v>
      </c>
      <c r="Z117" s="147"/>
      <c r="AA117" s="147"/>
      <c r="AB117" s="147"/>
      <c r="AC117" s="147"/>
      <c r="AD117" s="147"/>
      <c r="AE117" s="147"/>
      <c r="AF117" s="147"/>
      <c r="AG117" s="147" t="s">
        <v>451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1" t="s">
        <v>797</v>
      </c>
      <c r="D118" s="161"/>
      <c r="E118" s="162">
        <v>32.75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206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1" t="s">
        <v>838</v>
      </c>
      <c r="D119" s="161"/>
      <c r="E119" s="162">
        <v>6.61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206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4" t="s">
        <v>193</v>
      </c>
      <c r="B120" s="165" t="s">
        <v>161</v>
      </c>
      <c r="C120" s="179" t="s">
        <v>162</v>
      </c>
      <c r="D120" s="166"/>
      <c r="E120" s="167"/>
      <c r="F120" s="168"/>
      <c r="G120" s="168">
        <f>SUMIF(AG121:AG131,"&lt;&gt;NOR",G121:G131)</f>
        <v>0</v>
      </c>
      <c r="H120" s="168"/>
      <c r="I120" s="168">
        <f>SUM(I121:I131)</f>
        <v>0</v>
      </c>
      <c r="J120" s="168"/>
      <c r="K120" s="168">
        <f>SUM(K121:K131)</f>
        <v>0</v>
      </c>
      <c r="L120" s="168"/>
      <c r="M120" s="168">
        <f>SUM(M121:M131)</f>
        <v>0</v>
      </c>
      <c r="N120" s="167"/>
      <c r="O120" s="167">
        <f>SUM(O121:O131)</f>
        <v>0</v>
      </c>
      <c r="P120" s="167"/>
      <c r="Q120" s="167">
        <f>SUM(Q121:Q131)</f>
        <v>0</v>
      </c>
      <c r="R120" s="168"/>
      <c r="S120" s="168"/>
      <c r="T120" s="169"/>
      <c r="U120" s="163"/>
      <c r="V120" s="163">
        <f>SUM(V121:V131)</f>
        <v>0</v>
      </c>
      <c r="W120" s="163"/>
      <c r="X120" s="163"/>
      <c r="Y120" s="163"/>
      <c r="AG120" t="s">
        <v>194</v>
      </c>
    </row>
    <row r="121" spans="1:60" outlineLevel="1" x14ac:dyDescent="0.2">
      <c r="A121" s="171">
        <v>45</v>
      </c>
      <c r="B121" s="172" t="s">
        <v>693</v>
      </c>
      <c r="C121" s="180" t="s">
        <v>694</v>
      </c>
      <c r="D121" s="173" t="s">
        <v>271</v>
      </c>
      <c r="E121" s="174">
        <v>0.36713000000000001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0</v>
      </c>
      <c r="O121" s="174">
        <f>ROUND(E121*N121,2)</f>
        <v>0</v>
      </c>
      <c r="P121" s="174">
        <v>0</v>
      </c>
      <c r="Q121" s="174">
        <f>ROUND(E121*P121,2)</f>
        <v>0</v>
      </c>
      <c r="R121" s="176"/>
      <c r="S121" s="176" t="s">
        <v>262</v>
      </c>
      <c r="T121" s="177" t="s">
        <v>262</v>
      </c>
      <c r="U121" s="157">
        <v>0</v>
      </c>
      <c r="V121" s="157">
        <f>ROUND(E121*U121,2)</f>
        <v>0</v>
      </c>
      <c r="W121" s="157"/>
      <c r="X121" s="157" t="s">
        <v>200</v>
      </c>
      <c r="Y121" s="157" t="s">
        <v>201</v>
      </c>
      <c r="Z121" s="147"/>
      <c r="AA121" s="147"/>
      <c r="AB121" s="147"/>
      <c r="AC121" s="147"/>
      <c r="AD121" s="147"/>
      <c r="AE121" s="147"/>
      <c r="AF121" s="147"/>
      <c r="AG121" s="147" t="s">
        <v>246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9" t="s">
        <v>503</v>
      </c>
      <c r="D122" s="260"/>
      <c r="E122" s="260"/>
      <c r="F122" s="260"/>
      <c r="G122" s="26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204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1">
        <v>46</v>
      </c>
      <c r="B123" s="172" t="s">
        <v>695</v>
      </c>
      <c r="C123" s="180" t="s">
        <v>696</v>
      </c>
      <c r="D123" s="173" t="s">
        <v>271</v>
      </c>
      <c r="E123" s="174">
        <v>0.36713000000000001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6"/>
      <c r="S123" s="176" t="s">
        <v>262</v>
      </c>
      <c r="T123" s="177" t="s">
        <v>262</v>
      </c>
      <c r="U123" s="157">
        <v>0</v>
      </c>
      <c r="V123" s="157">
        <f>ROUND(E123*U123,2)</f>
        <v>0</v>
      </c>
      <c r="W123" s="157"/>
      <c r="X123" s="157" t="s">
        <v>200</v>
      </c>
      <c r="Y123" s="157" t="s">
        <v>201</v>
      </c>
      <c r="Z123" s="147"/>
      <c r="AA123" s="147"/>
      <c r="AB123" s="147"/>
      <c r="AC123" s="147"/>
      <c r="AD123" s="147"/>
      <c r="AE123" s="147"/>
      <c r="AF123" s="147"/>
      <c r="AG123" s="147" t="s">
        <v>246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9" t="s">
        <v>503</v>
      </c>
      <c r="D124" s="260"/>
      <c r="E124" s="260"/>
      <c r="F124" s="260"/>
      <c r="G124" s="260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204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6">
        <v>47</v>
      </c>
      <c r="B125" s="187" t="s">
        <v>697</v>
      </c>
      <c r="C125" s="193" t="s">
        <v>698</v>
      </c>
      <c r="D125" s="188" t="s">
        <v>271</v>
      </c>
      <c r="E125" s="189">
        <v>0.36713000000000001</v>
      </c>
      <c r="F125" s="190"/>
      <c r="G125" s="191">
        <f>ROUND(E125*F125,2)</f>
        <v>0</v>
      </c>
      <c r="H125" s="190"/>
      <c r="I125" s="191">
        <f>ROUND(E125*H125,2)</f>
        <v>0</v>
      </c>
      <c r="J125" s="190"/>
      <c r="K125" s="191">
        <f>ROUND(E125*J125,2)</f>
        <v>0</v>
      </c>
      <c r="L125" s="191">
        <v>21</v>
      </c>
      <c r="M125" s="191">
        <f>G125*(1+L125/100)</f>
        <v>0</v>
      </c>
      <c r="N125" s="189">
        <v>0</v>
      </c>
      <c r="O125" s="189">
        <f>ROUND(E125*N125,2)</f>
        <v>0</v>
      </c>
      <c r="P125" s="189">
        <v>0</v>
      </c>
      <c r="Q125" s="189">
        <f>ROUND(E125*P125,2)</f>
        <v>0</v>
      </c>
      <c r="R125" s="191"/>
      <c r="S125" s="191" t="s">
        <v>262</v>
      </c>
      <c r="T125" s="192" t="s">
        <v>262</v>
      </c>
      <c r="U125" s="157">
        <v>0</v>
      </c>
      <c r="V125" s="157">
        <f>ROUND(E125*U125,2)</f>
        <v>0</v>
      </c>
      <c r="W125" s="157"/>
      <c r="X125" s="157" t="s">
        <v>200</v>
      </c>
      <c r="Y125" s="157" t="s">
        <v>201</v>
      </c>
      <c r="Z125" s="147"/>
      <c r="AA125" s="147"/>
      <c r="AB125" s="147"/>
      <c r="AC125" s="147"/>
      <c r="AD125" s="147"/>
      <c r="AE125" s="147"/>
      <c r="AF125" s="147"/>
      <c r="AG125" s="147" t="s">
        <v>202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6">
        <v>48</v>
      </c>
      <c r="B126" s="187" t="s">
        <v>699</v>
      </c>
      <c r="C126" s="193" t="s">
        <v>700</v>
      </c>
      <c r="D126" s="188" t="s">
        <v>271</v>
      </c>
      <c r="E126" s="189">
        <v>6.9755500000000001</v>
      </c>
      <c r="F126" s="190"/>
      <c r="G126" s="191">
        <f>ROUND(E126*F126,2)</f>
        <v>0</v>
      </c>
      <c r="H126" s="190"/>
      <c r="I126" s="191">
        <f>ROUND(E126*H126,2)</f>
        <v>0</v>
      </c>
      <c r="J126" s="190"/>
      <c r="K126" s="191">
        <f>ROUND(E126*J126,2)</f>
        <v>0</v>
      </c>
      <c r="L126" s="191">
        <v>21</v>
      </c>
      <c r="M126" s="191">
        <f>G126*(1+L126/100)</f>
        <v>0</v>
      </c>
      <c r="N126" s="189">
        <v>0</v>
      </c>
      <c r="O126" s="189">
        <f>ROUND(E126*N126,2)</f>
        <v>0</v>
      </c>
      <c r="P126" s="189">
        <v>0</v>
      </c>
      <c r="Q126" s="189">
        <f>ROUND(E126*P126,2)</f>
        <v>0</v>
      </c>
      <c r="R126" s="191"/>
      <c r="S126" s="191" t="s">
        <v>262</v>
      </c>
      <c r="T126" s="192" t="s">
        <v>262</v>
      </c>
      <c r="U126" s="157">
        <v>0</v>
      </c>
      <c r="V126" s="157">
        <f>ROUND(E126*U126,2)</f>
        <v>0</v>
      </c>
      <c r="W126" s="157"/>
      <c r="X126" s="157" t="s">
        <v>200</v>
      </c>
      <c r="Y126" s="157" t="s">
        <v>201</v>
      </c>
      <c r="Z126" s="147"/>
      <c r="AA126" s="147"/>
      <c r="AB126" s="147"/>
      <c r="AC126" s="147"/>
      <c r="AD126" s="147"/>
      <c r="AE126" s="147"/>
      <c r="AF126" s="147"/>
      <c r="AG126" s="147" t="s">
        <v>202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86">
        <v>49</v>
      </c>
      <c r="B127" s="187" t="s">
        <v>701</v>
      </c>
      <c r="C127" s="193" t="s">
        <v>702</v>
      </c>
      <c r="D127" s="188" t="s">
        <v>271</v>
      </c>
      <c r="E127" s="189">
        <v>0.36713000000000001</v>
      </c>
      <c r="F127" s="190"/>
      <c r="G127" s="191">
        <f>ROUND(E127*F127,2)</f>
        <v>0</v>
      </c>
      <c r="H127" s="190"/>
      <c r="I127" s="191">
        <f>ROUND(E127*H127,2)</f>
        <v>0</v>
      </c>
      <c r="J127" s="190"/>
      <c r="K127" s="191">
        <f>ROUND(E127*J127,2)</f>
        <v>0</v>
      </c>
      <c r="L127" s="191">
        <v>21</v>
      </c>
      <c r="M127" s="191">
        <f>G127*(1+L127/100)</f>
        <v>0</v>
      </c>
      <c r="N127" s="189">
        <v>0</v>
      </c>
      <c r="O127" s="189">
        <f>ROUND(E127*N127,2)</f>
        <v>0</v>
      </c>
      <c r="P127" s="189">
        <v>0</v>
      </c>
      <c r="Q127" s="189">
        <f>ROUND(E127*P127,2)</f>
        <v>0</v>
      </c>
      <c r="R127" s="191"/>
      <c r="S127" s="191" t="s">
        <v>262</v>
      </c>
      <c r="T127" s="192" t="s">
        <v>262</v>
      </c>
      <c r="U127" s="157">
        <v>0</v>
      </c>
      <c r="V127" s="157">
        <f>ROUND(E127*U127,2)</f>
        <v>0</v>
      </c>
      <c r="W127" s="157"/>
      <c r="X127" s="157" t="s">
        <v>200</v>
      </c>
      <c r="Y127" s="157" t="s">
        <v>201</v>
      </c>
      <c r="Z127" s="147"/>
      <c r="AA127" s="147"/>
      <c r="AB127" s="147"/>
      <c r="AC127" s="147"/>
      <c r="AD127" s="147"/>
      <c r="AE127" s="147"/>
      <c r="AF127" s="147"/>
      <c r="AG127" s="147" t="s">
        <v>202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86">
        <v>50</v>
      </c>
      <c r="B128" s="187" t="s">
        <v>703</v>
      </c>
      <c r="C128" s="193" t="s">
        <v>704</v>
      </c>
      <c r="D128" s="188" t="s">
        <v>271</v>
      </c>
      <c r="E128" s="189">
        <v>2.2027999999999999</v>
      </c>
      <c r="F128" s="190"/>
      <c r="G128" s="191">
        <f>ROUND(E128*F128,2)</f>
        <v>0</v>
      </c>
      <c r="H128" s="190"/>
      <c r="I128" s="191">
        <f>ROUND(E128*H128,2)</f>
        <v>0</v>
      </c>
      <c r="J128" s="190"/>
      <c r="K128" s="191">
        <f>ROUND(E128*J128,2)</f>
        <v>0</v>
      </c>
      <c r="L128" s="191">
        <v>21</v>
      </c>
      <c r="M128" s="191">
        <f>G128*(1+L128/100)</f>
        <v>0</v>
      </c>
      <c r="N128" s="189">
        <v>0</v>
      </c>
      <c r="O128" s="189">
        <f>ROUND(E128*N128,2)</f>
        <v>0</v>
      </c>
      <c r="P128" s="189">
        <v>0</v>
      </c>
      <c r="Q128" s="189">
        <f>ROUND(E128*P128,2)</f>
        <v>0</v>
      </c>
      <c r="R128" s="191"/>
      <c r="S128" s="191" t="s">
        <v>262</v>
      </c>
      <c r="T128" s="192" t="s">
        <v>262</v>
      </c>
      <c r="U128" s="157">
        <v>0</v>
      </c>
      <c r="V128" s="157">
        <f>ROUND(E128*U128,2)</f>
        <v>0</v>
      </c>
      <c r="W128" s="157"/>
      <c r="X128" s="157" t="s">
        <v>200</v>
      </c>
      <c r="Y128" s="157" t="s">
        <v>201</v>
      </c>
      <c r="Z128" s="147"/>
      <c r="AA128" s="147"/>
      <c r="AB128" s="147"/>
      <c r="AC128" s="147"/>
      <c r="AD128" s="147"/>
      <c r="AE128" s="147"/>
      <c r="AF128" s="147"/>
      <c r="AG128" s="147" t="s">
        <v>202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1">
        <v>51</v>
      </c>
      <c r="B129" s="172" t="s">
        <v>705</v>
      </c>
      <c r="C129" s="180" t="s">
        <v>706</v>
      </c>
      <c r="D129" s="173" t="s">
        <v>271</v>
      </c>
      <c r="E129" s="174">
        <v>0.36713000000000001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0</v>
      </c>
      <c r="O129" s="174">
        <f>ROUND(E129*N129,2)</f>
        <v>0</v>
      </c>
      <c r="P129" s="174">
        <v>0</v>
      </c>
      <c r="Q129" s="174">
        <f>ROUND(E129*P129,2)</f>
        <v>0</v>
      </c>
      <c r="R129" s="176"/>
      <c r="S129" s="176" t="s">
        <v>262</v>
      </c>
      <c r="T129" s="177" t="s">
        <v>262</v>
      </c>
      <c r="U129" s="157">
        <v>0</v>
      </c>
      <c r="V129" s="157">
        <f>ROUND(E129*U129,2)</f>
        <v>0</v>
      </c>
      <c r="W129" s="157"/>
      <c r="X129" s="157" t="s">
        <v>200</v>
      </c>
      <c r="Y129" s="157" t="s">
        <v>201</v>
      </c>
      <c r="Z129" s="147"/>
      <c r="AA129" s="147"/>
      <c r="AB129" s="147"/>
      <c r="AC129" s="147"/>
      <c r="AD129" s="147"/>
      <c r="AE129" s="147"/>
      <c r="AF129" s="147"/>
      <c r="AG129" s="147" t="s">
        <v>246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9" t="s">
        <v>503</v>
      </c>
      <c r="D130" s="260"/>
      <c r="E130" s="260"/>
      <c r="F130" s="260"/>
      <c r="G130" s="260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204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1">
        <v>52</v>
      </c>
      <c r="B131" s="172" t="s">
        <v>707</v>
      </c>
      <c r="C131" s="180" t="s">
        <v>708</v>
      </c>
      <c r="D131" s="173" t="s">
        <v>271</v>
      </c>
      <c r="E131" s="174">
        <v>0.36713000000000001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6"/>
      <c r="S131" s="176" t="s">
        <v>262</v>
      </c>
      <c r="T131" s="177" t="s">
        <v>262</v>
      </c>
      <c r="U131" s="157">
        <v>0</v>
      </c>
      <c r="V131" s="157">
        <f>ROUND(E131*U131,2)</f>
        <v>0</v>
      </c>
      <c r="W131" s="157"/>
      <c r="X131" s="157" t="s">
        <v>200</v>
      </c>
      <c r="Y131" s="157" t="s">
        <v>201</v>
      </c>
      <c r="Z131" s="147"/>
      <c r="AA131" s="147"/>
      <c r="AB131" s="147"/>
      <c r="AC131" s="147"/>
      <c r="AD131" s="147"/>
      <c r="AE131" s="147"/>
      <c r="AF131" s="147"/>
      <c r="AG131" s="147" t="s">
        <v>246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3"/>
      <c r="B132" s="4"/>
      <c r="C132" s="182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179</v>
      </c>
    </row>
    <row r="133" spans="1:60" x14ac:dyDescent="0.2">
      <c r="A133" s="150"/>
      <c r="B133" s="151" t="s">
        <v>29</v>
      </c>
      <c r="C133" s="183"/>
      <c r="D133" s="152"/>
      <c r="E133" s="153"/>
      <c r="F133" s="153"/>
      <c r="G133" s="170">
        <f>G8+G25+G29+G37+G42+G44+G52+G71+G75+G84+G109+G120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225</v>
      </c>
    </row>
    <row r="134" spans="1:60" x14ac:dyDescent="0.2">
      <c r="C134" s="184"/>
      <c r="D134" s="10"/>
      <c r="AG134" t="s">
        <v>226</v>
      </c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b55kxhV4p8qeH6CkmMbty7UxgFLzDU0xP0k7mpcH+jI5TO/oQCzFiVHekVNOC+3/Ev967JbfB+x0k21Hgsy5g==" saltValue="0zAin8yk0PLi2KD6TJrlmQ==" spinCount="100000" sheet="1" formatRows="0"/>
  <mergeCells count="21">
    <mergeCell ref="C122:G122"/>
    <mergeCell ref="C124:G124"/>
    <mergeCell ref="C130:G130"/>
    <mergeCell ref="C69:G69"/>
    <mergeCell ref="C79:G79"/>
    <mergeCell ref="C94:G94"/>
    <mergeCell ref="C101:G101"/>
    <mergeCell ref="C107:G107"/>
    <mergeCell ref="C114:G114"/>
    <mergeCell ref="C49:G49"/>
    <mergeCell ref="A1:G1"/>
    <mergeCell ref="C2:G2"/>
    <mergeCell ref="C3:G3"/>
    <mergeCell ref="C4:G4"/>
    <mergeCell ref="C10:G10"/>
    <mergeCell ref="C18:G18"/>
    <mergeCell ref="C23:G23"/>
    <mergeCell ref="C27:G27"/>
    <mergeCell ref="C33:G33"/>
    <mergeCell ref="C35:G35"/>
    <mergeCell ref="C46:G4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6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55</v>
      </c>
      <c r="C4" s="256" t="s">
        <v>56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87</v>
      </c>
      <c r="C8" s="179" t="s">
        <v>88</v>
      </c>
      <c r="D8" s="166"/>
      <c r="E8" s="167"/>
      <c r="F8" s="168"/>
      <c r="G8" s="168">
        <f>SUMIF(AG9:AG24,"&lt;&gt;NOR",G9:G24)</f>
        <v>0</v>
      </c>
      <c r="H8" s="168"/>
      <c r="I8" s="168">
        <f>SUM(I9:I24)</f>
        <v>0</v>
      </c>
      <c r="J8" s="168"/>
      <c r="K8" s="168">
        <f>SUM(K9:K24)</f>
        <v>0</v>
      </c>
      <c r="L8" s="168"/>
      <c r="M8" s="168">
        <f>SUM(M9:M24)</f>
        <v>0</v>
      </c>
      <c r="N8" s="167"/>
      <c r="O8" s="167">
        <f>SUM(O9:O24)</f>
        <v>0</v>
      </c>
      <c r="P8" s="167"/>
      <c r="Q8" s="167">
        <f>SUM(Q9:Q24)</f>
        <v>0</v>
      </c>
      <c r="R8" s="168"/>
      <c r="S8" s="168"/>
      <c r="T8" s="169"/>
      <c r="U8" s="163"/>
      <c r="V8" s="163">
        <f>SUM(V9:V24)</f>
        <v>0</v>
      </c>
      <c r="W8" s="163"/>
      <c r="X8" s="163"/>
      <c r="Y8" s="163"/>
      <c r="AG8" t="s">
        <v>194</v>
      </c>
    </row>
    <row r="9" spans="1:60" outlineLevel="1" x14ac:dyDescent="0.2">
      <c r="A9" s="171">
        <v>1</v>
      </c>
      <c r="B9" s="172" t="s">
        <v>841</v>
      </c>
      <c r="C9" s="180" t="s">
        <v>842</v>
      </c>
      <c r="D9" s="173" t="s">
        <v>266</v>
      </c>
      <c r="E9" s="174">
        <v>0.84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262</v>
      </c>
      <c r="T9" s="177" t="s">
        <v>262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843</v>
      </c>
      <c r="D10" s="161"/>
      <c r="E10" s="162">
        <v>0.84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206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844</v>
      </c>
      <c r="C11" s="180" t="s">
        <v>845</v>
      </c>
      <c r="D11" s="173" t="s">
        <v>266</v>
      </c>
      <c r="E11" s="174">
        <v>0.84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6"/>
      <c r="S11" s="176" t="s">
        <v>262</v>
      </c>
      <c r="T11" s="177" t="s">
        <v>262</v>
      </c>
      <c r="U11" s="157">
        <v>0</v>
      </c>
      <c r="V11" s="157">
        <f>ROUND(E11*U11,2)</f>
        <v>0</v>
      </c>
      <c r="W11" s="157"/>
      <c r="X11" s="157" t="s">
        <v>200</v>
      </c>
      <c r="Y11" s="157" t="s">
        <v>201</v>
      </c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843</v>
      </c>
      <c r="D12" s="161"/>
      <c r="E12" s="162">
        <v>0.84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206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3</v>
      </c>
      <c r="B13" s="172" t="s">
        <v>846</v>
      </c>
      <c r="C13" s="180" t="s">
        <v>847</v>
      </c>
      <c r="D13" s="173" t="s">
        <v>266</v>
      </c>
      <c r="E13" s="174">
        <v>0.84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/>
      <c r="S13" s="176" t="s">
        <v>262</v>
      </c>
      <c r="T13" s="177" t="s">
        <v>262</v>
      </c>
      <c r="U13" s="157">
        <v>0</v>
      </c>
      <c r="V13" s="157">
        <f>ROUND(E13*U13,2)</f>
        <v>0</v>
      </c>
      <c r="W13" s="157"/>
      <c r="X13" s="157" t="s">
        <v>200</v>
      </c>
      <c r="Y13" s="157" t="s">
        <v>201</v>
      </c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843</v>
      </c>
      <c r="D14" s="161"/>
      <c r="E14" s="162">
        <v>0.84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206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4</v>
      </c>
      <c r="B15" s="172" t="s">
        <v>848</v>
      </c>
      <c r="C15" s="180" t="s">
        <v>849</v>
      </c>
      <c r="D15" s="173" t="s">
        <v>266</v>
      </c>
      <c r="E15" s="174">
        <v>0.84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/>
      <c r="S15" s="176" t="s">
        <v>262</v>
      </c>
      <c r="T15" s="177" t="s">
        <v>262</v>
      </c>
      <c r="U15" s="157">
        <v>0</v>
      </c>
      <c r="V15" s="157">
        <f>ROUND(E15*U15,2)</f>
        <v>0</v>
      </c>
      <c r="W15" s="157"/>
      <c r="X15" s="157" t="s">
        <v>200</v>
      </c>
      <c r="Y15" s="157" t="s">
        <v>201</v>
      </c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843</v>
      </c>
      <c r="D16" s="161"/>
      <c r="E16" s="162">
        <v>0.84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206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1">
        <v>5</v>
      </c>
      <c r="B17" s="172" t="s">
        <v>850</v>
      </c>
      <c r="C17" s="180" t="s">
        <v>851</v>
      </c>
      <c r="D17" s="173" t="s">
        <v>266</v>
      </c>
      <c r="E17" s="174">
        <v>0.84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6"/>
      <c r="S17" s="176" t="s">
        <v>374</v>
      </c>
      <c r="T17" s="177" t="s">
        <v>199</v>
      </c>
      <c r="U17" s="157">
        <v>0</v>
      </c>
      <c r="V17" s="157">
        <f>ROUND(E17*U17,2)</f>
        <v>0</v>
      </c>
      <c r="W17" s="157"/>
      <c r="X17" s="157" t="s">
        <v>200</v>
      </c>
      <c r="Y17" s="157" t="s">
        <v>201</v>
      </c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1" t="s">
        <v>843</v>
      </c>
      <c r="D18" s="161"/>
      <c r="E18" s="162">
        <v>0.84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1">
        <v>6</v>
      </c>
      <c r="B19" s="172" t="s">
        <v>852</v>
      </c>
      <c r="C19" s="180" t="s">
        <v>853</v>
      </c>
      <c r="D19" s="173" t="s">
        <v>266</v>
      </c>
      <c r="E19" s="174">
        <v>8.4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6"/>
      <c r="S19" s="176" t="s">
        <v>374</v>
      </c>
      <c r="T19" s="177" t="s">
        <v>199</v>
      </c>
      <c r="U19" s="157">
        <v>0</v>
      </c>
      <c r="V19" s="157">
        <f>ROUND(E19*U19,2)</f>
        <v>0</v>
      </c>
      <c r="W19" s="157"/>
      <c r="X19" s="157" t="s">
        <v>200</v>
      </c>
      <c r="Y19" s="157" t="s">
        <v>201</v>
      </c>
      <c r="Z19" s="147"/>
      <c r="AA19" s="147"/>
      <c r="AB19" s="147"/>
      <c r="AC19" s="147"/>
      <c r="AD19" s="147"/>
      <c r="AE19" s="147"/>
      <c r="AF19" s="147"/>
      <c r="AG19" s="147" t="s">
        <v>202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854</v>
      </c>
      <c r="D20" s="161"/>
      <c r="E20" s="162">
        <v>8.4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206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7</v>
      </c>
      <c r="B21" s="172" t="s">
        <v>855</v>
      </c>
      <c r="C21" s="180" t="s">
        <v>856</v>
      </c>
      <c r="D21" s="173" t="s">
        <v>266</v>
      </c>
      <c r="E21" s="174">
        <v>0.84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262</v>
      </c>
      <c r="T21" s="177" t="s">
        <v>262</v>
      </c>
      <c r="U21" s="157">
        <v>0</v>
      </c>
      <c r="V21" s="157">
        <f>ROUND(E21*U21,2)</f>
        <v>0</v>
      </c>
      <c r="W21" s="157"/>
      <c r="X21" s="157" t="s">
        <v>200</v>
      </c>
      <c r="Y21" s="157" t="s">
        <v>201</v>
      </c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843</v>
      </c>
      <c r="D22" s="161"/>
      <c r="E22" s="162">
        <v>0.84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206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8</v>
      </c>
      <c r="B23" s="172" t="s">
        <v>857</v>
      </c>
      <c r="C23" s="180" t="s">
        <v>858</v>
      </c>
      <c r="D23" s="173" t="s">
        <v>266</v>
      </c>
      <c r="E23" s="174">
        <v>0.84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262</v>
      </c>
      <c r="T23" s="177" t="s">
        <v>262</v>
      </c>
      <c r="U23" s="157">
        <v>0</v>
      </c>
      <c r="V23" s="157">
        <f>ROUND(E23*U23,2)</f>
        <v>0</v>
      </c>
      <c r="W23" s="157"/>
      <c r="X23" s="157" t="s">
        <v>200</v>
      </c>
      <c r="Y23" s="157" t="s">
        <v>201</v>
      </c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843</v>
      </c>
      <c r="D24" s="161"/>
      <c r="E24" s="162">
        <v>0.84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206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193</v>
      </c>
      <c r="B25" s="165" t="s">
        <v>89</v>
      </c>
      <c r="C25" s="179" t="s">
        <v>90</v>
      </c>
      <c r="D25" s="166"/>
      <c r="E25" s="167"/>
      <c r="F25" s="168"/>
      <c r="G25" s="168">
        <f>SUMIF(AG26:AG32,"&lt;&gt;NOR",G26:G32)</f>
        <v>0</v>
      </c>
      <c r="H25" s="168"/>
      <c r="I25" s="168">
        <f>SUM(I26:I32)</f>
        <v>0</v>
      </c>
      <c r="J25" s="168"/>
      <c r="K25" s="168">
        <f>SUM(K26:K32)</f>
        <v>0</v>
      </c>
      <c r="L25" s="168"/>
      <c r="M25" s="168">
        <f>SUM(M26:M32)</f>
        <v>0</v>
      </c>
      <c r="N25" s="167"/>
      <c r="O25" s="167">
        <f>SUM(O26:O32)</f>
        <v>2.23</v>
      </c>
      <c r="P25" s="167"/>
      <c r="Q25" s="167">
        <f>SUM(Q26:Q32)</f>
        <v>0</v>
      </c>
      <c r="R25" s="168"/>
      <c r="S25" s="168"/>
      <c r="T25" s="169"/>
      <c r="U25" s="163"/>
      <c r="V25" s="163">
        <f>SUM(V26:V32)</f>
        <v>0</v>
      </c>
      <c r="W25" s="163"/>
      <c r="X25" s="163"/>
      <c r="Y25" s="163"/>
      <c r="AG25" t="s">
        <v>194</v>
      </c>
    </row>
    <row r="26" spans="1:60" outlineLevel="1" x14ac:dyDescent="0.2">
      <c r="A26" s="171">
        <v>9</v>
      </c>
      <c r="B26" s="172" t="s">
        <v>859</v>
      </c>
      <c r="C26" s="180" t="s">
        <v>860</v>
      </c>
      <c r="D26" s="173" t="s">
        <v>266</v>
      </c>
      <c r="E26" s="174">
        <v>0.252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1.9397</v>
      </c>
      <c r="O26" s="174">
        <f>ROUND(E26*N26,2)</f>
        <v>0.49</v>
      </c>
      <c r="P26" s="174">
        <v>0</v>
      </c>
      <c r="Q26" s="174">
        <f>ROUND(E26*P26,2)</f>
        <v>0</v>
      </c>
      <c r="R26" s="176"/>
      <c r="S26" s="176" t="s">
        <v>262</v>
      </c>
      <c r="T26" s="177" t="s">
        <v>262</v>
      </c>
      <c r="U26" s="157">
        <v>0</v>
      </c>
      <c r="V26" s="157">
        <f>ROUND(E26*U26,2)</f>
        <v>0</v>
      </c>
      <c r="W26" s="157"/>
      <c r="X26" s="157" t="s">
        <v>200</v>
      </c>
      <c r="Y26" s="157" t="s">
        <v>201</v>
      </c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1" t="s">
        <v>861</v>
      </c>
      <c r="D27" s="161"/>
      <c r="E27" s="162">
        <v>0.25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206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1">
        <v>10</v>
      </c>
      <c r="B28" s="172" t="s">
        <v>862</v>
      </c>
      <c r="C28" s="180" t="s">
        <v>863</v>
      </c>
      <c r="D28" s="173" t="s">
        <v>271</v>
      </c>
      <c r="E28" s="174">
        <v>3.49E-2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1.0543899999999999</v>
      </c>
      <c r="O28" s="174">
        <f>ROUND(E28*N28,2)</f>
        <v>0.04</v>
      </c>
      <c r="P28" s="174">
        <v>0</v>
      </c>
      <c r="Q28" s="174">
        <f>ROUND(E28*P28,2)</f>
        <v>0</v>
      </c>
      <c r="R28" s="176"/>
      <c r="S28" s="176" t="s">
        <v>262</v>
      </c>
      <c r="T28" s="177" t="s">
        <v>262</v>
      </c>
      <c r="U28" s="157">
        <v>0</v>
      </c>
      <c r="V28" s="157">
        <f>ROUND(E28*U28,2)</f>
        <v>0</v>
      </c>
      <c r="W28" s="157"/>
      <c r="X28" s="157" t="s">
        <v>200</v>
      </c>
      <c r="Y28" s="157" t="s">
        <v>201</v>
      </c>
      <c r="Z28" s="147"/>
      <c r="AA28" s="147"/>
      <c r="AB28" s="147"/>
      <c r="AC28" s="147"/>
      <c r="AD28" s="147"/>
      <c r="AE28" s="147"/>
      <c r="AF28" s="147"/>
      <c r="AG28" s="147" t="s">
        <v>202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1" t="s">
        <v>864</v>
      </c>
      <c r="D29" s="161"/>
      <c r="E29" s="162">
        <v>0.03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206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1">
        <v>11</v>
      </c>
      <c r="B30" s="172" t="s">
        <v>865</v>
      </c>
      <c r="C30" s="180" t="s">
        <v>866</v>
      </c>
      <c r="D30" s="173" t="s">
        <v>266</v>
      </c>
      <c r="E30" s="174">
        <v>0.67200000000000004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2.5249999999999999</v>
      </c>
      <c r="O30" s="174">
        <f>ROUND(E30*N30,2)</f>
        <v>1.7</v>
      </c>
      <c r="P30" s="174">
        <v>0</v>
      </c>
      <c r="Q30" s="174">
        <f>ROUND(E30*P30,2)</f>
        <v>0</v>
      </c>
      <c r="R30" s="176"/>
      <c r="S30" s="176" t="s">
        <v>262</v>
      </c>
      <c r="T30" s="177" t="s">
        <v>262</v>
      </c>
      <c r="U30" s="157">
        <v>0</v>
      </c>
      <c r="V30" s="157">
        <f>ROUND(E30*U30,2)</f>
        <v>0</v>
      </c>
      <c r="W30" s="157"/>
      <c r="X30" s="157" t="s">
        <v>200</v>
      </c>
      <c r="Y30" s="157" t="s">
        <v>201</v>
      </c>
      <c r="Z30" s="147"/>
      <c r="AA30" s="147"/>
      <c r="AB30" s="147"/>
      <c r="AC30" s="147"/>
      <c r="AD30" s="147"/>
      <c r="AE30" s="147"/>
      <c r="AF30" s="147"/>
      <c r="AG30" s="147" t="s">
        <v>246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9" t="s">
        <v>867</v>
      </c>
      <c r="D31" s="260"/>
      <c r="E31" s="260"/>
      <c r="F31" s="260"/>
      <c r="G31" s="260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204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1" t="s">
        <v>868</v>
      </c>
      <c r="D32" s="161"/>
      <c r="E32" s="162">
        <v>0.67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206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4" t="s">
        <v>193</v>
      </c>
      <c r="B33" s="165" t="s">
        <v>91</v>
      </c>
      <c r="C33" s="179" t="s">
        <v>92</v>
      </c>
      <c r="D33" s="166"/>
      <c r="E33" s="167"/>
      <c r="F33" s="168"/>
      <c r="G33" s="168">
        <f>SUMIF(AG34:AG41,"&lt;&gt;NOR",G34:G41)</f>
        <v>0</v>
      </c>
      <c r="H33" s="168"/>
      <c r="I33" s="168">
        <f>SUM(I34:I41)</f>
        <v>0</v>
      </c>
      <c r="J33" s="168"/>
      <c r="K33" s="168">
        <f>SUM(K34:K41)</f>
        <v>0</v>
      </c>
      <c r="L33" s="168"/>
      <c r="M33" s="168">
        <f>SUM(M34:M41)</f>
        <v>0</v>
      </c>
      <c r="N33" s="167"/>
      <c r="O33" s="167">
        <f>SUM(O34:O41)</f>
        <v>2.25</v>
      </c>
      <c r="P33" s="167"/>
      <c r="Q33" s="167">
        <f>SUM(Q34:Q41)</f>
        <v>0</v>
      </c>
      <c r="R33" s="168"/>
      <c r="S33" s="168"/>
      <c r="T33" s="169"/>
      <c r="U33" s="163"/>
      <c r="V33" s="163">
        <f>SUM(V34:V41)</f>
        <v>0</v>
      </c>
      <c r="W33" s="163"/>
      <c r="X33" s="163"/>
      <c r="Y33" s="163"/>
      <c r="AG33" t="s">
        <v>194</v>
      </c>
    </row>
    <row r="34" spans="1:60" outlineLevel="1" x14ac:dyDescent="0.2">
      <c r="A34" s="171">
        <v>12</v>
      </c>
      <c r="B34" s="172" t="s">
        <v>869</v>
      </c>
      <c r="C34" s="180" t="s">
        <v>870</v>
      </c>
      <c r="D34" s="173" t="s">
        <v>266</v>
      </c>
      <c r="E34" s="174">
        <v>0.84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2.5276700000000001</v>
      </c>
      <c r="O34" s="174">
        <f>ROUND(E34*N34,2)</f>
        <v>2.12</v>
      </c>
      <c r="P34" s="174">
        <v>0</v>
      </c>
      <c r="Q34" s="174">
        <f>ROUND(E34*P34,2)</f>
        <v>0</v>
      </c>
      <c r="R34" s="176"/>
      <c r="S34" s="176" t="s">
        <v>262</v>
      </c>
      <c r="T34" s="177" t="s">
        <v>262</v>
      </c>
      <c r="U34" s="157">
        <v>0</v>
      </c>
      <c r="V34" s="157">
        <f>ROUND(E34*U34,2)</f>
        <v>0</v>
      </c>
      <c r="W34" s="157"/>
      <c r="X34" s="157" t="s">
        <v>200</v>
      </c>
      <c r="Y34" s="157" t="s">
        <v>201</v>
      </c>
      <c r="Z34" s="147"/>
      <c r="AA34" s="147"/>
      <c r="AB34" s="147"/>
      <c r="AC34" s="147"/>
      <c r="AD34" s="147"/>
      <c r="AE34" s="147"/>
      <c r="AF34" s="147"/>
      <c r="AG34" s="147" t="s">
        <v>202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1" t="s">
        <v>843</v>
      </c>
      <c r="D35" s="161"/>
      <c r="E35" s="162">
        <v>0.84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206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1">
        <v>13</v>
      </c>
      <c r="B36" s="172" t="s">
        <v>871</v>
      </c>
      <c r="C36" s="180" t="s">
        <v>872</v>
      </c>
      <c r="D36" s="173" t="s">
        <v>276</v>
      </c>
      <c r="E36" s="174">
        <v>2.6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3.5249999999999997E-2</v>
      </c>
      <c r="O36" s="174">
        <f>ROUND(E36*N36,2)</f>
        <v>0.09</v>
      </c>
      <c r="P36" s="174">
        <v>0</v>
      </c>
      <c r="Q36" s="174">
        <f>ROUND(E36*P36,2)</f>
        <v>0</v>
      </c>
      <c r="R36" s="176"/>
      <c r="S36" s="176" t="s">
        <v>262</v>
      </c>
      <c r="T36" s="177" t="s">
        <v>262</v>
      </c>
      <c r="U36" s="157">
        <v>0</v>
      </c>
      <c r="V36" s="157">
        <f>ROUND(E36*U36,2)</f>
        <v>0</v>
      </c>
      <c r="W36" s="157"/>
      <c r="X36" s="157" t="s">
        <v>200</v>
      </c>
      <c r="Y36" s="157" t="s">
        <v>201</v>
      </c>
      <c r="Z36" s="147"/>
      <c r="AA36" s="147"/>
      <c r="AB36" s="147"/>
      <c r="AC36" s="147"/>
      <c r="AD36" s="147"/>
      <c r="AE36" s="147"/>
      <c r="AF36" s="147"/>
      <c r="AG36" s="147" t="s">
        <v>202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1" t="s">
        <v>873</v>
      </c>
      <c r="D37" s="161"/>
      <c r="E37" s="162">
        <v>2.6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206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1">
        <v>14</v>
      </c>
      <c r="B38" s="172" t="s">
        <v>874</v>
      </c>
      <c r="C38" s="180" t="s">
        <v>875</v>
      </c>
      <c r="D38" s="173" t="s">
        <v>276</v>
      </c>
      <c r="E38" s="174">
        <v>2.6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/>
      <c r="S38" s="176" t="s">
        <v>262</v>
      </c>
      <c r="T38" s="177" t="s">
        <v>262</v>
      </c>
      <c r="U38" s="157">
        <v>0</v>
      </c>
      <c r="V38" s="157">
        <f>ROUND(E38*U38,2)</f>
        <v>0</v>
      </c>
      <c r="W38" s="157"/>
      <c r="X38" s="157" t="s">
        <v>200</v>
      </c>
      <c r="Y38" s="157" t="s">
        <v>201</v>
      </c>
      <c r="Z38" s="147"/>
      <c r="AA38" s="147"/>
      <c r="AB38" s="147"/>
      <c r="AC38" s="147"/>
      <c r="AD38" s="147"/>
      <c r="AE38" s="147"/>
      <c r="AF38" s="147"/>
      <c r="AG38" s="147" t="s">
        <v>202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873</v>
      </c>
      <c r="D39" s="161"/>
      <c r="E39" s="162">
        <v>2.6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206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1">
        <v>15</v>
      </c>
      <c r="B40" s="172" t="s">
        <v>876</v>
      </c>
      <c r="C40" s="180" t="s">
        <v>877</v>
      </c>
      <c r="D40" s="173" t="s">
        <v>271</v>
      </c>
      <c r="E40" s="174">
        <v>3.49E-2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1.05488</v>
      </c>
      <c r="O40" s="174">
        <f>ROUND(E40*N40,2)</f>
        <v>0.04</v>
      </c>
      <c r="P40" s="174">
        <v>0</v>
      </c>
      <c r="Q40" s="174">
        <f>ROUND(E40*P40,2)</f>
        <v>0</v>
      </c>
      <c r="R40" s="176"/>
      <c r="S40" s="176" t="s">
        <v>262</v>
      </c>
      <c r="T40" s="177" t="s">
        <v>262</v>
      </c>
      <c r="U40" s="157">
        <v>0</v>
      </c>
      <c r="V40" s="157">
        <f>ROUND(E40*U40,2)</f>
        <v>0</v>
      </c>
      <c r="W40" s="157"/>
      <c r="X40" s="157" t="s">
        <v>200</v>
      </c>
      <c r="Y40" s="157" t="s">
        <v>201</v>
      </c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864</v>
      </c>
      <c r="D41" s="161"/>
      <c r="E41" s="162">
        <v>0.03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206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4" t="s">
        <v>193</v>
      </c>
      <c r="B42" s="165" t="s">
        <v>93</v>
      </c>
      <c r="C42" s="179" t="s">
        <v>94</v>
      </c>
      <c r="D42" s="166"/>
      <c r="E42" s="167"/>
      <c r="F42" s="168"/>
      <c r="G42" s="168">
        <f>SUMIF(AG43:AG45,"&lt;&gt;NOR",G43:G45)</f>
        <v>0</v>
      </c>
      <c r="H42" s="168"/>
      <c r="I42" s="168">
        <f>SUM(I43:I45)</f>
        <v>0</v>
      </c>
      <c r="J42" s="168"/>
      <c r="K42" s="168">
        <f>SUM(K43:K45)</f>
        <v>0</v>
      </c>
      <c r="L42" s="168"/>
      <c r="M42" s="168">
        <f>SUM(M43:M45)</f>
        <v>0</v>
      </c>
      <c r="N42" s="167"/>
      <c r="O42" s="167">
        <f>SUM(O43:O45)</f>
        <v>0.03</v>
      </c>
      <c r="P42" s="167"/>
      <c r="Q42" s="167">
        <f>SUM(Q43:Q45)</f>
        <v>0</v>
      </c>
      <c r="R42" s="168"/>
      <c r="S42" s="168"/>
      <c r="T42" s="169"/>
      <c r="U42" s="163"/>
      <c r="V42" s="163">
        <f>SUM(V43:V45)</f>
        <v>0</v>
      </c>
      <c r="W42" s="163"/>
      <c r="X42" s="163"/>
      <c r="Y42" s="163"/>
      <c r="AG42" t="s">
        <v>194</v>
      </c>
    </row>
    <row r="43" spans="1:60" outlineLevel="1" x14ac:dyDescent="0.2">
      <c r="A43" s="171">
        <v>16</v>
      </c>
      <c r="B43" s="172" t="s">
        <v>306</v>
      </c>
      <c r="C43" s="180" t="s">
        <v>307</v>
      </c>
      <c r="D43" s="173" t="s">
        <v>308</v>
      </c>
      <c r="E43" s="174">
        <v>50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5.0000000000000001E-4</v>
      </c>
      <c r="O43" s="174">
        <f>ROUND(E43*N43,2)</f>
        <v>0.03</v>
      </c>
      <c r="P43" s="174">
        <v>0</v>
      </c>
      <c r="Q43" s="174">
        <f>ROUND(E43*P43,2)</f>
        <v>0</v>
      </c>
      <c r="R43" s="176"/>
      <c r="S43" s="176" t="s">
        <v>198</v>
      </c>
      <c r="T43" s="177" t="s">
        <v>199</v>
      </c>
      <c r="U43" s="157">
        <v>0</v>
      </c>
      <c r="V43" s="157">
        <f>ROUND(E43*U43,2)</f>
        <v>0</v>
      </c>
      <c r="W43" s="157"/>
      <c r="X43" s="157" t="s">
        <v>200</v>
      </c>
      <c r="Y43" s="157" t="s">
        <v>201</v>
      </c>
      <c r="Z43" s="147"/>
      <c r="AA43" s="147"/>
      <c r="AB43" s="147"/>
      <c r="AC43" s="147"/>
      <c r="AD43" s="147"/>
      <c r="AE43" s="147"/>
      <c r="AF43" s="147"/>
      <c r="AG43" s="147" t="s">
        <v>202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9" t="s">
        <v>309</v>
      </c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204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878</v>
      </c>
      <c r="D45" s="161"/>
      <c r="E45" s="162">
        <v>50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206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4" t="s">
        <v>193</v>
      </c>
      <c r="B46" s="165" t="s">
        <v>95</v>
      </c>
      <c r="C46" s="179" t="s">
        <v>96</v>
      </c>
      <c r="D46" s="166"/>
      <c r="E46" s="167"/>
      <c r="F46" s="168"/>
      <c r="G46" s="168">
        <f>SUMIF(AG47:AG49,"&lt;&gt;NOR",G47:G49)</f>
        <v>0</v>
      </c>
      <c r="H46" s="168"/>
      <c r="I46" s="168">
        <f>SUM(I47:I49)</f>
        <v>0</v>
      </c>
      <c r="J46" s="168"/>
      <c r="K46" s="168">
        <f>SUM(K47:K49)</f>
        <v>0</v>
      </c>
      <c r="L46" s="168"/>
      <c r="M46" s="168">
        <f>SUM(M47:M49)</f>
        <v>0</v>
      </c>
      <c r="N46" s="167"/>
      <c r="O46" s="167">
        <f>SUM(O47:O49)</f>
        <v>0</v>
      </c>
      <c r="P46" s="167"/>
      <c r="Q46" s="167">
        <f>SUM(Q47:Q49)</f>
        <v>0</v>
      </c>
      <c r="R46" s="168"/>
      <c r="S46" s="168"/>
      <c r="T46" s="169"/>
      <c r="U46" s="163"/>
      <c r="V46" s="163">
        <f>SUM(V47:V49)</f>
        <v>0</v>
      </c>
      <c r="W46" s="163"/>
      <c r="X46" s="163"/>
      <c r="Y46" s="163"/>
      <c r="AG46" t="s">
        <v>194</v>
      </c>
    </row>
    <row r="47" spans="1:60" outlineLevel="1" x14ac:dyDescent="0.2">
      <c r="A47" s="171">
        <v>17</v>
      </c>
      <c r="B47" s="172" t="s">
        <v>362</v>
      </c>
      <c r="C47" s="180" t="s">
        <v>363</v>
      </c>
      <c r="D47" s="173" t="s">
        <v>276</v>
      </c>
      <c r="E47" s="174">
        <v>30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1.2E-4</v>
      </c>
      <c r="O47" s="174">
        <f>ROUND(E47*N47,2)</f>
        <v>0</v>
      </c>
      <c r="P47" s="174">
        <v>1.2E-4</v>
      </c>
      <c r="Q47" s="174">
        <f>ROUND(E47*P47,2)</f>
        <v>0</v>
      </c>
      <c r="R47" s="176"/>
      <c r="S47" s="176" t="s">
        <v>198</v>
      </c>
      <c r="T47" s="177" t="s">
        <v>199</v>
      </c>
      <c r="U47" s="157">
        <v>0</v>
      </c>
      <c r="V47" s="157">
        <f>ROUND(E47*U47,2)</f>
        <v>0</v>
      </c>
      <c r="W47" s="157"/>
      <c r="X47" s="157" t="s">
        <v>200</v>
      </c>
      <c r="Y47" s="157" t="s">
        <v>201</v>
      </c>
      <c r="Z47" s="147"/>
      <c r="AA47" s="147"/>
      <c r="AB47" s="147"/>
      <c r="AC47" s="147"/>
      <c r="AD47" s="147"/>
      <c r="AE47" s="147"/>
      <c r="AF47" s="147"/>
      <c r="AG47" s="147" t="s">
        <v>246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9" t="s">
        <v>364</v>
      </c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204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653</v>
      </c>
      <c r="D49" s="161"/>
      <c r="E49" s="162">
        <v>30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206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4" t="s">
        <v>193</v>
      </c>
      <c r="B50" s="165" t="s">
        <v>100</v>
      </c>
      <c r="C50" s="179" t="s">
        <v>101</v>
      </c>
      <c r="D50" s="166"/>
      <c r="E50" s="167"/>
      <c r="F50" s="168"/>
      <c r="G50" s="168">
        <f>SUMIF(AG51:AG53,"&lt;&gt;NOR",G51:G53)</f>
        <v>0</v>
      </c>
      <c r="H50" s="168"/>
      <c r="I50" s="168">
        <f>SUM(I51:I53)</f>
        <v>0</v>
      </c>
      <c r="J50" s="168"/>
      <c r="K50" s="168">
        <f>SUM(K51:K53)</f>
        <v>0</v>
      </c>
      <c r="L50" s="168"/>
      <c r="M50" s="168">
        <f>SUM(M51:M53)</f>
        <v>0</v>
      </c>
      <c r="N50" s="167"/>
      <c r="O50" s="167">
        <f>SUM(O51:O53)</f>
        <v>0.14000000000000001</v>
      </c>
      <c r="P50" s="167"/>
      <c r="Q50" s="167">
        <f>SUM(Q51:Q53)</f>
        <v>0</v>
      </c>
      <c r="R50" s="168"/>
      <c r="S50" s="168"/>
      <c r="T50" s="169"/>
      <c r="U50" s="163"/>
      <c r="V50" s="163">
        <f>SUM(V51:V53)</f>
        <v>0</v>
      </c>
      <c r="W50" s="163"/>
      <c r="X50" s="163"/>
      <c r="Y50" s="163"/>
      <c r="AG50" t="s">
        <v>194</v>
      </c>
    </row>
    <row r="51" spans="1:60" outlineLevel="1" x14ac:dyDescent="0.2">
      <c r="A51" s="171">
        <v>18</v>
      </c>
      <c r="B51" s="172" t="s">
        <v>879</v>
      </c>
      <c r="C51" s="180" t="s">
        <v>880</v>
      </c>
      <c r="D51" s="173" t="s">
        <v>266</v>
      </c>
      <c r="E51" s="174">
        <v>5.6000000000000001E-2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2.5249999999999999</v>
      </c>
      <c r="O51" s="174">
        <f>ROUND(E51*N51,2)</f>
        <v>0.14000000000000001</v>
      </c>
      <c r="P51" s="174">
        <v>0</v>
      </c>
      <c r="Q51" s="174">
        <f>ROUND(E51*P51,2)</f>
        <v>0</v>
      </c>
      <c r="R51" s="176"/>
      <c r="S51" s="176" t="s">
        <v>262</v>
      </c>
      <c r="T51" s="177" t="s">
        <v>262</v>
      </c>
      <c r="U51" s="157">
        <v>0</v>
      </c>
      <c r="V51" s="157">
        <f>ROUND(E51*U51,2)</f>
        <v>0</v>
      </c>
      <c r="W51" s="157"/>
      <c r="X51" s="157" t="s">
        <v>200</v>
      </c>
      <c r="Y51" s="157" t="s">
        <v>201</v>
      </c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9" t="s">
        <v>881</v>
      </c>
      <c r="D52" s="260"/>
      <c r="E52" s="260"/>
      <c r="F52" s="260"/>
      <c r="G52" s="260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204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1" t="s">
        <v>882</v>
      </c>
      <c r="D53" s="161"/>
      <c r="E53" s="162">
        <v>0.06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206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4" t="s">
        <v>193</v>
      </c>
      <c r="B54" s="165" t="s">
        <v>106</v>
      </c>
      <c r="C54" s="179" t="s">
        <v>107</v>
      </c>
      <c r="D54" s="166"/>
      <c r="E54" s="167"/>
      <c r="F54" s="168"/>
      <c r="G54" s="168">
        <f>SUMIF(AG55:AG59,"&lt;&gt;NOR",G55:G59)</f>
        <v>0</v>
      </c>
      <c r="H54" s="168"/>
      <c r="I54" s="168">
        <f>SUM(I55:I59)</f>
        <v>0</v>
      </c>
      <c r="J54" s="168"/>
      <c r="K54" s="168">
        <f>SUM(K55:K59)</f>
        <v>0</v>
      </c>
      <c r="L54" s="168"/>
      <c r="M54" s="168">
        <f>SUM(M55:M59)</f>
        <v>0</v>
      </c>
      <c r="N54" s="167"/>
      <c r="O54" s="167">
        <f>SUM(O55:O59)</f>
        <v>0</v>
      </c>
      <c r="P54" s="167"/>
      <c r="Q54" s="167">
        <f>SUM(Q55:Q59)</f>
        <v>0</v>
      </c>
      <c r="R54" s="168"/>
      <c r="S54" s="168"/>
      <c r="T54" s="169"/>
      <c r="U54" s="163"/>
      <c r="V54" s="163">
        <f>SUM(V55:V59)</f>
        <v>0</v>
      </c>
      <c r="W54" s="163"/>
      <c r="X54" s="163"/>
      <c r="Y54" s="163"/>
      <c r="AG54" t="s">
        <v>194</v>
      </c>
    </row>
    <row r="55" spans="1:60" outlineLevel="1" x14ac:dyDescent="0.2">
      <c r="A55" s="171">
        <v>19</v>
      </c>
      <c r="B55" s="172" t="s">
        <v>395</v>
      </c>
      <c r="C55" s="180" t="s">
        <v>396</v>
      </c>
      <c r="D55" s="173" t="s">
        <v>276</v>
      </c>
      <c r="E55" s="174">
        <v>72.900000000000006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4.0000000000000003E-5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262</v>
      </c>
      <c r="T55" s="177" t="s">
        <v>262</v>
      </c>
      <c r="U55" s="157">
        <v>0</v>
      </c>
      <c r="V55" s="157">
        <f>ROUND(E55*U55,2)</f>
        <v>0</v>
      </c>
      <c r="W55" s="157"/>
      <c r="X55" s="157" t="s">
        <v>200</v>
      </c>
      <c r="Y55" s="157" t="s">
        <v>201</v>
      </c>
      <c r="Z55" s="147"/>
      <c r="AA55" s="147"/>
      <c r="AB55" s="147"/>
      <c r="AC55" s="147"/>
      <c r="AD55" s="147"/>
      <c r="AE55" s="147"/>
      <c r="AF55" s="147"/>
      <c r="AG55" s="147" t="s">
        <v>202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2" x14ac:dyDescent="0.2">
      <c r="A56" s="154"/>
      <c r="B56" s="155"/>
      <c r="C56" s="259" t="s">
        <v>397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204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8" t="str">
        <f>C56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5" t="s">
        <v>242</v>
      </c>
      <c r="D57" s="158"/>
      <c r="E57" s="159"/>
      <c r="F57" s="160"/>
      <c r="G57" s="160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204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250" t="s">
        <v>398</v>
      </c>
      <c r="D58" s="251"/>
      <c r="E58" s="251"/>
      <c r="F58" s="251"/>
      <c r="G58" s="251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204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1" t="s">
        <v>883</v>
      </c>
      <c r="D59" s="161"/>
      <c r="E59" s="162">
        <v>72.900000000000006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206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4" t="s">
        <v>193</v>
      </c>
      <c r="B60" s="165" t="s">
        <v>108</v>
      </c>
      <c r="C60" s="179" t="s">
        <v>109</v>
      </c>
      <c r="D60" s="166"/>
      <c r="E60" s="167"/>
      <c r="F60" s="168"/>
      <c r="G60" s="168">
        <f>SUMIF(AG61:AG67,"&lt;&gt;NOR",G61:G67)</f>
        <v>0</v>
      </c>
      <c r="H60" s="168"/>
      <c r="I60" s="168">
        <f>SUM(I61:I67)</f>
        <v>0</v>
      </c>
      <c r="J60" s="168"/>
      <c r="K60" s="168">
        <f>SUM(K61:K67)</f>
        <v>0</v>
      </c>
      <c r="L60" s="168"/>
      <c r="M60" s="168">
        <f>SUM(M61:M67)</f>
        <v>0</v>
      </c>
      <c r="N60" s="167"/>
      <c r="O60" s="167">
        <f>SUM(O61:O67)</f>
        <v>0</v>
      </c>
      <c r="P60" s="167"/>
      <c r="Q60" s="167">
        <f>SUM(Q61:Q67)</f>
        <v>1.04</v>
      </c>
      <c r="R60" s="168"/>
      <c r="S60" s="168"/>
      <c r="T60" s="169"/>
      <c r="U60" s="163"/>
      <c r="V60" s="163">
        <f>SUM(V61:V67)</f>
        <v>0</v>
      </c>
      <c r="W60" s="163"/>
      <c r="X60" s="163"/>
      <c r="Y60" s="163"/>
      <c r="AG60" t="s">
        <v>194</v>
      </c>
    </row>
    <row r="61" spans="1:60" ht="22.5" outlineLevel="1" x14ac:dyDescent="0.2">
      <c r="A61" s="171">
        <v>20</v>
      </c>
      <c r="B61" s="172" t="s">
        <v>415</v>
      </c>
      <c r="C61" s="180" t="s">
        <v>416</v>
      </c>
      <c r="D61" s="173" t="s">
        <v>266</v>
      </c>
      <c r="E61" s="174">
        <v>0.224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2.2000000000000002</v>
      </c>
      <c r="Q61" s="174">
        <f>ROUND(E61*P61,2)</f>
        <v>0.49</v>
      </c>
      <c r="R61" s="176"/>
      <c r="S61" s="176" t="s">
        <v>262</v>
      </c>
      <c r="T61" s="177" t="s">
        <v>262</v>
      </c>
      <c r="U61" s="157">
        <v>0</v>
      </c>
      <c r="V61" s="157">
        <f>ROUND(E61*U61,2)</f>
        <v>0</v>
      </c>
      <c r="W61" s="157"/>
      <c r="X61" s="157" t="s">
        <v>200</v>
      </c>
      <c r="Y61" s="157" t="s">
        <v>201</v>
      </c>
      <c r="Z61" s="147"/>
      <c r="AA61" s="147"/>
      <c r="AB61" s="147"/>
      <c r="AC61" s="147"/>
      <c r="AD61" s="147"/>
      <c r="AE61" s="147"/>
      <c r="AF61" s="147"/>
      <c r="AG61" s="147" t="s">
        <v>202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1" t="s">
        <v>884</v>
      </c>
      <c r="D62" s="161"/>
      <c r="E62" s="162">
        <v>0.22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206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21</v>
      </c>
      <c r="B63" s="172" t="s">
        <v>885</v>
      </c>
      <c r="C63" s="180" t="s">
        <v>886</v>
      </c>
      <c r="D63" s="173" t="s">
        <v>266</v>
      </c>
      <c r="E63" s="174">
        <v>0.252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2.2000000000000002</v>
      </c>
      <c r="Q63" s="174">
        <f>ROUND(E63*P63,2)</f>
        <v>0.55000000000000004</v>
      </c>
      <c r="R63" s="176"/>
      <c r="S63" s="176" t="s">
        <v>262</v>
      </c>
      <c r="T63" s="177" t="s">
        <v>262</v>
      </c>
      <c r="U63" s="157">
        <v>0</v>
      </c>
      <c r="V63" s="157">
        <f>ROUND(E63*U63,2)</f>
        <v>0</v>
      </c>
      <c r="W63" s="157"/>
      <c r="X63" s="157" t="s">
        <v>200</v>
      </c>
      <c r="Y63" s="157" t="s">
        <v>201</v>
      </c>
      <c r="Z63" s="147"/>
      <c r="AA63" s="147"/>
      <c r="AB63" s="147"/>
      <c r="AC63" s="147"/>
      <c r="AD63" s="147"/>
      <c r="AE63" s="147"/>
      <c r="AF63" s="147"/>
      <c r="AG63" s="147" t="s">
        <v>202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1" t="s">
        <v>887</v>
      </c>
      <c r="D64" s="161"/>
      <c r="E64" s="162">
        <v>0.25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206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22</v>
      </c>
      <c r="B65" s="172" t="s">
        <v>888</v>
      </c>
      <c r="C65" s="180" t="s">
        <v>889</v>
      </c>
      <c r="D65" s="173" t="s">
        <v>266</v>
      </c>
      <c r="E65" s="174">
        <v>0.47599999999999998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262</v>
      </c>
      <c r="T65" s="177" t="s">
        <v>262</v>
      </c>
      <c r="U65" s="157">
        <v>0</v>
      </c>
      <c r="V65" s="157">
        <f>ROUND(E65*U65,2)</f>
        <v>0</v>
      </c>
      <c r="W65" s="157"/>
      <c r="X65" s="157" t="s">
        <v>200</v>
      </c>
      <c r="Y65" s="157" t="s">
        <v>201</v>
      </c>
      <c r="Z65" s="147"/>
      <c r="AA65" s="147"/>
      <c r="AB65" s="147"/>
      <c r="AC65" s="147"/>
      <c r="AD65" s="147"/>
      <c r="AE65" s="147"/>
      <c r="AF65" s="147"/>
      <c r="AG65" s="147" t="s">
        <v>202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1" t="s">
        <v>887</v>
      </c>
      <c r="D66" s="161"/>
      <c r="E66" s="162">
        <v>0.25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206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1" t="s">
        <v>884</v>
      </c>
      <c r="D67" s="161"/>
      <c r="E67" s="162">
        <v>0.22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206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4" t="s">
        <v>193</v>
      </c>
      <c r="B68" s="165" t="s">
        <v>110</v>
      </c>
      <c r="C68" s="179" t="s">
        <v>111</v>
      </c>
      <c r="D68" s="166"/>
      <c r="E68" s="167"/>
      <c r="F68" s="168"/>
      <c r="G68" s="168">
        <f>SUMIF(AG69:AG70,"&lt;&gt;NOR",G69:G70)</f>
        <v>0</v>
      </c>
      <c r="H68" s="168"/>
      <c r="I68" s="168">
        <f>SUM(I69:I70)</f>
        <v>0</v>
      </c>
      <c r="J68" s="168"/>
      <c r="K68" s="168">
        <f>SUM(K69:K70)</f>
        <v>0</v>
      </c>
      <c r="L68" s="168"/>
      <c r="M68" s="168">
        <f>SUM(M69:M70)</f>
        <v>0</v>
      </c>
      <c r="N68" s="167"/>
      <c r="O68" s="167">
        <f>SUM(O69:O70)</f>
        <v>0</v>
      </c>
      <c r="P68" s="167"/>
      <c r="Q68" s="167">
        <f>SUM(Q69:Q70)</f>
        <v>0</v>
      </c>
      <c r="R68" s="168"/>
      <c r="S68" s="168"/>
      <c r="T68" s="169"/>
      <c r="U68" s="163"/>
      <c r="V68" s="163">
        <f>SUM(V69:V70)</f>
        <v>0</v>
      </c>
      <c r="W68" s="163"/>
      <c r="X68" s="163"/>
      <c r="Y68" s="163"/>
      <c r="AG68" t="s">
        <v>194</v>
      </c>
    </row>
    <row r="69" spans="1:60" outlineLevel="1" x14ac:dyDescent="0.2">
      <c r="A69" s="171">
        <v>23</v>
      </c>
      <c r="B69" s="172" t="s">
        <v>890</v>
      </c>
      <c r="C69" s="180" t="s">
        <v>891</v>
      </c>
      <c r="D69" s="173" t="s">
        <v>330</v>
      </c>
      <c r="E69" s="174">
        <v>6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0</v>
      </c>
      <c r="O69" s="174">
        <f>ROUND(E69*N69,2)</f>
        <v>0</v>
      </c>
      <c r="P69" s="174">
        <v>4.6000000000000001E-4</v>
      </c>
      <c r="Q69" s="174">
        <f>ROUND(E69*P69,2)</f>
        <v>0</v>
      </c>
      <c r="R69" s="176"/>
      <c r="S69" s="176" t="s">
        <v>262</v>
      </c>
      <c r="T69" s="177" t="s">
        <v>262</v>
      </c>
      <c r="U69" s="157">
        <v>0</v>
      </c>
      <c r="V69" s="157">
        <f>ROUND(E69*U69,2)</f>
        <v>0</v>
      </c>
      <c r="W69" s="157"/>
      <c r="X69" s="157" t="s">
        <v>200</v>
      </c>
      <c r="Y69" s="157" t="s">
        <v>201</v>
      </c>
      <c r="Z69" s="147"/>
      <c r="AA69" s="147"/>
      <c r="AB69" s="147"/>
      <c r="AC69" s="147"/>
      <c r="AD69" s="147"/>
      <c r="AE69" s="147"/>
      <c r="AF69" s="147"/>
      <c r="AG69" s="147" t="s">
        <v>202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892</v>
      </c>
      <c r="D70" s="161"/>
      <c r="E70" s="162">
        <v>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206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4" t="s">
        <v>193</v>
      </c>
      <c r="B71" s="165" t="s">
        <v>112</v>
      </c>
      <c r="C71" s="179" t="s">
        <v>113</v>
      </c>
      <c r="D71" s="166"/>
      <c r="E71" s="167"/>
      <c r="F71" s="168"/>
      <c r="G71" s="168">
        <f>SUMIF(AG72:AG72,"&lt;&gt;NOR",G72:G72)</f>
        <v>0</v>
      </c>
      <c r="H71" s="168"/>
      <c r="I71" s="168">
        <f>SUM(I72:I72)</f>
        <v>0</v>
      </c>
      <c r="J71" s="168"/>
      <c r="K71" s="168">
        <f>SUM(K72:K72)</f>
        <v>0</v>
      </c>
      <c r="L71" s="168"/>
      <c r="M71" s="168">
        <f>SUM(M72:M72)</f>
        <v>0</v>
      </c>
      <c r="N71" s="167"/>
      <c r="O71" s="167">
        <f>SUM(O72:O72)</f>
        <v>0</v>
      </c>
      <c r="P71" s="167"/>
      <c r="Q71" s="167">
        <f>SUM(Q72:Q72)</f>
        <v>0</v>
      </c>
      <c r="R71" s="168"/>
      <c r="S71" s="168"/>
      <c r="T71" s="169"/>
      <c r="U71" s="163"/>
      <c r="V71" s="163">
        <f>SUM(V72:V72)</f>
        <v>0</v>
      </c>
      <c r="W71" s="163"/>
      <c r="X71" s="163"/>
      <c r="Y71" s="163"/>
      <c r="AG71" t="s">
        <v>194</v>
      </c>
    </row>
    <row r="72" spans="1:60" outlineLevel="1" x14ac:dyDescent="0.2">
      <c r="A72" s="186">
        <v>24</v>
      </c>
      <c r="B72" s="187" t="s">
        <v>447</v>
      </c>
      <c r="C72" s="193" t="s">
        <v>448</v>
      </c>
      <c r="D72" s="188" t="s">
        <v>271</v>
      </c>
      <c r="E72" s="189">
        <v>4.64703</v>
      </c>
      <c r="F72" s="190"/>
      <c r="G72" s="191">
        <f>ROUND(E72*F72,2)</f>
        <v>0</v>
      </c>
      <c r="H72" s="190"/>
      <c r="I72" s="191">
        <f>ROUND(E72*H72,2)</f>
        <v>0</v>
      </c>
      <c r="J72" s="190"/>
      <c r="K72" s="191">
        <f>ROUND(E72*J72,2)</f>
        <v>0</v>
      </c>
      <c r="L72" s="191">
        <v>21</v>
      </c>
      <c r="M72" s="191">
        <f>G72*(1+L72/100)</f>
        <v>0</v>
      </c>
      <c r="N72" s="189">
        <v>0</v>
      </c>
      <c r="O72" s="189">
        <f>ROUND(E72*N72,2)</f>
        <v>0</v>
      </c>
      <c r="P72" s="189">
        <v>0</v>
      </c>
      <c r="Q72" s="189">
        <f>ROUND(E72*P72,2)</f>
        <v>0</v>
      </c>
      <c r="R72" s="191"/>
      <c r="S72" s="191" t="s">
        <v>262</v>
      </c>
      <c r="T72" s="192" t="s">
        <v>262</v>
      </c>
      <c r="U72" s="157">
        <v>0</v>
      </c>
      <c r="V72" s="157">
        <f>ROUND(E72*U72,2)</f>
        <v>0</v>
      </c>
      <c r="W72" s="157"/>
      <c r="X72" s="157" t="s">
        <v>200</v>
      </c>
      <c r="Y72" s="157" t="s">
        <v>201</v>
      </c>
      <c r="Z72" s="147"/>
      <c r="AA72" s="147"/>
      <c r="AB72" s="147"/>
      <c r="AC72" s="147"/>
      <c r="AD72" s="147"/>
      <c r="AE72" s="147"/>
      <c r="AF72" s="147"/>
      <c r="AG72" s="147" t="s">
        <v>202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4" t="s">
        <v>193</v>
      </c>
      <c r="B73" s="165" t="s">
        <v>115</v>
      </c>
      <c r="C73" s="179" t="s">
        <v>116</v>
      </c>
      <c r="D73" s="166"/>
      <c r="E73" s="167"/>
      <c r="F73" s="168"/>
      <c r="G73" s="168">
        <f>SUMIF(AG74:AG87,"&lt;&gt;NOR",G74:G87)</f>
        <v>0</v>
      </c>
      <c r="H73" s="168"/>
      <c r="I73" s="168">
        <f>SUM(I74:I87)</f>
        <v>0</v>
      </c>
      <c r="J73" s="168"/>
      <c r="K73" s="168">
        <f>SUM(K74:K87)</f>
        <v>0</v>
      </c>
      <c r="L73" s="168"/>
      <c r="M73" s="168">
        <f>SUM(M74:M87)</f>
        <v>0</v>
      </c>
      <c r="N73" s="167"/>
      <c r="O73" s="167">
        <f>SUM(O74:O87)</f>
        <v>0.02</v>
      </c>
      <c r="P73" s="167"/>
      <c r="Q73" s="167">
        <f>SUM(Q74:Q87)</f>
        <v>0.01</v>
      </c>
      <c r="R73" s="168"/>
      <c r="S73" s="168"/>
      <c r="T73" s="169"/>
      <c r="U73" s="163"/>
      <c r="V73" s="163">
        <f>SUM(V74:V87)</f>
        <v>0</v>
      </c>
      <c r="W73" s="163"/>
      <c r="X73" s="163"/>
      <c r="Y73" s="163"/>
      <c r="AG73" t="s">
        <v>194</v>
      </c>
    </row>
    <row r="74" spans="1:60" ht="22.5" outlineLevel="1" x14ac:dyDescent="0.2">
      <c r="A74" s="171">
        <v>25</v>
      </c>
      <c r="B74" s="172" t="s">
        <v>893</v>
      </c>
      <c r="C74" s="180" t="s">
        <v>894</v>
      </c>
      <c r="D74" s="173" t="s">
        <v>276</v>
      </c>
      <c r="E74" s="174">
        <v>2.52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3.3E-4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262</v>
      </c>
      <c r="T74" s="177" t="s">
        <v>262</v>
      </c>
      <c r="U74" s="157">
        <v>0</v>
      </c>
      <c r="V74" s="157">
        <f>ROUND(E74*U74,2)</f>
        <v>0</v>
      </c>
      <c r="W74" s="157"/>
      <c r="X74" s="157" t="s">
        <v>200</v>
      </c>
      <c r="Y74" s="157" t="s">
        <v>201</v>
      </c>
      <c r="Z74" s="147"/>
      <c r="AA74" s="147"/>
      <c r="AB74" s="147"/>
      <c r="AC74" s="147"/>
      <c r="AD74" s="147"/>
      <c r="AE74" s="147"/>
      <c r="AF74" s="147"/>
      <c r="AG74" s="147" t="s">
        <v>451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1" t="s">
        <v>895</v>
      </c>
      <c r="D75" s="161"/>
      <c r="E75" s="162">
        <v>2.52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206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26</v>
      </c>
      <c r="B76" s="172" t="s">
        <v>896</v>
      </c>
      <c r="C76" s="180" t="s">
        <v>897</v>
      </c>
      <c r="D76" s="173" t="s">
        <v>276</v>
      </c>
      <c r="E76" s="174">
        <v>2.52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4.8700000000000002E-3</v>
      </c>
      <c r="Q76" s="174">
        <f>ROUND(E76*P76,2)</f>
        <v>0.01</v>
      </c>
      <c r="R76" s="176"/>
      <c r="S76" s="176" t="s">
        <v>262</v>
      </c>
      <c r="T76" s="177" t="s">
        <v>262</v>
      </c>
      <c r="U76" s="157">
        <v>0</v>
      </c>
      <c r="V76" s="157">
        <f>ROUND(E76*U76,2)</f>
        <v>0</v>
      </c>
      <c r="W76" s="157"/>
      <c r="X76" s="157" t="s">
        <v>200</v>
      </c>
      <c r="Y76" s="157" t="s">
        <v>201</v>
      </c>
      <c r="Z76" s="147"/>
      <c r="AA76" s="147"/>
      <c r="AB76" s="147"/>
      <c r="AC76" s="147"/>
      <c r="AD76" s="147"/>
      <c r="AE76" s="147"/>
      <c r="AF76" s="147"/>
      <c r="AG76" s="147" t="s">
        <v>451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1" t="s">
        <v>895</v>
      </c>
      <c r="D77" s="161"/>
      <c r="E77" s="162">
        <v>2.52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206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27</v>
      </c>
      <c r="B78" s="172" t="s">
        <v>898</v>
      </c>
      <c r="C78" s="180" t="s">
        <v>899</v>
      </c>
      <c r="D78" s="173" t="s">
        <v>276</v>
      </c>
      <c r="E78" s="174">
        <v>2.52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8.1999999999999998E-4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262</v>
      </c>
      <c r="T78" s="177" t="s">
        <v>262</v>
      </c>
      <c r="U78" s="157">
        <v>0</v>
      </c>
      <c r="V78" s="157">
        <f>ROUND(E78*U78,2)</f>
        <v>0</v>
      </c>
      <c r="W78" s="157"/>
      <c r="X78" s="157" t="s">
        <v>200</v>
      </c>
      <c r="Y78" s="157" t="s">
        <v>201</v>
      </c>
      <c r="Z78" s="147"/>
      <c r="AA78" s="147"/>
      <c r="AB78" s="147"/>
      <c r="AC78" s="147"/>
      <c r="AD78" s="147"/>
      <c r="AE78" s="147"/>
      <c r="AF78" s="147"/>
      <c r="AG78" s="147" t="s">
        <v>451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1" t="s">
        <v>895</v>
      </c>
      <c r="D79" s="161"/>
      <c r="E79" s="162">
        <v>2.52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206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1">
        <v>28</v>
      </c>
      <c r="B80" s="172" t="s">
        <v>900</v>
      </c>
      <c r="C80" s="180" t="s">
        <v>901</v>
      </c>
      <c r="D80" s="173" t="s">
        <v>276</v>
      </c>
      <c r="E80" s="174">
        <v>2.52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2.2000000000000001E-4</v>
      </c>
      <c r="O80" s="174">
        <f>ROUND(E80*N80,2)</f>
        <v>0</v>
      </c>
      <c r="P80" s="174">
        <v>0</v>
      </c>
      <c r="Q80" s="174">
        <f>ROUND(E80*P80,2)</f>
        <v>0</v>
      </c>
      <c r="R80" s="176"/>
      <c r="S80" s="176" t="s">
        <v>262</v>
      </c>
      <c r="T80" s="177" t="s">
        <v>262</v>
      </c>
      <c r="U80" s="157">
        <v>0</v>
      </c>
      <c r="V80" s="157">
        <f>ROUND(E80*U80,2)</f>
        <v>0</v>
      </c>
      <c r="W80" s="157"/>
      <c r="X80" s="157" t="s">
        <v>200</v>
      </c>
      <c r="Y80" s="157" t="s">
        <v>201</v>
      </c>
      <c r="Z80" s="147"/>
      <c r="AA80" s="147"/>
      <c r="AB80" s="147"/>
      <c r="AC80" s="147"/>
      <c r="AD80" s="147"/>
      <c r="AE80" s="147"/>
      <c r="AF80" s="147"/>
      <c r="AG80" s="147" t="s">
        <v>451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9" t="s">
        <v>902</v>
      </c>
      <c r="D81" s="260"/>
      <c r="E81" s="260"/>
      <c r="F81" s="260"/>
      <c r="G81" s="26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204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1" t="s">
        <v>895</v>
      </c>
      <c r="D82" s="161"/>
      <c r="E82" s="162">
        <v>2.52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206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6">
        <v>29</v>
      </c>
      <c r="B83" s="187" t="s">
        <v>458</v>
      </c>
      <c r="C83" s="193" t="s">
        <v>459</v>
      </c>
      <c r="D83" s="188" t="s">
        <v>0</v>
      </c>
      <c r="E83" s="189">
        <v>15.14772</v>
      </c>
      <c r="F83" s="190"/>
      <c r="G83" s="191">
        <f>ROUND(E83*F83,2)</f>
        <v>0</v>
      </c>
      <c r="H83" s="190"/>
      <c r="I83" s="191">
        <f>ROUND(E83*H83,2)</f>
        <v>0</v>
      </c>
      <c r="J83" s="190"/>
      <c r="K83" s="191">
        <f>ROUND(E83*J83,2)</f>
        <v>0</v>
      </c>
      <c r="L83" s="191">
        <v>21</v>
      </c>
      <c r="M83" s="191">
        <f>G83*(1+L83/100)</f>
        <v>0</v>
      </c>
      <c r="N83" s="189">
        <v>0</v>
      </c>
      <c r="O83" s="189">
        <f>ROUND(E83*N83,2)</f>
        <v>0</v>
      </c>
      <c r="P83" s="189">
        <v>0</v>
      </c>
      <c r="Q83" s="189">
        <f>ROUND(E83*P83,2)</f>
        <v>0</v>
      </c>
      <c r="R83" s="191"/>
      <c r="S83" s="191" t="s">
        <v>262</v>
      </c>
      <c r="T83" s="192" t="s">
        <v>262</v>
      </c>
      <c r="U83" s="157">
        <v>0</v>
      </c>
      <c r="V83" s="157">
        <f>ROUND(E83*U83,2)</f>
        <v>0</v>
      </c>
      <c r="W83" s="157"/>
      <c r="X83" s="157" t="s">
        <v>200</v>
      </c>
      <c r="Y83" s="157" t="s">
        <v>201</v>
      </c>
      <c r="Z83" s="147"/>
      <c r="AA83" s="147"/>
      <c r="AB83" s="147"/>
      <c r="AC83" s="147"/>
      <c r="AD83" s="147"/>
      <c r="AE83" s="147"/>
      <c r="AF83" s="147"/>
      <c r="AG83" s="147" t="s">
        <v>460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1">
        <v>30</v>
      </c>
      <c r="B84" s="172" t="s">
        <v>903</v>
      </c>
      <c r="C84" s="180" t="s">
        <v>904</v>
      </c>
      <c r="D84" s="173" t="s">
        <v>276</v>
      </c>
      <c r="E84" s="174">
        <v>2.52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4.4000000000000003E-3</v>
      </c>
      <c r="O84" s="174">
        <f>ROUND(E84*N84,2)</f>
        <v>0.01</v>
      </c>
      <c r="P84" s="174">
        <v>0</v>
      </c>
      <c r="Q84" s="174">
        <f>ROUND(E84*P84,2)</f>
        <v>0</v>
      </c>
      <c r="R84" s="176"/>
      <c r="S84" s="176" t="s">
        <v>198</v>
      </c>
      <c r="T84" s="177" t="s">
        <v>199</v>
      </c>
      <c r="U84" s="157">
        <v>0</v>
      </c>
      <c r="V84" s="157">
        <f>ROUND(E84*U84,2)</f>
        <v>0</v>
      </c>
      <c r="W84" s="157"/>
      <c r="X84" s="157" t="s">
        <v>486</v>
      </c>
      <c r="Y84" s="157" t="s">
        <v>201</v>
      </c>
      <c r="Z84" s="147"/>
      <c r="AA84" s="147"/>
      <c r="AB84" s="147"/>
      <c r="AC84" s="147"/>
      <c r="AD84" s="147"/>
      <c r="AE84" s="147"/>
      <c r="AF84" s="147"/>
      <c r="AG84" s="147" t="s">
        <v>487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1" t="s">
        <v>895</v>
      </c>
      <c r="D85" s="161"/>
      <c r="E85" s="162">
        <v>2.52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206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1">
        <v>31</v>
      </c>
      <c r="B86" s="172" t="s">
        <v>905</v>
      </c>
      <c r="C86" s="180" t="s">
        <v>906</v>
      </c>
      <c r="D86" s="173" t="s">
        <v>276</v>
      </c>
      <c r="E86" s="174">
        <v>2.52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4.0000000000000001E-3</v>
      </c>
      <c r="O86" s="174">
        <f>ROUND(E86*N86,2)</f>
        <v>0.01</v>
      </c>
      <c r="P86" s="174">
        <v>0</v>
      </c>
      <c r="Q86" s="174">
        <f>ROUND(E86*P86,2)</f>
        <v>0</v>
      </c>
      <c r="R86" s="176"/>
      <c r="S86" s="176" t="s">
        <v>198</v>
      </c>
      <c r="T86" s="177" t="s">
        <v>199</v>
      </c>
      <c r="U86" s="157">
        <v>0</v>
      </c>
      <c r="V86" s="157">
        <f>ROUND(E86*U86,2)</f>
        <v>0</v>
      </c>
      <c r="W86" s="157"/>
      <c r="X86" s="157" t="s">
        <v>486</v>
      </c>
      <c r="Y86" s="157" t="s">
        <v>201</v>
      </c>
      <c r="Z86" s="147"/>
      <c r="AA86" s="147"/>
      <c r="AB86" s="147"/>
      <c r="AC86" s="147"/>
      <c r="AD86" s="147"/>
      <c r="AE86" s="147"/>
      <c r="AF86" s="147"/>
      <c r="AG86" s="147" t="s">
        <v>487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1" t="s">
        <v>895</v>
      </c>
      <c r="D87" s="161"/>
      <c r="E87" s="162">
        <v>2.52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206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64" t="s">
        <v>193</v>
      </c>
      <c r="B88" s="165" t="s">
        <v>137</v>
      </c>
      <c r="C88" s="179" t="s">
        <v>138</v>
      </c>
      <c r="D88" s="166"/>
      <c r="E88" s="167"/>
      <c r="F88" s="168"/>
      <c r="G88" s="168">
        <f>SUMIF(AG89:AG127,"&lt;&gt;NOR",G89:G127)</f>
        <v>0</v>
      </c>
      <c r="H88" s="168"/>
      <c r="I88" s="168">
        <f>SUM(I89:I127)</f>
        <v>0</v>
      </c>
      <c r="J88" s="168"/>
      <c r="K88" s="168">
        <f>SUM(K89:K127)</f>
        <v>0</v>
      </c>
      <c r="L88" s="168"/>
      <c r="M88" s="168">
        <f>SUM(M89:M127)</f>
        <v>0</v>
      </c>
      <c r="N88" s="167"/>
      <c r="O88" s="167">
        <f>SUM(O89:O127)</f>
        <v>0.41000000000000003</v>
      </c>
      <c r="P88" s="167"/>
      <c r="Q88" s="167">
        <f>SUM(Q89:Q127)</f>
        <v>0</v>
      </c>
      <c r="R88" s="168"/>
      <c r="S88" s="168"/>
      <c r="T88" s="169"/>
      <c r="U88" s="163"/>
      <c r="V88" s="163">
        <f>SUM(V89:V127)</f>
        <v>0</v>
      </c>
      <c r="W88" s="163"/>
      <c r="X88" s="163"/>
      <c r="Y88" s="163"/>
      <c r="AG88" t="s">
        <v>194</v>
      </c>
    </row>
    <row r="89" spans="1:60" outlineLevel="1" x14ac:dyDescent="0.2">
      <c r="A89" s="171">
        <v>32</v>
      </c>
      <c r="B89" s="172" t="s">
        <v>907</v>
      </c>
      <c r="C89" s="180" t="s">
        <v>908</v>
      </c>
      <c r="D89" s="173" t="s">
        <v>261</v>
      </c>
      <c r="E89" s="174">
        <v>16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0</v>
      </c>
      <c r="O89" s="174">
        <f>ROUND(E89*N89,2)</f>
        <v>0</v>
      </c>
      <c r="P89" s="174">
        <v>0</v>
      </c>
      <c r="Q89" s="174">
        <f>ROUND(E89*P89,2)</f>
        <v>0</v>
      </c>
      <c r="R89" s="176"/>
      <c r="S89" s="176" t="s">
        <v>198</v>
      </c>
      <c r="T89" s="177" t="s">
        <v>199</v>
      </c>
      <c r="U89" s="157">
        <v>0</v>
      </c>
      <c r="V89" s="157">
        <f>ROUND(E89*U89,2)</f>
        <v>0</v>
      </c>
      <c r="W89" s="157"/>
      <c r="X89" s="157" t="s">
        <v>200</v>
      </c>
      <c r="Y89" s="157" t="s">
        <v>201</v>
      </c>
      <c r="Z89" s="147"/>
      <c r="AA89" s="147"/>
      <c r="AB89" s="147"/>
      <c r="AC89" s="147"/>
      <c r="AD89" s="147"/>
      <c r="AE89" s="147"/>
      <c r="AF89" s="147"/>
      <c r="AG89" s="147" t="s">
        <v>246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1" t="s">
        <v>909</v>
      </c>
      <c r="D90" s="161"/>
      <c r="E90" s="162">
        <v>16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206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1">
        <v>33</v>
      </c>
      <c r="B91" s="172" t="s">
        <v>910</v>
      </c>
      <c r="C91" s="180" t="s">
        <v>911</v>
      </c>
      <c r="D91" s="173" t="s">
        <v>587</v>
      </c>
      <c r="E91" s="174">
        <v>489.49450000000002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5.0000000000000002E-5</v>
      </c>
      <c r="O91" s="174">
        <f>ROUND(E91*N91,2)</f>
        <v>0.02</v>
      </c>
      <c r="P91" s="174">
        <v>0</v>
      </c>
      <c r="Q91" s="174">
        <f>ROUND(E91*P91,2)</f>
        <v>0</v>
      </c>
      <c r="R91" s="176"/>
      <c r="S91" s="176" t="s">
        <v>262</v>
      </c>
      <c r="T91" s="177" t="s">
        <v>262</v>
      </c>
      <c r="U91" s="157">
        <v>0</v>
      </c>
      <c r="V91" s="157">
        <f>ROUND(E91*U91,2)</f>
        <v>0</v>
      </c>
      <c r="W91" s="157"/>
      <c r="X91" s="157" t="s">
        <v>200</v>
      </c>
      <c r="Y91" s="157" t="s">
        <v>201</v>
      </c>
      <c r="Z91" s="147"/>
      <c r="AA91" s="147"/>
      <c r="AB91" s="147"/>
      <c r="AC91" s="147"/>
      <c r="AD91" s="147"/>
      <c r="AE91" s="147"/>
      <c r="AF91" s="147"/>
      <c r="AG91" s="147" t="s">
        <v>451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9" t="s">
        <v>912</v>
      </c>
      <c r="D92" s="260"/>
      <c r="E92" s="260"/>
      <c r="F92" s="260"/>
      <c r="G92" s="260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1" t="s">
        <v>913</v>
      </c>
      <c r="D93" s="161"/>
      <c r="E93" s="162">
        <v>414.49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206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1" t="s">
        <v>914</v>
      </c>
      <c r="D94" s="161"/>
      <c r="E94" s="162">
        <v>50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206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1" t="s">
        <v>915</v>
      </c>
      <c r="D95" s="161"/>
      <c r="E95" s="162">
        <v>25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206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6">
        <v>34</v>
      </c>
      <c r="B96" s="187" t="s">
        <v>590</v>
      </c>
      <c r="C96" s="193" t="s">
        <v>591</v>
      </c>
      <c r="D96" s="188" t="s">
        <v>0</v>
      </c>
      <c r="E96" s="189">
        <v>354.07961999999998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89">
        <v>0</v>
      </c>
      <c r="O96" s="189">
        <f>ROUND(E96*N96,2)</f>
        <v>0</v>
      </c>
      <c r="P96" s="189">
        <v>0</v>
      </c>
      <c r="Q96" s="189">
        <f>ROUND(E96*P96,2)</f>
        <v>0</v>
      </c>
      <c r="R96" s="191"/>
      <c r="S96" s="191" t="s">
        <v>262</v>
      </c>
      <c r="T96" s="192" t="s">
        <v>262</v>
      </c>
      <c r="U96" s="157">
        <v>0</v>
      </c>
      <c r="V96" s="157">
        <f>ROUND(E96*U96,2)</f>
        <v>0</v>
      </c>
      <c r="W96" s="157"/>
      <c r="X96" s="157" t="s">
        <v>200</v>
      </c>
      <c r="Y96" s="157" t="s">
        <v>201</v>
      </c>
      <c r="Z96" s="147"/>
      <c r="AA96" s="147"/>
      <c r="AB96" s="147"/>
      <c r="AC96" s="147"/>
      <c r="AD96" s="147"/>
      <c r="AE96" s="147"/>
      <c r="AF96" s="147"/>
      <c r="AG96" s="147" t="s">
        <v>460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1">
        <v>35</v>
      </c>
      <c r="B97" s="172" t="s">
        <v>916</v>
      </c>
      <c r="C97" s="180" t="s">
        <v>917</v>
      </c>
      <c r="D97" s="173" t="s">
        <v>271</v>
      </c>
      <c r="E97" s="174">
        <v>2.1100000000000001E-2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1</v>
      </c>
      <c r="O97" s="174">
        <f>ROUND(E97*N97,2)</f>
        <v>0.02</v>
      </c>
      <c r="P97" s="174">
        <v>0</v>
      </c>
      <c r="Q97" s="174">
        <f>ROUND(E97*P97,2)</f>
        <v>0</v>
      </c>
      <c r="R97" s="176" t="s">
        <v>490</v>
      </c>
      <c r="S97" s="176" t="s">
        <v>262</v>
      </c>
      <c r="T97" s="177" t="s">
        <v>262</v>
      </c>
      <c r="U97" s="157">
        <v>0</v>
      </c>
      <c r="V97" s="157">
        <f>ROUND(E97*U97,2)</f>
        <v>0</v>
      </c>
      <c r="W97" s="157"/>
      <c r="X97" s="157" t="s">
        <v>486</v>
      </c>
      <c r="Y97" s="157" t="s">
        <v>201</v>
      </c>
      <c r="Z97" s="147"/>
      <c r="AA97" s="147"/>
      <c r="AB97" s="147"/>
      <c r="AC97" s="147"/>
      <c r="AD97" s="147"/>
      <c r="AE97" s="147"/>
      <c r="AF97" s="147"/>
      <c r="AG97" s="147" t="s">
        <v>487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1" t="s">
        <v>918</v>
      </c>
      <c r="D98" s="161"/>
      <c r="E98" s="162">
        <v>0.01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206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1" t="s">
        <v>919</v>
      </c>
      <c r="D99" s="161"/>
      <c r="E99" s="162">
        <v>0.01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206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36</v>
      </c>
      <c r="B100" s="172" t="s">
        <v>920</v>
      </c>
      <c r="C100" s="180" t="s">
        <v>921</v>
      </c>
      <c r="D100" s="173" t="s">
        <v>271</v>
      </c>
      <c r="E100" s="174">
        <v>3.6900000000000002E-2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1</v>
      </c>
      <c r="O100" s="174">
        <f>ROUND(E100*N100,2)</f>
        <v>0.04</v>
      </c>
      <c r="P100" s="174">
        <v>0</v>
      </c>
      <c r="Q100" s="174">
        <f>ROUND(E100*P100,2)</f>
        <v>0</v>
      </c>
      <c r="R100" s="176" t="s">
        <v>490</v>
      </c>
      <c r="S100" s="176" t="s">
        <v>262</v>
      </c>
      <c r="T100" s="177" t="s">
        <v>262</v>
      </c>
      <c r="U100" s="157">
        <v>0</v>
      </c>
      <c r="V100" s="157">
        <f>ROUND(E100*U100,2)</f>
        <v>0</v>
      </c>
      <c r="W100" s="157"/>
      <c r="X100" s="157" t="s">
        <v>486</v>
      </c>
      <c r="Y100" s="157" t="s">
        <v>201</v>
      </c>
      <c r="Z100" s="147"/>
      <c r="AA100" s="147"/>
      <c r="AB100" s="147"/>
      <c r="AC100" s="147"/>
      <c r="AD100" s="147"/>
      <c r="AE100" s="147"/>
      <c r="AF100" s="147"/>
      <c r="AG100" s="147" t="s">
        <v>487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1" t="s">
        <v>922</v>
      </c>
      <c r="D101" s="161"/>
      <c r="E101" s="162">
        <v>0.04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206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37</v>
      </c>
      <c r="B102" s="172" t="s">
        <v>923</v>
      </c>
      <c r="C102" s="180" t="s">
        <v>924</v>
      </c>
      <c r="D102" s="173" t="s">
        <v>271</v>
      </c>
      <c r="E102" s="174">
        <v>0.15859999999999999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1</v>
      </c>
      <c r="O102" s="174">
        <f>ROUND(E102*N102,2)</f>
        <v>0.16</v>
      </c>
      <c r="P102" s="174">
        <v>0</v>
      </c>
      <c r="Q102" s="174">
        <f>ROUND(E102*P102,2)</f>
        <v>0</v>
      </c>
      <c r="R102" s="176" t="s">
        <v>490</v>
      </c>
      <c r="S102" s="176" t="s">
        <v>262</v>
      </c>
      <c r="T102" s="177" t="s">
        <v>262</v>
      </c>
      <c r="U102" s="157">
        <v>0</v>
      </c>
      <c r="V102" s="157">
        <f>ROUND(E102*U102,2)</f>
        <v>0</v>
      </c>
      <c r="W102" s="157"/>
      <c r="X102" s="157" t="s">
        <v>486</v>
      </c>
      <c r="Y102" s="157" t="s">
        <v>201</v>
      </c>
      <c r="Z102" s="147"/>
      <c r="AA102" s="147"/>
      <c r="AB102" s="147"/>
      <c r="AC102" s="147"/>
      <c r="AD102" s="147"/>
      <c r="AE102" s="147"/>
      <c r="AF102" s="147"/>
      <c r="AG102" s="147" t="s">
        <v>487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1" t="s">
        <v>925</v>
      </c>
      <c r="D103" s="161"/>
      <c r="E103" s="162">
        <v>0.16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206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38</v>
      </c>
      <c r="B104" s="172" t="s">
        <v>926</v>
      </c>
      <c r="C104" s="180" t="s">
        <v>927</v>
      </c>
      <c r="D104" s="173" t="s">
        <v>271</v>
      </c>
      <c r="E104" s="174">
        <v>0.1593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1</v>
      </c>
      <c r="O104" s="174">
        <f>ROUND(E104*N104,2)</f>
        <v>0.16</v>
      </c>
      <c r="P104" s="174">
        <v>0</v>
      </c>
      <c r="Q104" s="174">
        <f>ROUND(E104*P104,2)</f>
        <v>0</v>
      </c>
      <c r="R104" s="176" t="s">
        <v>490</v>
      </c>
      <c r="S104" s="176" t="s">
        <v>262</v>
      </c>
      <c r="T104" s="177" t="s">
        <v>262</v>
      </c>
      <c r="U104" s="157">
        <v>0</v>
      </c>
      <c r="V104" s="157">
        <f>ROUND(E104*U104,2)</f>
        <v>0</v>
      </c>
      <c r="W104" s="157"/>
      <c r="X104" s="157" t="s">
        <v>486</v>
      </c>
      <c r="Y104" s="157" t="s">
        <v>201</v>
      </c>
      <c r="Z104" s="147"/>
      <c r="AA104" s="147"/>
      <c r="AB104" s="147"/>
      <c r="AC104" s="147"/>
      <c r="AD104" s="147"/>
      <c r="AE104" s="147"/>
      <c r="AF104" s="147"/>
      <c r="AG104" s="147" t="s">
        <v>487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1" t="s">
        <v>928</v>
      </c>
      <c r="D105" s="161"/>
      <c r="E105" s="162">
        <v>0.06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206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1" t="s">
        <v>929</v>
      </c>
      <c r="D106" s="161"/>
      <c r="E106" s="162">
        <v>0.1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206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1">
        <v>39</v>
      </c>
      <c r="B107" s="172" t="s">
        <v>930</v>
      </c>
      <c r="C107" s="180" t="s">
        <v>931</v>
      </c>
      <c r="D107" s="173" t="s">
        <v>271</v>
      </c>
      <c r="E107" s="174">
        <v>1.2999999999999999E-3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1</v>
      </c>
      <c r="O107" s="174">
        <f>ROUND(E107*N107,2)</f>
        <v>0</v>
      </c>
      <c r="P107" s="174">
        <v>0</v>
      </c>
      <c r="Q107" s="174">
        <f>ROUND(E107*P107,2)</f>
        <v>0</v>
      </c>
      <c r="R107" s="176" t="s">
        <v>490</v>
      </c>
      <c r="S107" s="176" t="s">
        <v>262</v>
      </c>
      <c r="T107" s="177" t="s">
        <v>262</v>
      </c>
      <c r="U107" s="157">
        <v>0</v>
      </c>
      <c r="V107" s="157">
        <f>ROUND(E107*U107,2)</f>
        <v>0</v>
      </c>
      <c r="W107" s="157"/>
      <c r="X107" s="157" t="s">
        <v>486</v>
      </c>
      <c r="Y107" s="157" t="s">
        <v>201</v>
      </c>
      <c r="Z107" s="147"/>
      <c r="AA107" s="147"/>
      <c r="AB107" s="147"/>
      <c r="AC107" s="147"/>
      <c r="AD107" s="147"/>
      <c r="AE107" s="147"/>
      <c r="AF107" s="147"/>
      <c r="AG107" s="147" t="s">
        <v>487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1" t="s">
        <v>932</v>
      </c>
      <c r="D108" s="161"/>
      <c r="E108" s="162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206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1">
        <v>40</v>
      </c>
      <c r="B109" s="172" t="s">
        <v>933</v>
      </c>
      <c r="C109" s="180" t="s">
        <v>934</v>
      </c>
      <c r="D109" s="173" t="s">
        <v>330</v>
      </c>
      <c r="E109" s="174">
        <v>3.75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1.8699999999999999E-3</v>
      </c>
      <c r="O109" s="174">
        <f>ROUND(E109*N109,2)</f>
        <v>0.01</v>
      </c>
      <c r="P109" s="174">
        <v>0</v>
      </c>
      <c r="Q109" s="174">
        <f>ROUND(E109*P109,2)</f>
        <v>0</v>
      </c>
      <c r="R109" s="176" t="s">
        <v>490</v>
      </c>
      <c r="S109" s="176" t="s">
        <v>935</v>
      </c>
      <c r="T109" s="177" t="s">
        <v>935</v>
      </c>
      <c r="U109" s="157">
        <v>0</v>
      </c>
      <c r="V109" s="157">
        <f>ROUND(E109*U109,2)</f>
        <v>0</v>
      </c>
      <c r="W109" s="157"/>
      <c r="X109" s="157" t="s">
        <v>486</v>
      </c>
      <c r="Y109" s="157" t="s">
        <v>201</v>
      </c>
      <c r="Z109" s="147"/>
      <c r="AA109" s="147"/>
      <c r="AB109" s="147"/>
      <c r="AC109" s="147"/>
      <c r="AD109" s="147"/>
      <c r="AE109" s="147"/>
      <c r="AF109" s="147"/>
      <c r="AG109" s="147" t="s">
        <v>487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1" t="s">
        <v>936</v>
      </c>
      <c r="D110" s="161"/>
      <c r="E110" s="162">
        <v>3.75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206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1">
        <v>41</v>
      </c>
      <c r="B111" s="172" t="s">
        <v>937</v>
      </c>
      <c r="C111" s="180" t="s">
        <v>938</v>
      </c>
      <c r="D111" s="173" t="s">
        <v>261</v>
      </c>
      <c r="E111" s="174">
        <v>16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0</v>
      </c>
      <c r="O111" s="174">
        <f>ROUND(E111*N111,2)</f>
        <v>0</v>
      </c>
      <c r="P111" s="174">
        <v>0</v>
      </c>
      <c r="Q111" s="174">
        <f>ROUND(E111*P111,2)</f>
        <v>0</v>
      </c>
      <c r="R111" s="176" t="s">
        <v>490</v>
      </c>
      <c r="S111" s="176" t="s">
        <v>262</v>
      </c>
      <c r="T111" s="177" t="s">
        <v>262</v>
      </c>
      <c r="U111" s="157">
        <v>0</v>
      </c>
      <c r="V111" s="157">
        <f>ROUND(E111*U111,2)</f>
        <v>0</v>
      </c>
      <c r="W111" s="157"/>
      <c r="X111" s="157" t="s">
        <v>486</v>
      </c>
      <c r="Y111" s="157" t="s">
        <v>201</v>
      </c>
      <c r="Z111" s="147"/>
      <c r="AA111" s="147"/>
      <c r="AB111" s="147"/>
      <c r="AC111" s="147"/>
      <c r="AD111" s="147"/>
      <c r="AE111" s="147"/>
      <c r="AF111" s="147"/>
      <c r="AG111" s="147" t="s">
        <v>487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1" t="s">
        <v>909</v>
      </c>
      <c r="D112" s="161"/>
      <c r="E112" s="162">
        <v>16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206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1">
        <v>42</v>
      </c>
      <c r="B113" s="172" t="s">
        <v>939</v>
      </c>
      <c r="C113" s="180" t="s">
        <v>940</v>
      </c>
      <c r="D113" s="173" t="s">
        <v>261</v>
      </c>
      <c r="E113" s="174">
        <v>45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0</v>
      </c>
      <c r="O113" s="174">
        <f>ROUND(E113*N113,2)</f>
        <v>0</v>
      </c>
      <c r="P113" s="174">
        <v>0</v>
      </c>
      <c r="Q113" s="174">
        <f>ROUND(E113*P113,2)</f>
        <v>0</v>
      </c>
      <c r="R113" s="176" t="s">
        <v>490</v>
      </c>
      <c r="S113" s="176" t="s">
        <v>262</v>
      </c>
      <c r="T113" s="177" t="s">
        <v>262</v>
      </c>
      <c r="U113" s="157">
        <v>0</v>
      </c>
      <c r="V113" s="157">
        <f>ROUND(E113*U113,2)</f>
        <v>0</v>
      </c>
      <c r="W113" s="157"/>
      <c r="X113" s="157" t="s">
        <v>486</v>
      </c>
      <c r="Y113" s="157" t="s">
        <v>201</v>
      </c>
      <c r="Z113" s="147"/>
      <c r="AA113" s="147"/>
      <c r="AB113" s="147"/>
      <c r="AC113" s="147"/>
      <c r="AD113" s="147"/>
      <c r="AE113" s="147"/>
      <c r="AF113" s="147"/>
      <c r="AG113" s="147" t="s">
        <v>487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1" t="s">
        <v>941</v>
      </c>
      <c r="D114" s="161"/>
      <c r="E114" s="162">
        <v>45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206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1">
        <v>43</v>
      </c>
      <c r="B115" s="172" t="s">
        <v>942</v>
      </c>
      <c r="C115" s="180" t="s">
        <v>943</v>
      </c>
      <c r="D115" s="173" t="s">
        <v>261</v>
      </c>
      <c r="E115" s="174">
        <v>16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 t="s">
        <v>490</v>
      </c>
      <c r="S115" s="176" t="s">
        <v>944</v>
      </c>
      <c r="T115" s="177" t="s">
        <v>199</v>
      </c>
      <c r="U115" s="157">
        <v>0</v>
      </c>
      <c r="V115" s="157">
        <f>ROUND(E115*U115,2)</f>
        <v>0</v>
      </c>
      <c r="W115" s="157"/>
      <c r="X115" s="157" t="s">
        <v>486</v>
      </c>
      <c r="Y115" s="157" t="s">
        <v>201</v>
      </c>
      <c r="Z115" s="147"/>
      <c r="AA115" s="147"/>
      <c r="AB115" s="147"/>
      <c r="AC115" s="147"/>
      <c r="AD115" s="147"/>
      <c r="AE115" s="147"/>
      <c r="AF115" s="147"/>
      <c r="AG115" s="147" t="s">
        <v>487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1" t="s">
        <v>909</v>
      </c>
      <c r="D116" s="161"/>
      <c r="E116" s="162">
        <v>16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206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1">
        <v>44</v>
      </c>
      <c r="B117" s="172" t="s">
        <v>945</v>
      </c>
      <c r="C117" s="180" t="s">
        <v>946</v>
      </c>
      <c r="D117" s="173" t="s">
        <v>261</v>
      </c>
      <c r="E117" s="174">
        <v>15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0</v>
      </c>
      <c r="O117" s="174">
        <f>ROUND(E117*N117,2)</f>
        <v>0</v>
      </c>
      <c r="P117" s="174">
        <v>0</v>
      </c>
      <c r="Q117" s="174">
        <f>ROUND(E117*P117,2)</f>
        <v>0</v>
      </c>
      <c r="R117" s="176" t="s">
        <v>490</v>
      </c>
      <c r="S117" s="176" t="s">
        <v>944</v>
      </c>
      <c r="T117" s="177" t="s">
        <v>199</v>
      </c>
      <c r="U117" s="157">
        <v>0</v>
      </c>
      <c r="V117" s="157">
        <f>ROUND(E117*U117,2)</f>
        <v>0</v>
      </c>
      <c r="W117" s="157"/>
      <c r="X117" s="157" t="s">
        <v>486</v>
      </c>
      <c r="Y117" s="157" t="s">
        <v>201</v>
      </c>
      <c r="Z117" s="147"/>
      <c r="AA117" s="147"/>
      <c r="AB117" s="147"/>
      <c r="AC117" s="147"/>
      <c r="AD117" s="147"/>
      <c r="AE117" s="147"/>
      <c r="AF117" s="147"/>
      <c r="AG117" s="147" t="s">
        <v>487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1" t="s">
        <v>947</v>
      </c>
      <c r="D118" s="161"/>
      <c r="E118" s="162">
        <v>15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206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1">
        <v>45</v>
      </c>
      <c r="B119" s="172" t="s">
        <v>948</v>
      </c>
      <c r="C119" s="180" t="s">
        <v>949</v>
      </c>
      <c r="D119" s="173" t="s">
        <v>261</v>
      </c>
      <c r="E119" s="174">
        <v>16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0</v>
      </c>
      <c r="O119" s="174">
        <f>ROUND(E119*N119,2)</f>
        <v>0</v>
      </c>
      <c r="P119" s="174">
        <v>0</v>
      </c>
      <c r="Q119" s="174">
        <f>ROUND(E119*P119,2)</f>
        <v>0</v>
      </c>
      <c r="R119" s="176" t="s">
        <v>490</v>
      </c>
      <c r="S119" s="176" t="s">
        <v>262</v>
      </c>
      <c r="T119" s="177" t="s">
        <v>262</v>
      </c>
      <c r="U119" s="157">
        <v>0</v>
      </c>
      <c r="V119" s="157">
        <f>ROUND(E119*U119,2)</f>
        <v>0</v>
      </c>
      <c r="W119" s="157"/>
      <c r="X119" s="157" t="s">
        <v>486</v>
      </c>
      <c r="Y119" s="157" t="s">
        <v>201</v>
      </c>
      <c r="Z119" s="147"/>
      <c r="AA119" s="147"/>
      <c r="AB119" s="147"/>
      <c r="AC119" s="147"/>
      <c r="AD119" s="147"/>
      <c r="AE119" s="147"/>
      <c r="AF119" s="147"/>
      <c r="AG119" s="147" t="s">
        <v>487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9" t="s">
        <v>950</v>
      </c>
      <c r="D120" s="260"/>
      <c r="E120" s="260"/>
      <c r="F120" s="260"/>
      <c r="G120" s="260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204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1" t="s">
        <v>361</v>
      </c>
      <c r="D121" s="161"/>
      <c r="E121" s="162">
        <v>16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206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46</v>
      </c>
      <c r="B122" s="172" t="s">
        <v>951</v>
      </c>
      <c r="C122" s="180" t="s">
        <v>952</v>
      </c>
      <c r="D122" s="173" t="s">
        <v>330</v>
      </c>
      <c r="E122" s="174">
        <v>4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5.0000000000000001E-4</v>
      </c>
      <c r="O122" s="174">
        <f>ROUND(E122*N122,2)</f>
        <v>0</v>
      </c>
      <c r="P122" s="174">
        <v>0</v>
      </c>
      <c r="Q122" s="174">
        <f>ROUND(E122*P122,2)</f>
        <v>0</v>
      </c>
      <c r="R122" s="176" t="s">
        <v>490</v>
      </c>
      <c r="S122" s="176" t="s">
        <v>262</v>
      </c>
      <c r="T122" s="177" t="s">
        <v>262</v>
      </c>
      <c r="U122" s="157">
        <v>0</v>
      </c>
      <c r="V122" s="157">
        <f>ROUND(E122*U122,2)</f>
        <v>0</v>
      </c>
      <c r="W122" s="157"/>
      <c r="X122" s="157" t="s">
        <v>486</v>
      </c>
      <c r="Y122" s="157" t="s">
        <v>201</v>
      </c>
      <c r="Z122" s="147"/>
      <c r="AA122" s="147"/>
      <c r="AB122" s="147"/>
      <c r="AC122" s="147"/>
      <c r="AD122" s="147"/>
      <c r="AE122" s="147"/>
      <c r="AF122" s="147"/>
      <c r="AG122" s="147" t="s">
        <v>487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9" t="s">
        <v>953</v>
      </c>
      <c r="D123" s="260"/>
      <c r="E123" s="260"/>
      <c r="F123" s="260"/>
      <c r="G123" s="260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204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1" t="s">
        <v>954</v>
      </c>
      <c r="D124" s="161"/>
      <c r="E124" s="162">
        <v>4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206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1">
        <v>47</v>
      </c>
      <c r="B125" s="172" t="s">
        <v>955</v>
      </c>
      <c r="C125" s="180" t="s">
        <v>956</v>
      </c>
      <c r="D125" s="173" t="s">
        <v>330</v>
      </c>
      <c r="E125" s="174">
        <v>3.75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1.33E-3</v>
      </c>
      <c r="O125" s="174">
        <f>ROUND(E125*N125,2)</f>
        <v>0</v>
      </c>
      <c r="P125" s="174">
        <v>0</v>
      </c>
      <c r="Q125" s="174">
        <f>ROUND(E125*P125,2)</f>
        <v>0</v>
      </c>
      <c r="R125" s="176" t="s">
        <v>490</v>
      </c>
      <c r="S125" s="176" t="s">
        <v>262</v>
      </c>
      <c r="T125" s="177" t="s">
        <v>262</v>
      </c>
      <c r="U125" s="157">
        <v>0</v>
      </c>
      <c r="V125" s="157">
        <f>ROUND(E125*U125,2)</f>
        <v>0</v>
      </c>
      <c r="W125" s="157"/>
      <c r="X125" s="157" t="s">
        <v>486</v>
      </c>
      <c r="Y125" s="157" t="s">
        <v>201</v>
      </c>
      <c r="Z125" s="147"/>
      <c r="AA125" s="147"/>
      <c r="AB125" s="147"/>
      <c r="AC125" s="147"/>
      <c r="AD125" s="147"/>
      <c r="AE125" s="147"/>
      <c r="AF125" s="147"/>
      <c r="AG125" s="147" t="s">
        <v>487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9" t="s">
        <v>957</v>
      </c>
      <c r="D126" s="260"/>
      <c r="E126" s="260"/>
      <c r="F126" s="260"/>
      <c r="G126" s="260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204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1" t="s">
        <v>958</v>
      </c>
      <c r="D127" s="161"/>
      <c r="E127" s="162">
        <v>3.75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206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4" t="s">
        <v>193</v>
      </c>
      <c r="B128" s="165" t="s">
        <v>149</v>
      </c>
      <c r="C128" s="179" t="s">
        <v>150</v>
      </c>
      <c r="D128" s="166"/>
      <c r="E128" s="167"/>
      <c r="F128" s="168"/>
      <c r="G128" s="168">
        <f>SUMIF(AG129:AG151,"&lt;&gt;NOR",G129:G151)</f>
        <v>0</v>
      </c>
      <c r="H128" s="168"/>
      <c r="I128" s="168">
        <f>SUM(I129:I151)</f>
        <v>0</v>
      </c>
      <c r="J128" s="168"/>
      <c r="K128" s="168">
        <f>SUM(K129:K151)</f>
        <v>0</v>
      </c>
      <c r="L128" s="168"/>
      <c r="M128" s="168">
        <f>SUM(M129:M151)</f>
        <v>0</v>
      </c>
      <c r="N128" s="167"/>
      <c r="O128" s="167">
        <f>SUM(O129:O151)</f>
        <v>0</v>
      </c>
      <c r="P128" s="167"/>
      <c r="Q128" s="167">
        <f>SUM(Q129:Q151)</f>
        <v>0</v>
      </c>
      <c r="R128" s="168"/>
      <c r="S128" s="168"/>
      <c r="T128" s="169"/>
      <c r="U128" s="163"/>
      <c r="V128" s="163">
        <f>SUM(V129:V151)</f>
        <v>0</v>
      </c>
      <c r="W128" s="163"/>
      <c r="X128" s="163"/>
      <c r="Y128" s="163"/>
      <c r="AG128" t="s">
        <v>194</v>
      </c>
    </row>
    <row r="129" spans="1:60" outlineLevel="1" x14ac:dyDescent="0.2">
      <c r="A129" s="171">
        <v>48</v>
      </c>
      <c r="B129" s="172" t="s">
        <v>959</v>
      </c>
      <c r="C129" s="180" t="s">
        <v>960</v>
      </c>
      <c r="D129" s="173" t="s">
        <v>276</v>
      </c>
      <c r="E129" s="174">
        <v>14.645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2.5999999999999998E-4</v>
      </c>
      <c r="O129" s="174">
        <f>ROUND(E129*N129,2)</f>
        <v>0</v>
      </c>
      <c r="P129" s="174">
        <v>0</v>
      </c>
      <c r="Q129" s="174">
        <f>ROUND(E129*P129,2)</f>
        <v>0</v>
      </c>
      <c r="R129" s="176"/>
      <c r="S129" s="176" t="s">
        <v>262</v>
      </c>
      <c r="T129" s="177" t="s">
        <v>262</v>
      </c>
      <c r="U129" s="157">
        <v>0</v>
      </c>
      <c r="V129" s="157">
        <f>ROUND(E129*U129,2)</f>
        <v>0</v>
      </c>
      <c r="W129" s="157"/>
      <c r="X129" s="157" t="s">
        <v>200</v>
      </c>
      <c r="Y129" s="157" t="s">
        <v>201</v>
      </c>
      <c r="Z129" s="147"/>
      <c r="AA129" s="147"/>
      <c r="AB129" s="147"/>
      <c r="AC129" s="147"/>
      <c r="AD129" s="147"/>
      <c r="AE129" s="147"/>
      <c r="AF129" s="147"/>
      <c r="AG129" s="147" t="s">
        <v>451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1" t="s">
        <v>961</v>
      </c>
      <c r="D130" s="161"/>
      <c r="E130" s="162">
        <v>1.1200000000000001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206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1" t="s">
        <v>962</v>
      </c>
      <c r="D131" s="161"/>
      <c r="E131" s="162">
        <v>1.5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206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1" t="s">
        <v>963</v>
      </c>
      <c r="D132" s="161"/>
      <c r="E132" s="162">
        <v>5.44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206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1" t="s">
        <v>964</v>
      </c>
      <c r="D133" s="161"/>
      <c r="E133" s="162">
        <v>4.26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206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1" t="s">
        <v>965</v>
      </c>
      <c r="D134" s="161"/>
      <c r="E134" s="162">
        <v>0.32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206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1" t="s">
        <v>966</v>
      </c>
      <c r="D135" s="161"/>
      <c r="E135" s="162">
        <v>2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206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49</v>
      </c>
      <c r="B136" s="172" t="s">
        <v>675</v>
      </c>
      <c r="C136" s="180" t="s">
        <v>676</v>
      </c>
      <c r="D136" s="173" t="s">
        <v>276</v>
      </c>
      <c r="E136" s="174">
        <v>14.645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/>
      <c r="S136" s="176" t="s">
        <v>262</v>
      </c>
      <c r="T136" s="177" t="s">
        <v>262</v>
      </c>
      <c r="U136" s="157">
        <v>0</v>
      </c>
      <c r="V136" s="157">
        <f>ROUND(E136*U136,2)</f>
        <v>0</v>
      </c>
      <c r="W136" s="157"/>
      <c r="X136" s="157" t="s">
        <v>200</v>
      </c>
      <c r="Y136" s="157" t="s">
        <v>201</v>
      </c>
      <c r="Z136" s="147"/>
      <c r="AA136" s="147"/>
      <c r="AB136" s="147"/>
      <c r="AC136" s="147"/>
      <c r="AD136" s="147"/>
      <c r="AE136" s="147"/>
      <c r="AF136" s="147"/>
      <c r="AG136" s="147" t="s">
        <v>451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9" t="s">
        <v>677</v>
      </c>
      <c r="D137" s="260"/>
      <c r="E137" s="260"/>
      <c r="F137" s="260"/>
      <c r="G137" s="260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204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1" t="s">
        <v>961</v>
      </c>
      <c r="D138" s="161"/>
      <c r="E138" s="162">
        <v>1.1200000000000001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206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1" t="s">
        <v>962</v>
      </c>
      <c r="D139" s="161"/>
      <c r="E139" s="162">
        <v>1.5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206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1" t="s">
        <v>963</v>
      </c>
      <c r="D140" s="161"/>
      <c r="E140" s="162">
        <v>5.44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206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1" t="s">
        <v>964</v>
      </c>
      <c r="D141" s="161"/>
      <c r="E141" s="162">
        <v>4.26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206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1" t="s">
        <v>965</v>
      </c>
      <c r="D142" s="161"/>
      <c r="E142" s="162">
        <v>0.32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206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1" t="s">
        <v>966</v>
      </c>
      <c r="D143" s="161"/>
      <c r="E143" s="162">
        <v>2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206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50</v>
      </c>
      <c r="B144" s="172" t="s">
        <v>967</v>
      </c>
      <c r="C144" s="180" t="s">
        <v>968</v>
      </c>
      <c r="D144" s="173" t="s">
        <v>276</v>
      </c>
      <c r="E144" s="174">
        <v>14.645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1.0000000000000001E-5</v>
      </c>
      <c r="O144" s="174">
        <f>ROUND(E144*N144,2)</f>
        <v>0</v>
      </c>
      <c r="P144" s="174">
        <v>0</v>
      </c>
      <c r="Q144" s="174">
        <f>ROUND(E144*P144,2)</f>
        <v>0</v>
      </c>
      <c r="R144" s="176"/>
      <c r="S144" s="176" t="s">
        <v>198</v>
      </c>
      <c r="T144" s="177" t="s">
        <v>199</v>
      </c>
      <c r="U144" s="157">
        <v>0</v>
      </c>
      <c r="V144" s="157">
        <f>ROUND(E144*U144,2)</f>
        <v>0</v>
      </c>
      <c r="W144" s="157"/>
      <c r="X144" s="157" t="s">
        <v>200</v>
      </c>
      <c r="Y144" s="157" t="s">
        <v>201</v>
      </c>
      <c r="Z144" s="147"/>
      <c r="AA144" s="147"/>
      <c r="AB144" s="147"/>
      <c r="AC144" s="147"/>
      <c r="AD144" s="147"/>
      <c r="AE144" s="147"/>
      <c r="AF144" s="147"/>
      <c r="AG144" s="147" t="s">
        <v>246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259" t="s">
        <v>969</v>
      </c>
      <c r="D145" s="260"/>
      <c r="E145" s="260"/>
      <c r="F145" s="260"/>
      <c r="G145" s="260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204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1" t="s">
        <v>961</v>
      </c>
      <c r="D146" s="161"/>
      <c r="E146" s="162">
        <v>1.1200000000000001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206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1" t="s">
        <v>962</v>
      </c>
      <c r="D147" s="161"/>
      <c r="E147" s="162">
        <v>1.5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206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1" t="s">
        <v>963</v>
      </c>
      <c r="D148" s="161"/>
      <c r="E148" s="162">
        <v>5.44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206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1" t="s">
        <v>964</v>
      </c>
      <c r="D149" s="161"/>
      <c r="E149" s="162">
        <v>4.26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206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1" t="s">
        <v>965</v>
      </c>
      <c r="D150" s="161"/>
      <c r="E150" s="162">
        <v>0.32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206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1" t="s">
        <v>966</v>
      </c>
      <c r="D151" s="161"/>
      <c r="E151" s="162">
        <v>2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206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">
      <c r="A152" s="164" t="s">
        <v>193</v>
      </c>
      <c r="B152" s="165" t="s">
        <v>161</v>
      </c>
      <c r="C152" s="179" t="s">
        <v>162</v>
      </c>
      <c r="D152" s="166"/>
      <c r="E152" s="167"/>
      <c r="F152" s="168"/>
      <c r="G152" s="168">
        <f>SUMIF(AG153:AG162,"&lt;&gt;NOR",G153:G162)</f>
        <v>0</v>
      </c>
      <c r="H152" s="168"/>
      <c r="I152" s="168">
        <f>SUM(I153:I162)</f>
        <v>0</v>
      </c>
      <c r="J152" s="168"/>
      <c r="K152" s="168">
        <f>SUM(K153:K162)</f>
        <v>0</v>
      </c>
      <c r="L152" s="168"/>
      <c r="M152" s="168">
        <f>SUM(M153:M162)</f>
        <v>0</v>
      </c>
      <c r="N152" s="167"/>
      <c r="O152" s="167">
        <f>SUM(O153:O162)</f>
        <v>0</v>
      </c>
      <c r="P152" s="167"/>
      <c r="Q152" s="167">
        <f>SUM(Q153:Q162)</f>
        <v>0</v>
      </c>
      <c r="R152" s="168"/>
      <c r="S152" s="168"/>
      <c r="T152" s="169"/>
      <c r="U152" s="163"/>
      <c r="V152" s="163">
        <f>SUM(V153:V162)</f>
        <v>0</v>
      </c>
      <c r="W152" s="163"/>
      <c r="X152" s="163"/>
      <c r="Y152" s="163"/>
      <c r="AG152" t="s">
        <v>194</v>
      </c>
    </row>
    <row r="153" spans="1:60" outlineLevel="1" x14ac:dyDescent="0.2">
      <c r="A153" s="186">
        <v>51</v>
      </c>
      <c r="B153" s="187" t="s">
        <v>970</v>
      </c>
      <c r="C153" s="193" t="s">
        <v>971</v>
      </c>
      <c r="D153" s="188" t="s">
        <v>271</v>
      </c>
      <c r="E153" s="189">
        <v>1.0658300000000001</v>
      </c>
      <c r="F153" s="190"/>
      <c r="G153" s="191">
        <f>ROUND(E153*F153,2)</f>
        <v>0</v>
      </c>
      <c r="H153" s="190"/>
      <c r="I153" s="191">
        <f>ROUND(E153*H153,2)</f>
        <v>0</v>
      </c>
      <c r="J153" s="190"/>
      <c r="K153" s="191">
        <f>ROUND(E153*J153,2)</f>
        <v>0</v>
      </c>
      <c r="L153" s="191">
        <v>21</v>
      </c>
      <c r="M153" s="191">
        <f>G153*(1+L153/100)</f>
        <v>0</v>
      </c>
      <c r="N153" s="189">
        <v>0</v>
      </c>
      <c r="O153" s="189">
        <f>ROUND(E153*N153,2)</f>
        <v>0</v>
      </c>
      <c r="P153" s="189">
        <v>0</v>
      </c>
      <c r="Q153" s="189">
        <f>ROUND(E153*P153,2)</f>
        <v>0</v>
      </c>
      <c r="R153" s="191"/>
      <c r="S153" s="191" t="s">
        <v>262</v>
      </c>
      <c r="T153" s="192" t="s">
        <v>262</v>
      </c>
      <c r="U153" s="157">
        <v>0</v>
      </c>
      <c r="V153" s="157">
        <f>ROUND(E153*U153,2)</f>
        <v>0</v>
      </c>
      <c r="W153" s="157"/>
      <c r="X153" s="157" t="s">
        <v>200</v>
      </c>
      <c r="Y153" s="157" t="s">
        <v>201</v>
      </c>
      <c r="Z153" s="147"/>
      <c r="AA153" s="147"/>
      <c r="AB153" s="147"/>
      <c r="AC153" s="147"/>
      <c r="AD153" s="147"/>
      <c r="AE153" s="147"/>
      <c r="AF153" s="147"/>
      <c r="AG153" s="147" t="s">
        <v>246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1">
        <v>52</v>
      </c>
      <c r="B154" s="172" t="s">
        <v>693</v>
      </c>
      <c r="C154" s="180" t="s">
        <v>694</v>
      </c>
      <c r="D154" s="173" t="s">
        <v>271</v>
      </c>
      <c r="E154" s="174">
        <v>1.0658300000000001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4">
        <v>0</v>
      </c>
      <c r="O154" s="174">
        <f>ROUND(E154*N154,2)</f>
        <v>0</v>
      </c>
      <c r="P154" s="174">
        <v>0</v>
      </c>
      <c r="Q154" s="174">
        <f>ROUND(E154*P154,2)</f>
        <v>0</v>
      </c>
      <c r="R154" s="176"/>
      <c r="S154" s="176" t="s">
        <v>262</v>
      </c>
      <c r="T154" s="177" t="s">
        <v>262</v>
      </c>
      <c r="U154" s="157">
        <v>0</v>
      </c>
      <c r="V154" s="157">
        <f>ROUND(E154*U154,2)</f>
        <v>0</v>
      </c>
      <c r="W154" s="157"/>
      <c r="X154" s="157" t="s">
        <v>200</v>
      </c>
      <c r="Y154" s="157" t="s">
        <v>201</v>
      </c>
      <c r="Z154" s="147"/>
      <c r="AA154" s="147"/>
      <c r="AB154" s="147"/>
      <c r="AC154" s="147"/>
      <c r="AD154" s="147"/>
      <c r="AE154" s="147"/>
      <c r="AF154" s="147"/>
      <c r="AG154" s="147" t="s">
        <v>246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59" t="s">
        <v>503</v>
      </c>
      <c r="D155" s="260"/>
      <c r="E155" s="260"/>
      <c r="F155" s="260"/>
      <c r="G155" s="260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204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86">
        <v>53</v>
      </c>
      <c r="B156" s="187" t="s">
        <v>697</v>
      </c>
      <c r="C156" s="193" t="s">
        <v>698</v>
      </c>
      <c r="D156" s="188" t="s">
        <v>271</v>
      </c>
      <c r="E156" s="189">
        <v>1.0658300000000001</v>
      </c>
      <c r="F156" s="190"/>
      <c r="G156" s="191">
        <f>ROUND(E156*F156,2)</f>
        <v>0</v>
      </c>
      <c r="H156" s="190"/>
      <c r="I156" s="191">
        <f>ROUND(E156*H156,2)</f>
        <v>0</v>
      </c>
      <c r="J156" s="190"/>
      <c r="K156" s="191">
        <f>ROUND(E156*J156,2)</f>
        <v>0</v>
      </c>
      <c r="L156" s="191">
        <v>21</v>
      </c>
      <c r="M156" s="191">
        <f>G156*(1+L156/100)</f>
        <v>0</v>
      </c>
      <c r="N156" s="189">
        <v>0</v>
      </c>
      <c r="O156" s="189">
        <f>ROUND(E156*N156,2)</f>
        <v>0</v>
      </c>
      <c r="P156" s="189">
        <v>0</v>
      </c>
      <c r="Q156" s="189">
        <f>ROUND(E156*P156,2)</f>
        <v>0</v>
      </c>
      <c r="R156" s="191"/>
      <c r="S156" s="191" t="s">
        <v>262</v>
      </c>
      <c r="T156" s="192" t="s">
        <v>262</v>
      </c>
      <c r="U156" s="157">
        <v>0</v>
      </c>
      <c r="V156" s="157">
        <f>ROUND(E156*U156,2)</f>
        <v>0</v>
      </c>
      <c r="W156" s="157"/>
      <c r="X156" s="157" t="s">
        <v>200</v>
      </c>
      <c r="Y156" s="157" t="s">
        <v>201</v>
      </c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86">
        <v>54</v>
      </c>
      <c r="B157" s="187" t="s">
        <v>699</v>
      </c>
      <c r="C157" s="193" t="s">
        <v>700</v>
      </c>
      <c r="D157" s="188" t="s">
        <v>271</v>
      </c>
      <c r="E157" s="189">
        <v>20.250820000000001</v>
      </c>
      <c r="F157" s="190"/>
      <c r="G157" s="191">
        <f>ROUND(E157*F157,2)</f>
        <v>0</v>
      </c>
      <c r="H157" s="190"/>
      <c r="I157" s="191">
        <f>ROUND(E157*H157,2)</f>
        <v>0</v>
      </c>
      <c r="J157" s="190"/>
      <c r="K157" s="191">
        <f>ROUND(E157*J157,2)</f>
        <v>0</v>
      </c>
      <c r="L157" s="191">
        <v>21</v>
      </c>
      <c r="M157" s="191">
        <f>G157*(1+L157/100)</f>
        <v>0</v>
      </c>
      <c r="N157" s="189">
        <v>0</v>
      </c>
      <c r="O157" s="189">
        <f>ROUND(E157*N157,2)</f>
        <v>0</v>
      </c>
      <c r="P157" s="189">
        <v>0</v>
      </c>
      <c r="Q157" s="189">
        <f>ROUND(E157*P157,2)</f>
        <v>0</v>
      </c>
      <c r="R157" s="191"/>
      <c r="S157" s="191" t="s">
        <v>262</v>
      </c>
      <c r="T157" s="192" t="s">
        <v>262</v>
      </c>
      <c r="U157" s="157">
        <v>0</v>
      </c>
      <c r="V157" s="157">
        <f>ROUND(E157*U157,2)</f>
        <v>0</v>
      </c>
      <c r="W157" s="157"/>
      <c r="X157" s="157" t="s">
        <v>200</v>
      </c>
      <c r="Y157" s="157" t="s">
        <v>201</v>
      </c>
      <c r="Z157" s="147"/>
      <c r="AA157" s="147"/>
      <c r="AB157" s="147"/>
      <c r="AC157" s="147"/>
      <c r="AD157" s="147"/>
      <c r="AE157" s="147"/>
      <c r="AF157" s="147"/>
      <c r="AG157" s="147" t="s">
        <v>202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6">
        <v>55</v>
      </c>
      <c r="B158" s="187" t="s">
        <v>701</v>
      </c>
      <c r="C158" s="193" t="s">
        <v>702</v>
      </c>
      <c r="D158" s="188" t="s">
        <v>271</v>
      </c>
      <c r="E158" s="189">
        <v>1.0658300000000001</v>
      </c>
      <c r="F158" s="190"/>
      <c r="G158" s="191">
        <f>ROUND(E158*F158,2)</f>
        <v>0</v>
      </c>
      <c r="H158" s="190"/>
      <c r="I158" s="191">
        <f>ROUND(E158*H158,2)</f>
        <v>0</v>
      </c>
      <c r="J158" s="190"/>
      <c r="K158" s="191">
        <f>ROUND(E158*J158,2)</f>
        <v>0</v>
      </c>
      <c r="L158" s="191">
        <v>21</v>
      </c>
      <c r="M158" s="191">
        <f>G158*(1+L158/100)</f>
        <v>0</v>
      </c>
      <c r="N158" s="189">
        <v>0</v>
      </c>
      <c r="O158" s="189">
        <f>ROUND(E158*N158,2)</f>
        <v>0</v>
      </c>
      <c r="P158" s="189">
        <v>0</v>
      </c>
      <c r="Q158" s="189">
        <f>ROUND(E158*P158,2)</f>
        <v>0</v>
      </c>
      <c r="R158" s="191"/>
      <c r="S158" s="191" t="s">
        <v>262</v>
      </c>
      <c r="T158" s="192" t="s">
        <v>262</v>
      </c>
      <c r="U158" s="157">
        <v>0</v>
      </c>
      <c r="V158" s="157">
        <f>ROUND(E158*U158,2)</f>
        <v>0</v>
      </c>
      <c r="W158" s="157"/>
      <c r="X158" s="157" t="s">
        <v>200</v>
      </c>
      <c r="Y158" s="157" t="s">
        <v>201</v>
      </c>
      <c r="Z158" s="147"/>
      <c r="AA158" s="147"/>
      <c r="AB158" s="147"/>
      <c r="AC158" s="147"/>
      <c r="AD158" s="147"/>
      <c r="AE158" s="147"/>
      <c r="AF158" s="147"/>
      <c r="AG158" s="147" t="s">
        <v>202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86">
        <v>56</v>
      </c>
      <c r="B159" s="187" t="s">
        <v>703</v>
      </c>
      <c r="C159" s="193" t="s">
        <v>704</v>
      </c>
      <c r="D159" s="188" t="s">
        <v>271</v>
      </c>
      <c r="E159" s="189">
        <v>6.39499</v>
      </c>
      <c r="F159" s="190"/>
      <c r="G159" s="191">
        <f>ROUND(E159*F159,2)</f>
        <v>0</v>
      </c>
      <c r="H159" s="190"/>
      <c r="I159" s="191">
        <f>ROUND(E159*H159,2)</f>
        <v>0</v>
      </c>
      <c r="J159" s="190"/>
      <c r="K159" s="191">
        <f>ROUND(E159*J159,2)</f>
        <v>0</v>
      </c>
      <c r="L159" s="191">
        <v>21</v>
      </c>
      <c r="M159" s="191">
        <f>G159*(1+L159/100)</f>
        <v>0</v>
      </c>
      <c r="N159" s="189">
        <v>0</v>
      </c>
      <c r="O159" s="189">
        <f>ROUND(E159*N159,2)</f>
        <v>0</v>
      </c>
      <c r="P159" s="189">
        <v>0</v>
      </c>
      <c r="Q159" s="189">
        <f>ROUND(E159*P159,2)</f>
        <v>0</v>
      </c>
      <c r="R159" s="191"/>
      <c r="S159" s="191" t="s">
        <v>262</v>
      </c>
      <c r="T159" s="192" t="s">
        <v>262</v>
      </c>
      <c r="U159" s="157">
        <v>0</v>
      </c>
      <c r="V159" s="157">
        <f>ROUND(E159*U159,2)</f>
        <v>0</v>
      </c>
      <c r="W159" s="157"/>
      <c r="X159" s="157" t="s">
        <v>200</v>
      </c>
      <c r="Y159" s="157" t="s">
        <v>201</v>
      </c>
      <c r="Z159" s="147"/>
      <c r="AA159" s="147"/>
      <c r="AB159" s="147"/>
      <c r="AC159" s="147"/>
      <c r="AD159" s="147"/>
      <c r="AE159" s="147"/>
      <c r="AF159" s="147"/>
      <c r="AG159" s="147" t="s">
        <v>202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1">
        <v>57</v>
      </c>
      <c r="B160" s="172" t="s">
        <v>705</v>
      </c>
      <c r="C160" s="180" t="s">
        <v>706</v>
      </c>
      <c r="D160" s="173" t="s">
        <v>271</v>
      </c>
      <c r="E160" s="174">
        <v>1.0658300000000001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0</v>
      </c>
      <c r="O160" s="174">
        <f>ROUND(E160*N160,2)</f>
        <v>0</v>
      </c>
      <c r="P160" s="174">
        <v>0</v>
      </c>
      <c r="Q160" s="174">
        <f>ROUND(E160*P160,2)</f>
        <v>0</v>
      </c>
      <c r="R160" s="176"/>
      <c r="S160" s="176" t="s">
        <v>262</v>
      </c>
      <c r="T160" s="177" t="s">
        <v>262</v>
      </c>
      <c r="U160" s="157">
        <v>0</v>
      </c>
      <c r="V160" s="157">
        <f>ROUND(E160*U160,2)</f>
        <v>0</v>
      </c>
      <c r="W160" s="157"/>
      <c r="X160" s="157" t="s">
        <v>200</v>
      </c>
      <c r="Y160" s="157" t="s">
        <v>201</v>
      </c>
      <c r="Z160" s="147"/>
      <c r="AA160" s="147"/>
      <c r="AB160" s="147"/>
      <c r="AC160" s="147"/>
      <c r="AD160" s="147"/>
      <c r="AE160" s="147"/>
      <c r="AF160" s="147"/>
      <c r="AG160" s="147" t="s">
        <v>246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59" t="s">
        <v>503</v>
      </c>
      <c r="D161" s="260"/>
      <c r="E161" s="260"/>
      <c r="F161" s="260"/>
      <c r="G161" s="260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204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1">
        <v>58</v>
      </c>
      <c r="B162" s="172" t="s">
        <v>707</v>
      </c>
      <c r="C162" s="180" t="s">
        <v>708</v>
      </c>
      <c r="D162" s="173" t="s">
        <v>271</v>
      </c>
      <c r="E162" s="174">
        <v>1.0658300000000001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0</v>
      </c>
      <c r="O162" s="174">
        <f>ROUND(E162*N162,2)</f>
        <v>0</v>
      </c>
      <c r="P162" s="174">
        <v>0</v>
      </c>
      <c r="Q162" s="174">
        <f>ROUND(E162*P162,2)</f>
        <v>0</v>
      </c>
      <c r="R162" s="176"/>
      <c r="S162" s="176" t="s">
        <v>262</v>
      </c>
      <c r="T162" s="177" t="s">
        <v>262</v>
      </c>
      <c r="U162" s="157">
        <v>0</v>
      </c>
      <c r="V162" s="157">
        <f>ROUND(E162*U162,2)</f>
        <v>0</v>
      </c>
      <c r="W162" s="157"/>
      <c r="X162" s="157" t="s">
        <v>200</v>
      </c>
      <c r="Y162" s="157" t="s">
        <v>201</v>
      </c>
      <c r="Z162" s="147"/>
      <c r="AA162" s="147"/>
      <c r="AB162" s="147"/>
      <c r="AC162" s="147"/>
      <c r="AD162" s="147"/>
      <c r="AE162" s="147"/>
      <c r="AF162" s="147"/>
      <c r="AG162" s="147" t="s">
        <v>246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x14ac:dyDescent="0.2">
      <c r="A163" s="3"/>
      <c r="B163" s="4"/>
      <c r="C163" s="182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12</v>
      </c>
      <c r="AF163">
        <v>21</v>
      </c>
      <c r="AG163" t="s">
        <v>179</v>
      </c>
    </row>
    <row r="164" spans="1:60" x14ac:dyDescent="0.2">
      <c r="A164" s="150"/>
      <c r="B164" s="151" t="s">
        <v>29</v>
      </c>
      <c r="C164" s="183"/>
      <c r="D164" s="152"/>
      <c r="E164" s="153"/>
      <c r="F164" s="153"/>
      <c r="G164" s="170">
        <f>G8+G25+G33+G42+G46+G50+G54+G60+G68+G71+G73+G88+G128+G152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225</v>
      </c>
    </row>
    <row r="165" spans="1:60" x14ac:dyDescent="0.2">
      <c r="C165" s="184"/>
      <c r="D165" s="10"/>
      <c r="AG165" t="s">
        <v>226</v>
      </c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Xfs8VO0Vbj0aFaGlBdekvkntDa14AEkS368+swgbl4QbTljanwlic8wUBUHSO5e/mtu5847tQxsS0Dv1VyfLQ==" saltValue="BzJWvM5/aQ0CdyJmwI2fiw==" spinCount="100000" sheet="1" formatRows="0"/>
  <mergeCells count="19">
    <mergeCell ref="C161:G161"/>
    <mergeCell ref="C120:G120"/>
    <mergeCell ref="C123:G123"/>
    <mergeCell ref="C126:G126"/>
    <mergeCell ref="C137:G137"/>
    <mergeCell ref="C145:G145"/>
    <mergeCell ref="C155:G155"/>
    <mergeCell ref="C92:G92"/>
    <mergeCell ref="A1:G1"/>
    <mergeCell ref="C2:G2"/>
    <mergeCell ref="C3:G3"/>
    <mergeCell ref="C4:G4"/>
    <mergeCell ref="C31:G31"/>
    <mergeCell ref="C44:G44"/>
    <mergeCell ref="C48:G48"/>
    <mergeCell ref="C52:G52"/>
    <mergeCell ref="C56:G56"/>
    <mergeCell ref="C58:G58"/>
    <mergeCell ref="C81:G8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2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57</v>
      </c>
      <c r="C4" s="256" t="s">
        <v>58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91</v>
      </c>
      <c r="C8" s="179" t="s">
        <v>92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7"/>
      <c r="O8" s="167">
        <f>SUM(O9:O14)</f>
        <v>0.59</v>
      </c>
      <c r="P8" s="167"/>
      <c r="Q8" s="167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Y8" s="163"/>
      <c r="AG8" t="s">
        <v>194</v>
      </c>
    </row>
    <row r="9" spans="1:60" ht="22.5" outlineLevel="1" x14ac:dyDescent="0.2">
      <c r="A9" s="171">
        <v>1</v>
      </c>
      <c r="B9" s="172" t="s">
        <v>972</v>
      </c>
      <c r="C9" s="180" t="s">
        <v>973</v>
      </c>
      <c r="D9" s="173" t="s">
        <v>261</v>
      </c>
      <c r="E9" s="174">
        <v>6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2.911E-2</v>
      </c>
      <c r="O9" s="174">
        <f>ROUND(E9*N9,2)</f>
        <v>0.17</v>
      </c>
      <c r="P9" s="174">
        <v>0</v>
      </c>
      <c r="Q9" s="174">
        <f>ROUND(E9*P9,2)</f>
        <v>0</v>
      </c>
      <c r="R9" s="176" t="s">
        <v>714</v>
      </c>
      <c r="S9" s="176" t="s">
        <v>262</v>
      </c>
      <c r="T9" s="177" t="s">
        <v>262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974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716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1" t="s">
        <v>975</v>
      </c>
      <c r="D11" s="161"/>
      <c r="E11" s="162">
        <v>6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206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1">
        <v>2</v>
      </c>
      <c r="B12" s="172" t="s">
        <v>976</v>
      </c>
      <c r="C12" s="180" t="s">
        <v>977</v>
      </c>
      <c r="D12" s="173" t="s">
        <v>261</v>
      </c>
      <c r="E12" s="174">
        <v>4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0.10434</v>
      </c>
      <c r="O12" s="174">
        <f>ROUND(E12*N12,2)</f>
        <v>0.42</v>
      </c>
      <c r="P12" s="174">
        <v>0</v>
      </c>
      <c r="Q12" s="174">
        <f>ROUND(E12*P12,2)</f>
        <v>0</v>
      </c>
      <c r="R12" s="176" t="s">
        <v>714</v>
      </c>
      <c r="S12" s="176" t="s">
        <v>262</v>
      </c>
      <c r="T12" s="177" t="s">
        <v>262</v>
      </c>
      <c r="U12" s="157">
        <v>0</v>
      </c>
      <c r="V12" s="157">
        <f>ROUND(E12*U12,2)</f>
        <v>0</v>
      </c>
      <c r="W12" s="157"/>
      <c r="X12" s="157" t="s">
        <v>200</v>
      </c>
      <c r="Y12" s="157" t="s">
        <v>201</v>
      </c>
      <c r="Z12" s="147"/>
      <c r="AA12" s="147"/>
      <c r="AB12" s="147"/>
      <c r="AC12" s="147"/>
      <c r="AD12" s="147"/>
      <c r="AE12" s="147"/>
      <c r="AF12" s="147"/>
      <c r="AG12" s="147" t="s">
        <v>202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1" t="s">
        <v>974</v>
      </c>
      <c r="D13" s="262"/>
      <c r="E13" s="262"/>
      <c r="F13" s="262"/>
      <c r="G13" s="26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716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93</v>
      </c>
      <c r="D14" s="161"/>
      <c r="E14" s="162">
        <v>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206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4" t="s">
        <v>193</v>
      </c>
      <c r="B15" s="165" t="s">
        <v>95</v>
      </c>
      <c r="C15" s="179" t="s">
        <v>96</v>
      </c>
      <c r="D15" s="166"/>
      <c r="E15" s="167"/>
      <c r="F15" s="168"/>
      <c r="G15" s="168">
        <f>SUMIF(AG16:AG35,"&lt;&gt;NOR",G16:G35)</f>
        <v>0</v>
      </c>
      <c r="H15" s="168"/>
      <c r="I15" s="168">
        <f>SUM(I16:I35)</f>
        <v>0</v>
      </c>
      <c r="J15" s="168"/>
      <c r="K15" s="168">
        <f>SUM(K16:K35)</f>
        <v>0</v>
      </c>
      <c r="L15" s="168"/>
      <c r="M15" s="168">
        <f>SUM(M16:M35)</f>
        <v>0</v>
      </c>
      <c r="N15" s="167"/>
      <c r="O15" s="167">
        <f>SUM(O16:O35)</f>
        <v>3.43</v>
      </c>
      <c r="P15" s="167"/>
      <c r="Q15" s="167">
        <f>SUM(Q16:Q35)</f>
        <v>0</v>
      </c>
      <c r="R15" s="168"/>
      <c r="S15" s="168"/>
      <c r="T15" s="169"/>
      <c r="U15" s="163"/>
      <c r="V15" s="163">
        <f>SUM(V16:V35)</f>
        <v>0</v>
      </c>
      <c r="W15" s="163"/>
      <c r="X15" s="163"/>
      <c r="Y15" s="163"/>
      <c r="AG15" t="s">
        <v>194</v>
      </c>
    </row>
    <row r="16" spans="1:60" outlineLevel="1" x14ac:dyDescent="0.2">
      <c r="A16" s="171">
        <v>3</v>
      </c>
      <c r="B16" s="172" t="s">
        <v>326</v>
      </c>
      <c r="C16" s="180" t="s">
        <v>713</v>
      </c>
      <c r="D16" s="173" t="s">
        <v>276</v>
      </c>
      <c r="E16" s="174">
        <v>5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8.6319999999999994E-2</v>
      </c>
      <c r="O16" s="174">
        <f>ROUND(E16*N16,2)</f>
        <v>0.43</v>
      </c>
      <c r="P16" s="174">
        <v>0</v>
      </c>
      <c r="Q16" s="174">
        <f>ROUND(E16*P16,2)</f>
        <v>0</v>
      </c>
      <c r="R16" s="176" t="s">
        <v>714</v>
      </c>
      <c r="S16" s="176" t="s">
        <v>262</v>
      </c>
      <c r="T16" s="177" t="s">
        <v>262</v>
      </c>
      <c r="U16" s="157">
        <v>0</v>
      </c>
      <c r="V16" s="157">
        <f>ROUND(E16*U16,2)</f>
        <v>0</v>
      </c>
      <c r="W16" s="157"/>
      <c r="X16" s="157" t="s">
        <v>200</v>
      </c>
      <c r="Y16" s="157" t="s">
        <v>201</v>
      </c>
      <c r="Z16" s="147"/>
      <c r="AA16" s="147"/>
      <c r="AB16" s="147"/>
      <c r="AC16" s="147"/>
      <c r="AD16" s="147"/>
      <c r="AE16" s="147"/>
      <c r="AF16" s="147"/>
      <c r="AG16" s="147" t="s">
        <v>202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61" t="s">
        <v>715</v>
      </c>
      <c r="D17" s="262"/>
      <c r="E17" s="262"/>
      <c r="F17" s="262"/>
      <c r="G17" s="262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716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0" t="s">
        <v>309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295</v>
      </c>
      <c r="D19" s="161"/>
      <c r="E19" s="162">
        <v>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206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1">
        <v>4</v>
      </c>
      <c r="B20" s="172" t="s">
        <v>328</v>
      </c>
      <c r="C20" s="180" t="s">
        <v>978</v>
      </c>
      <c r="D20" s="173" t="s">
        <v>330</v>
      </c>
      <c r="E20" s="174">
        <v>8.65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4.3099999999999996E-3</v>
      </c>
      <c r="O20" s="174">
        <f>ROUND(E20*N20,2)</f>
        <v>0.04</v>
      </c>
      <c r="P20" s="174">
        <v>0</v>
      </c>
      <c r="Q20" s="174">
        <f>ROUND(E20*P20,2)</f>
        <v>0</v>
      </c>
      <c r="R20" s="176" t="s">
        <v>714</v>
      </c>
      <c r="S20" s="176" t="s">
        <v>262</v>
      </c>
      <c r="T20" s="177" t="s">
        <v>262</v>
      </c>
      <c r="U20" s="157">
        <v>0</v>
      </c>
      <c r="V20" s="157">
        <f>ROUND(E20*U20,2)</f>
        <v>0</v>
      </c>
      <c r="W20" s="157"/>
      <c r="X20" s="157" t="s">
        <v>200</v>
      </c>
      <c r="Y20" s="157" t="s">
        <v>201</v>
      </c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9" t="s">
        <v>331</v>
      </c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204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979</v>
      </c>
      <c r="D22" s="161"/>
      <c r="E22" s="162">
        <v>8.65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206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5</v>
      </c>
      <c r="B23" s="172" t="s">
        <v>350</v>
      </c>
      <c r="C23" s="180" t="s">
        <v>980</v>
      </c>
      <c r="D23" s="173" t="s">
        <v>276</v>
      </c>
      <c r="E23" s="174">
        <v>42.68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4.7660000000000001E-2</v>
      </c>
      <c r="O23" s="174">
        <f>ROUND(E23*N23,2)</f>
        <v>2.0299999999999998</v>
      </c>
      <c r="P23" s="174">
        <v>0</v>
      </c>
      <c r="Q23" s="174">
        <f>ROUND(E23*P23,2)</f>
        <v>0</v>
      </c>
      <c r="R23" s="176" t="s">
        <v>720</v>
      </c>
      <c r="S23" s="176" t="s">
        <v>262</v>
      </c>
      <c r="T23" s="177" t="s">
        <v>262</v>
      </c>
      <c r="U23" s="157">
        <v>0</v>
      </c>
      <c r="V23" s="157">
        <f>ROUND(E23*U23,2)</f>
        <v>0</v>
      </c>
      <c r="W23" s="157"/>
      <c r="X23" s="157" t="s">
        <v>200</v>
      </c>
      <c r="Y23" s="157" t="s">
        <v>201</v>
      </c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981</v>
      </c>
      <c r="D24" s="161"/>
      <c r="E24" s="162">
        <v>42.68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206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1">
        <v>6</v>
      </c>
      <c r="B25" s="172" t="s">
        <v>982</v>
      </c>
      <c r="C25" s="180" t="s">
        <v>983</v>
      </c>
      <c r="D25" s="173" t="s">
        <v>276</v>
      </c>
      <c r="E25" s="174">
        <v>228.184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3.2799999999999999E-3</v>
      </c>
      <c r="O25" s="174">
        <f>ROUND(E25*N25,2)</f>
        <v>0.75</v>
      </c>
      <c r="P25" s="174">
        <v>0</v>
      </c>
      <c r="Q25" s="174">
        <f>ROUND(E25*P25,2)</f>
        <v>0</v>
      </c>
      <c r="R25" s="176" t="s">
        <v>714</v>
      </c>
      <c r="S25" s="176" t="s">
        <v>262</v>
      </c>
      <c r="T25" s="177" t="s">
        <v>262</v>
      </c>
      <c r="U25" s="157">
        <v>0</v>
      </c>
      <c r="V25" s="157">
        <f>ROUND(E25*U25,2)</f>
        <v>0</v>
      </c>
      <c r="W25" s="157"/>
      <c r="X25" s="157" t="s">
        <v>200</v>
      </c>
      <c r="Y25" s="157" t="s">
        <v>201</v>
      </c>
      <c r="Z25" s="147"/>
      <c r="AA25" s="147"/>
      <c r="AB25" s="147"/>
      <c r="AC25" s="147"/>
      <c r="AD25" s="147"/>
      <c r="AE25" s="147"/>
      <c r="AF25" s="147"/>
      <c r="AG25" s="147" t="s">
        <v>202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1" t="s">
        <v>984</v>
      </c>
      <c r="D26" s="161"/>
      <c r="E26" s="162">
        <v>228.18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206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1">
        <v>7</v>
      </c>
      <c r="B27" s="172" t="s">
        <v>353</v>
      </c>
      <c r="C27" s="180" t="s">
        <v>719</v>
      </c>
      <c r="D27" s="173" t="s">
        <v>276</v>
      </c>
      <c r="E27" s="174">
        <v>42.68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3.6700000000000001E-3</v>
      </c>
      <c r="O27" s="174">
        <f>ROUND(E27*N27,2)</f>
        <v>0.16</v>
      </c>
      <c r="P27" s="174">
        <v>0</v>
      </c>
      <c r="Q27" s="174">
        <f>ROUND(E27*P27,2)</f>
        <v>0</v>
      </c>
      <c r="R27" s="176" t="s">
        <v>720</v>
      </c>
      <c r="S27" s="176" t="s">
        <v>262</v>
      </c>
      <c r="T27" s="177" t="s">
        <v>262</v>
      </c>
      <c r="U27" s="157">
        <v>0</v>
      </c>
      <c r="V27" s="157">
        <f>ROUND(E27*U27,2)</f>
        <v>0</v>
      </c>
      <c r="W27" s="157"/>
      <c r="X27" s="157" t="s">
        <v>200</v>
      </c>
      <c r="Y27" s="157" t="s">
        <v>201</v>
      </c>
      <c r="Z27" s="147"/>
      <c r="AA27" s="147"/>
      <c r="AB27" s="147"/>
      <c r="AC27" s="147"/>
      <c r="AD27" s="147"/>
      <c r="AE27" s="147"/>
      <c r="AF27" s="147"/>
      <c r="AG27" s="147" t="s">
        <v>202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985</v>
      </c>
      <c r="D28" s="161"/>
      <c r="E28" s="162">
        <v>42.68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206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8</v>
      </c>
      <c r="B29" s="172" t="s">
        <v>319</v>
      </c>
      <c r="C29" s="180" t="s">
        <v>320</v>
      </c>
      <c r="D29" s="173" t="s">
        <v>276</v>
      </c>
      <c r="E29" s="174">
        <v>54.089199999999998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3.5E-4</v>
      </c>
      <c r="O29" s="174">
        <f>ROUND(E29*N29,2)</f>
        <v>0.02</v>
      </c>
      <c r="P29" s="174">
        <v>0</v>
      </c>
      <c r="Q29" s="174">
        <f>ROUND(E29*P29,2)</f>
        <v>0</v>
      </c>
      <c r="R29" s="176"/>
      <c r="S29" s="176" t="s">
        <v>198</v>
      </c>
      <c r="T29" s="177" t="s">
        <v>199</v>
      </c>
      <c r="U29" s="157">
        <v>0</v>
      </c>
      <c r="V29" s="157">
        <f>ROUND(E29*U29,2)</f>
        <v>0</v>
      </c>
      <c r="W29" s="157"/>
      <c r="X29" s="157" t="s">
        <v>200</v>
      </c>
      <c r="Y29" s="157" t="s">
        <v>201</v>
      </c>
      <c r="Z29" s="147"/>
      <c r="AA29" s="147"/>
      <c r="AB29" s="147"/>
      <c r="AC29" s="147"/>
      <c r="AD29" s="147"/>
      <c r="AE29" s="147"/>
      <c r="AF29" s="147"/>
      <c r="AG29" s="147" t="s">
        <v>246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9" t="s">
        <v>321</v>
      </c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985</v>
      </c>
      <c r="D31" s="161"/>
      <c r="E31" s="162">
        <v>42.68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206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1" t="s">
        <v>986</v>
      </c>
      <c r="D32" s="161"/>
      <c r="E32" s="162">
        <v>11.41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206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9</v>
      </c>
      <c r="B33" s="172" t="s">
        <v>987</v>
      </c>
      <c r="C33" s="180" t="s">
        <v>988</v>
      </c>
      <c r="D33" s="173" t="s">
        <v>276</v>
      </c>
      <c r="E33" s="174">
        <v>25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1.2E-4</v>
      </c>
      <c r="O33" s="174">
        <f>ROUND(E33*N33,2)</f>
        <v>0</v>
      </c>
      <c r="P33" s="174">
        <v>0</v>
      </c>
      <c r="Q33" s="174">
        <f>ROUND(E33*P33,2)</f>
        <v>0</v>
      </c>
      <c r="R33" s="176"/>
      <c r="S33" s="176" t="s">
        <v>198</v>
      </c>
      <c r="T33" s="177" t="s">
        <v>199</v>
      </c>
      <c r="U33" s="157">
        <v>0</v>
      </c>
      <c r="V33" s="157">
        <f>ROUND(E33*U33,2)</f>
        <v>0</v>
      </c>
      <c r="W33" s="157"/>
      <c r="X33" s="157" t="s">
        <v>200</v>
      </c>
      <c r="Y33" s="157" t="s">
        <v>201</v>
      </c>
      <c r="Z33" s="147"/>
      <c r="AA33" s="147"/>
      <c r="AB33" s="147"/>
      <c r="AC33" s="147"/>
      <c r="AD33" s="147"/>
      <c r="AE33" s="147"/>
      <c r="AF33" s="147"/>
      <c r="AG33" s="147" t="s">
        <v>246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9" t="s">
        <v>989</v>
      </c>
      <c r="D34" s="260"/>
      <c r="E34" s="260"/>
      <c r="F34" s="260"/>
      <c r="G34" s="26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1" t="s">
        <v>990</v>
      </c>
      <c r="D35" s="161"/>
      <c r="E35" s="162">
        <v>25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206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4" t="s">
        <v>193</v>
      </c>
      <c r="B36" s="165" t="s">
        <v>110</v>
      </c>
      <c r="C36" s="179" t="s">
        <v>111</v>
      </c>
      <c r="D36" s="166"/>
      <c r="E36" s="167"/>
      <c r="F36" s="168"/>
      <c r="G36" s="168">
        <f>SUMIF(AG37:AG40,"&lt;&gt;NOR",G37:G40)</f>
        <v>0</v>
      </c>
      <c r="H36" s="168"/>
      <c r="I36" s="168">
        <f>SUM(I37:I40)</f>
        <v>0</v>
      </c>
      <c r="J36" s="168"/>
      <c r="K36" s="168">
        <f>SUM(K37:K40)</f>
        <v>0</v>
      </c>
      <c r="L36" s="168"/>
      <c r="M36" s="168">
        <f>SUM(M37:M40)</f>
        <v>0</v>
      </c>
      <c r="N36" s="167"/>
      <c r="O36" s="167">
        <f>SUM(O37:O40)</f>
        <v>0</v>
      </c>
      <c r="P36" s="167"/>
      <c r="Q36" s="167">
        <f>SUM(Q37:Q40)</f>
        <v>2.42</v>
      </c>
      <c r="R36" s="168"/>
      <c r="S36" s="168"/>
      <c r="T36" s="169"/>
      <c r="U36" s="163"/>
      <c r="V36" s="163">
        <f>SUM(V37:V40)</f>
        <v>0</v>
      </c>
      <c r="W36" s="163"/>
      <c r="X36" s="163"/>
      <c r="Y36" s="163"/>
      <c r="AG36" t="s">
        <v>194</v>
      </c>
    </row>
    <row r="37" spans="1:60" ht="22.5" outlineLevel="1" x14ac:dyDescent="0.2">
      <c r="A37" s="171">
        <v>10</v>
      </c>
      <c r="B37" s="172" t="s">
        <v>991</v>
      </c>
      <c r="C37" s="180" t="s">
        <v>992</v>
      </c>
      <c r="D37" s="173" t="s">
        <v>276</v>
      </c>
      <c r="E37" s="174">
        <v>228.184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2E-3</v>
      </c>
      <c r="Q37" s="174">
        <f>ROUND(E37*P37,2)</f>
        <v>0.46</v>
      </c>
      <c r="R37" s="176" t="s">
        <v>735</v>
      </c>
      <c r="S37" s="176" t="s">
        <v>262</v>
      </c>
      <c r="T37" s="177" t="s">
        <v>262</v>
      </c>
      <c r="U37" s="157">
        <v>0</v>
      </c>
      <c r="V37" s="157">
        <f>ROUND(E37*U37,2)</f>
        <v>0</v>
      </c>
      <c r="W37" s="157"/>
      <c r="X37" s="157" t="s">
        <v>200</v>
      </c>
      <c r="Y37" s="157" t="s">
        <v>201</v>
      </c>
      <c r="Z37" s="147"/>
      <c r="AA37" s="147"/>
      <c r="AB37" s="147"/>
      <c r="AC37" s="147"/>
      <c r="AD37" s="147"/>
      <c r="AE37" s="147"/>
      <c r="AF37" s="147"/>
      <c r="AG37" s="147" t="s">
        <v>202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1" t="s">
        <v>984</v>
      </c>
      <c r="D38" s="161"/>
      <c r="E38" s="162">
        <v>228.18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206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1">
        <v>11</v>
      </c>
      <c r="B39" s="172" t="s">
        <v>993</v>
      </c>
      <c r="C39" s="180" t="s">
        <v>994</v>
      </c>
      <c r="D39" s="173" t="s">
        <v>276</v>
      </c>
      <c r="E39" s="174">
        <v>42.68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4.5999999999999999E-2</v>
      </c>
      <c r="Q39" s="174">
        <f>ROUND(E39*P39,2)</f>
        <v>1.96</v>
      </c>
      <c r="R39" s="176" t="s">
        <v>735</v>
      </c>
      <c r="S39" s="176" t="s">
        <v>262</v>
      </c>
      <c r="T39" s="177" t="s">
        <v>262</v>
      </c>
      <c r="U39" s="157">
        <v>0</v>
      </c>
      <c r="V39" s="157">
        <f>ROUND(E39*U39,2)</f>
        <v>0</v>
      </c>
      <c r="W39" s="157"/>
      <c r="X39" s="157" t="s">
        <v>200</v>
      </c>
      <c r="Y39" s="157" t="s">
        <v>201</v>
      </c>
      <c r="Z39" s="147"/>
      <c r="AA39" s="147"/>
      <c r="AB39" s="147"/>
      <c r="AC39" s="147"/>
      <c r="AD39" s="147"/>
      <c r="AE39" s="147"/>
      <c r="AF39" s="147"/>
      <c r="AG39" s="147" t="s">
        <v>202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1" t="s">
        <v>985</v>
      </c>
      <c r="D40" s="161"/>
      <c r="E40" s="162">
        <v>42.68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206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4" t="s">
        <v>193</v>
      </c>
      <c r="B41" s="165" t="s">
        <v>112</v>
      </c>
      <c r="C41" s="179" t="s">
        <v>113</v>
      </c>
      <c r="D41" s="166"/>
      <c r="E41" s="167"/>
      <c r="F41" s="168"/>
      <c r="G41" s="168">
        <f>SUMIF(AG42:AG43,"&lt;&gt;NOR",G42:G43)</f>
        <v>0</v>
      </c>
      <c r="H41" s="168"/>
      <c r="I41" s="168">
        <f>SUM(I42:I43)</f>
        <v>0</v>
      </c>
      <c r="J41" s="168"/>
      <c r="K41" s="168">
        <f>SUM(K42:K43)</f>
        <v>0</v>
      </c>
      <c r="L41" s="168"/>
      <c r="M41" s="168">
        <f>SUM(M42:M43)</f>
        <v>0</v>
      </c>
      <c r="N41" s="167"/>
      <c r="O41" s="167">
        <f>SUM(O42:O43)</f>
        <v>0</v>
      </c>
      <c r="P41" s="167"/>
      <c r="Q41" s="167">
        <f>SUM(Q42:Q43)</f>
        <v>0</v>
      </c>
      <c r="R41" s="168"/>
      <c r="S41" s="168"/>
      <c r="T41" s="169"/>
      <c r="U41" s="163"/>
      <c r="V41" s="163">
        <f>SUM(V42:V43)</f>
        <v>0</v>
      </c>
      <c r="W41" s="163"/>
      <c r="X41" s="163"/>
      <c r="Y41" s="163"/>
      <c r="AG41" t="s">
        <v>194</v>
      </c>
    </row>
    <row r="42" spans="1:60" ht="22.5" outlineLevel="1" x14ac:dyDescent="0.2">
      <c r="A42" s="171">
        <v>12</v>
      </c>
      <c r="B42" s="172" t="s">
        <v>447</v>
      </c>
      <c r="C42" s="180" t="s">
        <v>745</v>
      </c>
      <c r="D42" s="173" t="s">
        <v>271</v>
      </c>
      <c r="E42" s="174">
        <v>4.0220399999999996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 t="s">
        <v>714</v>
      </c>
      <c r="S42" s="176" t="s">
        <v>262</v>
      </c>
      <c r="T42" s="177" t="s">
        <v>262</v>
      </c>
      <c r="U42" s="157">
        <v>0</v>
      </c>
      <c r="V42" s="157">
        <f>ROUND(E42*U42,2)</f>
        <v>0</v>
      </c>
      <c r="W42" s="157"/>
      <c r="X42" s="157" t="s">
        <v>200</v>
      </c>
      <c r="Y42" s="157" t="s">
        <v>201</v>
      </c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61" t="s">
        <v>746</v>
      </c>
      <c r="D43" s="262"/>
      <c r="E43" s="262"/>
      <c r="F43" s="262"/>
      <c r="G43" s="262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716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4" t="s">
        <v>193</v>
      </c>
      <c r="B44" s="165" t="s">
        <v>151</v>
      </c>
      <c r="C44" s="179" t="s">
        <v>152</v>
      </c>
      <c r="D44" s="166"/>
      <c r="E44" s="167"/>
      <c r="F44" s="168"/>
      <c r="G44" s="168">
        <f>SUMIF(AG45:AG57,"&lt;&gt;NOR",G45:G57)</f>
        <v>0</v>
      </c>
      <c r="H44" s="168"/>
      <c r="I44" s="168">
        <f>SUM(I45:I57)</f>
        <v>0</v>
      </c>
      <c r="J44" s="168"/>
      <c r="K44" s="168">
        <f>SUM(K45:K57)</f>
        <v>0</v>
      </c>
      <c r="L44" s="168"/>
      <c r="M44" s="168">
        <f>SUM(M45:M57)</f>
        <v>0</v>
      </c>
      <c r="N44" s="167"/>
      <c r="O44" s="167">
        <f>SUM(O45:O57)</f>
        <v>0.03</v>
      </c>
      <c r="P44" s="167"/>
      <c r="Q44" s="167">
        <f>SUM(Q45:Q57)</f>
        <v>0</v>
      </c>
      <c r="R44" s="168"/>
      <c r="S44" s="168"/>
      <c r="T44" s="169"/>
      <c r="U44" s="163"/>
      <c r="V44" s="163">
        <f>SUM(V45:V57)</f>
        <v>0</v>
      </c>
      <c r="W44" s="163"/>
      <c r="X44" s="163"/>
      <c r="Y44" s="163"/>
      <c r="AG44" t="s">
        <v>194</v>
      </c>
    </row>
    <row r="45" spans="1:60" outlineLevel="1" x14ac:dyDescent="0.2">
      <c r="A45" s="171">
        <v>13</v>
      </c>
      <c r="B45" s="172" t="s">
        <v>691</v>
      </c>
      <c r="C45" s="180" t="s">
        <v>781</v>
      </c>
      <c r="D45" s="173" t="s">
        <v>276</v>
      </c>
      <c r="E45" s="174">
        <v>78.989199999999997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 t="s">
        <v>782</v>
      </c>
      <c r="S45" s="176" t="s">
        <v>262</v>
      </c>
      <c r="T45" s="177" t="s">
        <v>262</v>
      </c>
      <c r="U45" s="157">
        <v>0</v>
      </c>
      <c r="V45" s="157">
        <f>ROUND(E45*U45,2)</f>
        <v>0</v>
      </c>
      <c r="W45" s="157"/>
      <c r="X45" s="157" t="s">
        <v>200</v>
      </c>
      <c r="Y45" s="157" t="s">
        <v>201</v>
      </c>
      <c r="Z45" s="147"/>
      <c r="AA45" s="147"/>
      <c r="AB45" s="147"/>
      <c r="AC45" s="147"/>
      <c r="AD45" s="147"/>
      <c r="AE45" s="147"/>
      <c r="AF45" s="147"/>
      <c r="AG45" s="147" t="s">
        <v>451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995</v>
      </c>
      <c r="D46" s="161"/>
      <c r="E46" s="162">
        <v>42.68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206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1" t="s">
        <v>996</v>
      </c>
      <c r="D47" s="161"/>
      <c r="E47" s="162">
        <v>24.9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206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1" t="s">
        <v>986</v>
      </c>
      <c r="D48" s="161"/>
      <c r="E48" s="162">
        <v>11.41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206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1">
        <v>14</v>
      </c>
      <c r="B49" s="172" t="s">
        <v>686</v>
      </c>
      <c r="C49" s="180" t="s">
        <v>783</v>
      </c>
      <c r="D49" s="173" t="s">
        <v>276</v>
      </c>
      <c r="E49" s="174">
        <v>78.989199999999997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5.0000000000000002E-5</v>
      </c>
      <c r="O49" s="174">
        <f>ROUND(E49*N49,2)</f>
        <v>0</v>
      </c>
      <c r="P49" s="174">
        <v>0</v>
      </c>
      <c r="Q49" s="174">
        <f>ROUND(E49*P49,2)</f>
        <v>0</v>
      </c>
      <c r="R49" s="176" t="s">
        <v>782</v>
      </c>
      <c r="S49" s="176" t="s">
        <v>262</v>
      </c>
      <c r="T49" s="177" t="s">
        <v>262</v>
      </c>
      <c r="U49" s="157">
        <v>0</v>
      </c>
      <c r="V49" s="157">
        <f>ROUND(E49*U49,2)</f>
        <v>0</v>
      </c>
      <c r="W49" s="157"/>
      <c r="X49" s="157" t="s">
        <v>200</v>
      </c>
      <c r="Y49" s="157" t="s">
        <v>201</v>
      </c>
      <c r="Z49" s="147"/>
      <c r="AA49" s="147"/>
      <c r="AB49" s="147"/>
      <c r="AC49" s="147"/>
      <c r="AD49" s="147"/>
      <c r="AE49" s="147"/>
      <c r="AF49" s="147"/>
      <c r="AG49" s="147" t="s">
        <v>451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1" t="s">
        <v>995</v>
      </c>
      <c r="D50" s="161"/>
      <c r="E50" s="162">
        <v>42.68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206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1" t="s">
        <v>996</v>
      </c>
      <c r="D51" s="161"/>
      <c r="E51" s="162">
        <v>24.9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206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1" t="s">
        <v>986</v>
      </c>
      <c r="D52" s="161"/>
      <c r="E52" s="162">
        <v>11.41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206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1">
        <v>15</v>
      </c>
      <c r="B53" s="172" t="s">
        <v>688</v>
      </c>
      <c r="C53" s="180" t="s">
        <v>784</v>
      </c>
      <c r="D53" s="173" t="s">
        <v>276</v>
      </c>
      <c r="E53" s="174">
        <v>78.989199999999997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3.2000000000000003E-4</v>
      </c>
      <c r="O53" s="174">
        <f>ROUND(E53*N53,2)</f>
        <v>0.03</v>
      </c>
      <c r="P53" s="174">
        <v>0</v>
      </c>
      <c r="Q53" s="174">
        <f>ROUND(E53*P53,2)</f>
        <v>0</v>
      </c>
      <c r="R53" s="176" t="s">
        <v>782</v>
      </c>
      <c r="S53" s="176" t="s">
        <v>262</v>
      </c>
      <c r="T53" s="177" t="s">
        <v>262</v>
      </c>
      <c r="U53" s="157">
        <v>0</v>
      </c>
      <c r="V53" s="157">
        <f>ROUND(E53*U53,2)</f>
        <v>0</v>
      </c>
      <c r="W53" s="157"/>
      <c r="X53" s="157" t="s">
        <v>200</v>
      </c>
      <c r="Y53" s="157" t="s">
        <v>201</v>
      </c>
      <c r="Z53" s="147"/>
      <c r="AA53" s="147"/>
      <c r="AB53" s="147"/>
      <c r="AC53" s="147"/>
      <c r="AD53" s="147"/>
      <c r="AE53" s="147"/>
      <c r="AF53" s="147"/>
      <c r="AG53" s="147" t="s">
        <v>451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9" t="s">
        <v>997</v>
      </c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204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1" t="s">
        <v>995</v>
      </c>
      <c r="D55" s="161"/>
      <c r="E55" s="162">
        <v>42.68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206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1" t="s">
        <v>996</v>
      </c>
      <c r="D56" s="161"/>
      <c r="E56" s="162">
        <v>24.9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206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1" t="s">
        <v>986</v>
      </c>
      <c r="D57" s="161"/>
      <c r="E57" s="162">
        <v>11.41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206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4" t="s">
        <v>193</v>
      </c>
      <c r="B58" s="165" t="s">
        <v>161</v>
      </c>
      <c r="C58" s="179" t="s">
        <v>162</v>
      </c>
      <c r="D58" s="166"/>
      <c r="E58" s="167"/>
      <c r="F58" s="168"/>
      <c r="G58" s="168">
        <f>SUMIF(AG59:AG70,"&lt;&gt;NOR",G59:G70)</f>
        <v>0</v>
      </c>
      <c r="H58" s="168"/>
      <c r="I58" s="168">
        <f>SUM(I59:I70)</f>
        <v>0</v>
      </c>
      <c r="J58" s="168"/>
      <c r="K58" s="168">
        <f>SUM(K59:K70)</f>
        <v>0</v>
      </c>
      <c r="L58" s="168"/>
      <c r="M58" s="168">
        <f>SUM(M59:M70)</f>
        <v>0</v>
      </c>
      <c r="N58" s="167"/>
      <c r="O58" s="167">
        <f>SUM(O59:O70)</f>
        <v>0</v>
      </c>
      <c r="P58" s="167"/>
      <c r="Q58" s="167">
        <f>SUM(Q59:Q70)</f>
        <v>0</v>
      </c>
      <c r="R58" s="168"/>
      <c r="S58" s="168"/>
      <c r="T58" s="169"/>
      <c r="U58" s="163"/>
      <c r="V58" s="163">
        <f>SUM(V59:V70)</f>
        <v>0</v>
      </c>
      <c r="W58" s="163"/>
      <c r="X58" s="163"/>
      <c r="Y58" s="163"/>
      <c r="AG58" t="s">
        <v>194</v>
      </c>
    </row>
    <row r="59" spans="1:60" outlineLevel="1" x14ac:dyDescent="0.2">
      <c r="A59" s="171">
        <v>16</v>
      </c>
      <c r="B59" s="172" t="s">
        <v>705</v>
      </c>
      <c r="C59" s="180" t="s">
        <v>785</v>
      </c>
      <c r="D59" s="173" t="s">
        <v>271</v>
      </c>
      <c r="E59" s="174">
        <v>2.4196499999999999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0</v>
      </c>
      <c r="O59" s="174">
        <f>ROUND(E59*N59,2)</f>
        <v>0</v>
      </c>
      <c r="P59" s="174">
        <v>0</v>
      </c>
      <c r="Q59" s="174">
        <f>ROUND(E59*P59,2)</f>
        <v>0</v>
      </c>
      <c r="R59" s="176" t="s">
        <v>786</v>
      </c>
      <c r="S59" s="176" t="s">
        <v>262</v>
      </c>
      <c r="T59" s="177" t="s">
        <v>262</v>
      </c>
      <c r="U59" s="157">
        <v>0</v>
      </c>
      <c r="V59" s="157">
        <f>ROUND(E59*U59,2)</f>
        <v>0</v>
      </c>
      <c r="W59" s="157"/>
      <c r="X59" s="157" t="s">
        <v>200</v>
      </c>
      <c r="Y59" s="157" t="s">
        <v>201</v>
      </c>
      <c r="Z59" s="147"/>
      <c r="AA59" s="147"/>
      <c r="AB59" s="147"/>
      <c r="AC59" s="147"/>
      <c r="AD59" s="147"/>
      <c r="AE59" s="147"/>
      <c r="AF59" s="147"/>
      <c r="AG59" s="147" t="s">
        <v>246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2" x14ac:dyDescent="0.2">
      <c r="A60" s="154"/>
      <c r="B60" s="155"/>
      <c r="C60" s="261" t="s">
        <v>787</v>
      </c>
      <c r="D60" s="262"/>
      <c r="E60" s="262"/>
      <c r="F60" s="262"/>
      <c r="G60" s="262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716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78" t="str">
        <f>C60</f>
        <v>se složením a hrubým urovnáním nebo s přeložením na jiný dopravní prostředek kromě lodi, vč. příplatku za každých dalších i započatých 1000 m přes 1000 m,</v>
      </c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50" t="s">
        <v>503</v>
      </c>
      <c r="D61" s="251"/>
      <c r="E61" s="251"/>
      <c r="F61" s="251"/>
      <c r="G61" s="251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204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86">
        <v>17</v>
      </c>
      <c r="B62" s="187" t="s">
        <v>970</v>
      </c>
      <c r="C62" s="193" t="s">
        <v>998</v>
      </c>
      <c r="D62" s="188" t="s">
        <v>271</v>
      </c>
      <c r="E62" s="189">
        <v>2.4196499999999999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89">
        <v>0</v>
      </c>
      <c r="O62" s="189">
        <f>ROUND(E62*N62,2)</f>
        <v>0</v>
      </c>
      <c r="P62" s="189">
        <v>0</v>
      </c>
      <c r="Q62" s="189">
        <f>ROUND(E62*P62,2)</f>
        <v>0</v>
      </c>
      <c r="R62" s="191" t="s">
        <v>735</v>
      </c>
      <c r="S62" s="191" t="s">
        <v>262</v>
      </c>
      <c r="T62" s="192" t="s">
        <v>262</v>
      </c>
      <c r="U62" s="157">
        <v>0</v>
      </c>
      <c r="V62" s="157">
        <f>ROUND(E62*U62,2)</f>
        <v>0</v>
      </c>
      <c r="W62" s="157"/>
      <c r="X62" s="157" t="s">
        <v>200</v>
      </c>
      <c r="Y62" s="157" t="s">
        <v>201</v>
      </c>
      <c r="Z62" s="147"/>
      <c r="AA62" s="147"/>
      <c r="AB62" s="147"/>
      <c r="AC62" s="147"/>
      <c r="AD62" s="147"/>
      <c r="AE62" s="147"/>
      <c r="AF62" s="147"/>
      <c r="AG62" s="147" t="s">
        <v>246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1">
        <v>18</v>
      </c>
      <c r="B63" s="172" t="s">
        <v>693</v>
      </c>
      <c r="C63" s="180" t="s">
        <v>788</v>
      </c>
      <c r="D63" s="173" t="s">
        <v>271</v>
      </c>
      <c r="E63" s="174">
        <v>2.4196499999999999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 t="s">
        <v>789</v>
      </c>
      <c r="S63" s="176" t="s">
        <v>262</v>
      </c>
      <c r="T63" s="177" t="s">
        <v>262</v>
      </c>
      <c r="U63" s="157">
        <v>0</v>
      </c>
      <c r="V63" s="157">
        <f>ROUND(E63*U63,2)</f>
        <v>0</v>
      </c>
      <c r="W63" s="157"/>
      <c r="X63" s="157" t="s">
        <v>200</v>
      </c>
      <c r="Y63" s="157" t="s">
        <v>201</v>
      </c>
      <c r="Z63" s="147"/>
      <c r="AA63" s="147"/>
      <c r="AB63" s="147"/>
      <c r="AC63" s="147"/>
      <c r="AD63" s="147"/>
      <c r="AE63" s="147"/>
      <c r="AF63" s="147"/>
      <c r="AG63" s="147" t="s">
        <v>246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61" t="s">
        <v>790</v>
      </c>
      <c r="D64" s="262"/>
      <c r="E64" s="262"/>
      <c r="F64" s="262"/>
      <c r="G64" s="262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716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8" t="str">
        <f>C64</f>
        <v>nebo vybouraných hmot nošením nebo přehazováním k místu nakládky přístupnému normálním dopravním prostředkům,</v>
      </c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50" t="s">
        <v>503</v>
      </c>
      <c r="D65" s="251"/>
      <c r="E65" s="251"/>
      <c r="F65" s="251"/>
      <c r="G65" s="251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204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6">
        <v>19</v>
      </c>
      <c r="B66" s="187" t="s">
        <v>697</v>
      </c>
      <c r="C66" s="193" t="s">
        <v>792</v>
      </c>
      <c r="D66" s="188" t="s">
        <v>271</v>
      </c>
      <c r="E66" s="189">
        <v>2.4196499999999999</v>
      </c>
      <c r="F66" s="190"/>
      <c r="G66" s="191">
        <f>ROUND(E66*F66,2)</f>
        <v>0</v>
      </c>
      <c r="H66" s="190"/>
      <c r="I66" s="191">
        <f>ROUND(E66*H66,2)</f>
        <v>0</v>
      </c>
      <c r="J66" s="190"/>
      <c r="K66" s="191">
        <f>ROUND(E66*J66,2)</f>
        <v>0</v>
      </c>
      <c r="L66" s="191">
        <v>21</v>
      </c>
      <c r="M66" s="191">
        <f>G66*(1+L66/100)</f>
        <v>0</v>
      </c>
      <c r="N66" s="189">
        <v>0</v>
      </c>
      <c r="O66" s="189">
        <f>ROUND(E66*N66,2)</f>
        <v>0</v>
      </c>
      <c r="P66" s="189">
        <v>0</v>
      </c>
      <c r="Q66" s="189">
        <f>ROUND(E66*P66,2)</f>
        <v>0</v>
      </c>
      <c r="R66" s="191" t="s">
        <v>735</v>
      </c>
      <c r="S66" s="191" t="s">
        <v>262</v>
      </c>
      <c r="T66" s="192" t="s">
        <v>262</v>
      </c>
      <c r="U66" s="157">
        <v>0</v>
      </c>
      <c r="V66" s="157">
        <f>ROUND(E66*U66,2)</f>
        <v>0</v>
      </c>
      <c r="W66" s="157"/>
      <c r="X66" s="157" t="s">
        <v>200</v>
      </c>
      <c r="Y66" s="157" t="s">
        <v>201</v>
      </c>
      <c r="Z66" s="147"/>
      <c r="AA66" s="147"/>
      <c r="AB66" s="147"/>
      <c r="AC66" s="147"/>
      <c r="AD66" s="147"/>
      <c r="AE66" s="147"/>
      <c r="AF66" s="147"/>
      <c r="AG66" s="147" t="s">
        <v>202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20</v>
      </c>
      <c r="B67" s="187" t="s">
        <v>699</v>
      </c>
      <c r="C67" s="193" t="s">
        <v>793</v>
      </c>
      <c r="D67" s="188" t="s">
        <v>271</v>
      </c>
      <c r="E67" s="189">
        <v>45.973309999999998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0</v>
      </c>
      <c r="Q67" s="189">
        <f>ROUND(E67*P67,2)</f>
        <v>0</v>
      </c>
      <c r="R67" s="191" t="s">
        <v>735</v>
      </c>
      <c r="S67" s="191" t="s">
        <v>262</v>
      </c>
      <c r="T67" s="192" t="s">
        <v>262</v>
      </c>
      <c r="U67" s="157">
        <v>0</v>
      </c>
      <c r="V67" s="157">
        <f>ROUND(E67*U67,2)</f>
        <v>0</v>
      </c>
      <c r="W67" s="157"/>
      <c r="X67" s="157" t="s">
        <v>200</v>
      </c>
      <c r="Y67" s="157" t="s">
        <v>201</v>
      </c>
      <c r="Z67" s="147"/>
      <c r="AA67" s="147"/>
      <c r="AB67" s="147"/>
      <c r="AC67" s="147"/>
      <c r="AD67" s="147"/>
      <c r="AE67" s="147"/>
      <c r="AF67" s="147"/>
      <c r="AG67" s="147" t="s">
        <v>202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6">
        <v>21</v>
      </c>
      <c r="B68" s="187" t="s">
        <v>701</v>
      </c>
      <c r="C68" s="193" t="s">
        <v>794</v>
      </c>
      <c r="D68" s="188" t="s">
        <v>271</v>
      </c>
      <c r="E68" s="189">
        <v>2.4196499999999999</v>
      </c>
      <c r="F68" s="190"/>
      <c r="G68" s="191">
        <f>ROUND(E68*F68,2)</f>
        <v>0</v>
      </c>
      <c r="H68" s="190"/>
      <c r="I68" s="191">
        <f>ROUND(E68*H68,2)</f>
        <v>0</v>
      </c>
      <c r="J68" s="190"/>
      <c r="K68" s="191">
        <f>ROUND(E68*J68,2)</f>
        <v>0</v>
      </c>
      <c r="L68" s="191">
        <v>21</v>
      </c>
      <c r="M68" s="191">
        <f>G68*(1+L68/100)</f>
        <v>0</v>
      </c>
      <c r="N68" s="189">
        <v>0</v>
      </c>
      <c r="O68" s="189">
        <f>ROUND(E68*N68,2)</f>
        <v>0</v>
      </c>
      <c r="P68" s="189">
        <v>0</v>
      </c>
      <c r="Q68" s="189">
        <f>ROUND(E68*P68,2)</f>
        <v>0</v>
      </c>
      <c r="R68" s="191" t="s">
        <v>735</v>
      </c>
      <c r="S68" s="191" t="s">
        <v>262</v>
      </c>
      <c r="T68" s="192" t="s">
        <v>262</v>
      </c>
      <c r="U68" s="157">
        <v>0</v>
      </c>
      <c r="V68" s="157">
        <f>ROUND(E68*U68,2)</f>
        <v>0</v>
      </c>
      <c r="W68" s="157"/>
      <c r="X68" s="157" t="s">
        <v>200</v>
      </c>
      <c r="Y68" s="157" t="s">
        <v>201</v>
      </c>
      <c r="Z68" s="147"/>
      <c r="AA68" s="147"/>
      <c r="AB68" s="147"/>
      <c r="AC68" s="147"/>
      <c r="AD68" s="147"/>
      <c r="AE68" s="147"/>
      <c r="AF68" s="147"/>
      <c r="AG68" s="147" t="s">
        <v>202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86">
        <v>22</v>
      </c>
      <c r="B69" s="187" t="s">
        <v>703</v>
      </c>
      <c r="C69" s="193" t="s">
        <v>795</v>
      </c>
      <c r="D69" s="188" t="s">
        <v>271</v>
      </c>
      <c r="E69" s="189">
        <v>14.51789</v>
      </c>
      <c r="F69" s="190"/>
      <c r="G69" s="191">
        <f>ROUND(E69*F69,2)</f>
        <v>0</v>
      </c>
      <c r="H69" s="190"/>
      <c r="I69" s="191">
        <f>ROUND(E69*H69,2)</f>
        <v>0</v>
      </c>
      <c r="J69" s="190"/>
      <c r="K69" s="191">
        <f>ROUND(E69*J69,2)</f>
        <v>0</v>
      </c>
      <c r="L69" s="191">
        <v>21</v>
      </c>
      <c r="M69" s="191">
        <f>G69*(1+L69/100)</f>
        <v>0</v>
      </c>
      <c r="N69" s="189">
        <v>0</v>
      </c>
      <c r="O69" s="189">
        <f>ROUND(E69*N69,2)</f>
        <v>0</v>
      </c>
      <c r="P69" s="189">
        <v>0</v>
      </c>
      <c r="Q69" s="189">
        <f>ROUND(E69*P69,2)</f>
        <v>0</v>
      </c>
      <c r="R69" s="191" t="s">
        <v>735</v>
      </c>
      <c r="S69" s="191" t="s">
        <v>262</v>
      </c>
      <c r="T69" s="192" t="s">
        <v>262</v>
      </c>
      <c r="U69" s="157">
        <v>0</v>
      </c>
      <c r="V69" s="157">
        <f>ROUND(E69*U69,2)</f>
        <v>0</v>
      </c>
      <c r="W69" s="157"/>
      <c r="X69" s="157" t="s">
        <v>200</v>
      </c>
      <c r="Y69" s="157" t="s">
        <v>201</v>
      </c>
      <c r="Z69" s="147"/>
      <c r="AA69" s="147"/>
      <c r="AB69" s="147"/>
      <c r="AC69" s="147"/>
      <c r="AD69" s="147"/>
      <c r="AE69" s="147"/>
      <c r="AF69" s="147"/>
      <c r="AG69" s="147" t="s">
        <v>202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1">
        <v>23</v>
      </c>
      <c r="B70" s="172" t="s">
        <v>707</v>
      </c>
      <c r="C70" s="180" t="s">
        <v>796</v>
      </c>
      <c r="D70" s="173" t="s">
        <v>271</v>
      </c>
      <c r="E70" s="174">
        <v>2.4196499999999999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 t="s">
        <v>735</v>
      </c>
      <c r="S70" s="176" t="s">
        <v>262</v>
      </c>
      <c r="T70" s="177" t="s">
        <v>262</v>
      </c>
      <c r="U70" s="157">
        <v>0</v>
      </c>
      <c r="V70" s="157">
        <f>ROUND(E70*U70,2)</f>
        <v>0</v>
      </c>
      <c r="W70" s="157"/>
      <c r="X70" s="157" t="s">
        <v>200</v>
      </c>
      <c r="Y70" s="157" t="s">
        <v>201</v>
      </c>
      <c r="Z70" s="147"/>
      <c r="AA70" s="147"/>
      <c r="AB70" s="147"/>
      <c r="AC70" s="147"/>
      <c r="AD70" s="147"/>
      <c r="AE70" s="147"/>
      <c r="AF70" s="147"/>
      <c r="AG70" s="147" t="s">
        <v>246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3"/>
      <c r="B71" s="4"/>
      <c r="C71" s="18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179</v>
      </c>
    </row>
    <row r="72" spans="1:60" x14ac:dyDescent="0.2">
      <c r="A72" s="150"/>
      <c r="B72" s="151" t="s">
        <v>29</v>
      </c>
      <c r="C72" s="183"/>
      <c r="D72" s="152"/>
      <c r="E72" s="153"/>
      <c r="F72" s="153"/>
      <c r="G72" s="170">
        <f>G8+G15+G36+G41+G44+G58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225</v>
      </c>
    </row>
    <row r="73" spans="1:60" x14ac:dyDescent="0.2">
      <c r="C73" s="184"/>
      <c r="D73" s="10"/>
      <c r="AG73" t="s">
        <v>226</v>
      </c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dHj6qLB1cGl2Tx7MzeIUi+c9UAwx8jsoJGwF+4gbcCVhtC+Whj5KJH4FUIInR2esELuSWwXew3m4ugMZ8JZnA==" saltValue="mQo5zFDT5TUlNg8zN+w7eg==" spinCount="100000" sheet="1" formatRows="0"/>
  <mergeCells count="17">
    <mergeCell ref="C54:G54"/>
    <mergeCell ref="C60:G60"/>
    <mergeCell ref="C61:G61"/>
    <mergeCell ref="C64:G64"/>
    <mergeCell ref="C65:G65"/>
    <mergeCell ref="C43:G43"/>
    <mergeCell ref="A1:G1"/>
    <mergeCell ref="C2:G2"/>
    <mergeCell ref="C3:G3"/>
    <mergeCell ref="C4:G4"/>
    <mergeCell ref="C10:G10"/>
    <mergeCell ref="C13:G13"/>
    <mergeCell ref="C17:G17"/>
    <mergeCell ref="C18:G18"/>
    <mergeCell ref="C21:G21"/>
    <mergeCell ref="C30:G30"/>
    <mergeCell ref="C34:G3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2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59</v>
      </c>
      <c r="C4" s="256" t="s">
        <v>60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95</v>
      </c>
      <c r="C8" s="179" t="s">
        <v>96</v>
      </c>
      <c r="D8" s="166"/>
      <c r="E8" s="167"/>
      <c r="F8" s="168"/>
      <c r="G8" s="168">
        <f>SUMIF(AG9:AG13,"&lt;&gt;NOR",G9:G13)</f>
        <v>0</v>
      </c>
      <c r="H8" s="168"/>
      <c r="I8" s="168">
        <f>SUM(I9:I13)</f>
        <v>0</v>
      </c>
      <c r="J8" s="168"/>
      <c r="K8" s="168">
        <f>SUM(K9:K13)</f>
        <v>0</v>
      </c>
      <c r="L8" s="168"/>
      <c r="M8" s="168">
        <f>SUM(M9:M13)</f>
        <v>0</v>
      </c>
      <c r="N8" s="167"/>
      <c r="O8" s="167">
        <f>SUM(O9:O13)</f>
        <v>0.31</v>
      </c>
      <c r="P8" s="167"/>
      <c r="Q8" s="167">
        <f>SUM(Q9:Q13)</f>
        <v>0</v>
      </c>
      <c r="R8" s="168"/>
      <c r="S8" s="168"/>
      <c r="T8" s="169"/>
      <c r="U8" s="163"/>
      <c r="V8" s="163">
        <f>SUM(V9:V13)</f>
        <v>0</v>
      </c>
      <c r="W8" s="163"/>
      <c r="X8" s="163"/>
      <c r="Y8" s="163"/>
      <c r="AG8" t="s">
        <v>194</v>
      </c>
    </row>
    <row r="9" spans="1:60" outlineLevel="1" x14ac:dyDescent="0.2">
      <c r="A9" s="171">
        <v>1</v>
      </c>
      <c r="B9" s="172" t="s">
        <v>999</v>
      </c>
      <c r="C9" s="180" t="s">
        <v>1000</v>
      </c>
      <c r="D9" s="173" t="s">
        <v>330</v>
      </c>
      <c r="E9" s="174">
        <v>10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8.6599999999999993E-3</v>
      </c>
      <c r="O9" s="174">
        <f>ROUND(E9*N9,2)</f>
        <v>0.09</v>
      </c>
      <c r="P9" s="174">
        <v>0</v>
      </c>
      <c r="Q9" s="174">
        <f>ROUND(E9*P9,2)</f>
        <v>0</v>
      </c>
      <c r="R9" s="176" t="s">
        <v>714</v>
      </c>
      <c r="S9" s="176" t="s">
        <v>262</v>
      </c>
      <c r="T9" s="177" t="s">
        <v>262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715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716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326</v>
      </c>
      <c r="C11" s="180" t="s">
        <v>327</v>
      </c>
      <c r="D11" s="173" t="s">
        <v>276</v>
      </c>
      <c r="E11" s="174">
        <v>2.0350000000000001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0.10712000000000001</v>
      </c>
      <c r="O11" s="174">
        <f>ROUND(E11*N11,2)</f>
        <v>0.22</v>
      </c>
      <c r="P11" s="174">
        <v>0</v>
      </c>
      <c r="Q11" s="174">
        <f>ROUND(E11*P11,2)</f>
        <v>0</v>
      </c>
      <c r="R11" s="176"/>
      <c r="S11" s="176" t="s">
        <v>262</v>
      </c>
      <c r="T11" s="177" t="s">
        <v>262</v>
      </c>
      <c r="U11" s="157">
        <v>0</v>
      </c>
      <c r="V11" s="157">
        <f>ROUND(E11*U11,2)</f>
        <v>0</v>
      </c>
      <c r="W11" s="157"/>
      <c r="X11" s="157" t="s">
        <v>200</v>
      </c>
      <c r="Y11" s="157" t="s">
        <v>201</v>
      </c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9" t="s">
        <v>503</v>
      </c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1001</v>
      </c>
      <c r="D13" s="161"/>
      <c r="E13" s="162">
        <v>2.04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206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4" t="s">
        <v>193</v>
      </c>
      <c r="B14" s="165" t="s">
        <v>100</v>
      </c>
      <c r="C14" s="179" t="s">
        <v>101</v>
      </c>
      <c r="D14" s="166"/>
      <c r="E14" s="167"/>
      <c r="F14" s="168"/>
      <c r="G14" s="168">
        <f>SUMIF(AG15:AG17,"&lt;&gt;NOR",G15:G17)</f>
        <v>0</v>
      </c>
      <c r="H14" s="168"/>
      <c r="I14" s="168">
        <f>SUM(I15:I17)</f>
        <v>0</v>
      </c>
      <c r="J14" s="168"/>
      <c r="K14" s="168">
        <f>SUM(K15:K17)</f>
        <v>0</v>
      </c>
      <c r="L14" s="168"/>
      <c r="M14" s="168">
        <f>SUM(M15:M17)</f>
        <v>0</v>
      </c>
      <c r="N14" s="167"/>
      <c r="O14" s="167">
        <f>SUM(O15:O17)</f>
        <v>0.3</v>
      </c>
      <c r="P14" s="167"/>
      <c r="Q14" s="167">
        <f>SUM(Q15:Q17)</f>
        <v>0</v>
      </c>
      <c r="R14" s="168"/>
      <c r="S14" s="168"/>
      <c r="T14" s="169"/>
      <c r="U14" s="163"/>
      <c r="V14" s="163">
        <f>SUM(V15:V17)</f>
        <v>0</v>
      </c>
      <c r="W14" s="163"/>
      <c r="X14" s="163"/>
      <c r="Y14" s="163"/>
      <c r="AG14" t="s">
        <v>194</v>
      </c>
    </row>
    <row r="15" spans="1:60" outlineLevel="1" x14ac:dyDescent="0.2">
      <c r="A15" s="171">
        <v>3</v>
      </c>
      <c r="B15" s="172" t="s">
        <v>1002</v>
      </c>
      <c r="C15" s="180" t="s">
        <v>1003</v>
      </c>
      <c r="D15" s="173" t="s">
        <v>261</v>
      </c>
      <c r="E15" s="174">
        <v>6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5.0200000000000002E-2</v>
      </c>
      <c r="O15" s="174">
        <f>ROUND(E15*N15,2)</f>
        <v>0.3</v>
      </c>
      <c r="P15" s="174">
        <v>0</v>
      </c>
      <c r="Q15" s="174">
        <f>ROUND(E15*P15,2)</f>
        <v>0</v>
      </c>
      <c r="R15" s="176"/>
      <c r="S15" s="176" t="s">
        <v>198</v>
      </c>
      <c r="T15" s="177" t="s">
        <v>199</v>
      </c>
      <c r="U15" s="157">
        <v>0</v>
      </c>
      <c r="V15" s="157">
        <f>ROUND(E15*U15,2)</f>
        <v>0</v>
      </c>
      <c r="W15" s="157"/>
      <c r="X15" s="157" t="s">
        <v>200</v>
      </c>
      <c r="Y15" s="157" t="s">
        <v>201</v>
      </c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9" t="s">
        <v>503</v>
      </c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204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1" t="s">
        <v>1004</v>
      </c>
      <c r="D17" s="161"/>
      <c r="E17" s="162">
        <v>6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206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193</v>
      </c>
      <c r="B18" s="165" t="s">
        <v>110</v>
      </c>
      <c r="C18" s="179" t="s">
        <v>111</v>
      </c>
      <c r="D18" s="166"/>
      <c r="E18" s="167"/>
      <c r="F18" s="168"/>
      <c r="G18" s="168">
        <f>SUMIF(AG19:AG27,"&lt;&gt;NOR",G19:G27)</f>
        <v>0</v>
      </c>
      <c r="H18" s="168"/>
      <c r="I18" s="168">
        <f>SUM(I19:I27)</f>
        <v>0</v>
      </c>
      <c r="J18" s="168"/>
      <c r="K18" s="168">
        <f>SUM(K19:K27)</f>
        <v>0</v>
      </c>
      <c r="L18" s="168"/>
      <c r="M18" s="168">
        <f>SUM(M19:M27)</f>
        <v>0</v>
      </c>
      <c r="N18" s="167"/>
      <c r="O18" s="167">
        <f>SUM(O19:O27)</f>
        <v>0.01</v>
      </c>
      <c r="P18" s="167"/>
      <c r="Q18" s="167">
        <f>SUM(Q19:Q27)</f>
        <v>0.39</v>
      </c>
      <c r="R18" s="168"/>
      <c r="S18" s="168"/>
      <c r="T18" s="169"/>
      <c r="U18" s="163"/>
      <c r="V18" s="163">
        <f>SUM(V19:V27)</f>
        <v>0</v>
      </c>
      <c r="W18" s="163"/>
      <c r="X18" s="163"/>
      <c r="Y18" s="163"/>
      <c r="AG18" t="s">
        <v>194</v>
      </c>
    </row>
    <row r="19" spans="1:60" outlineLevel="1" x14ac:dyDescent="0.2">
      <c r="A19" s="171">
        <v>4</v>
      </c>
      <c r="B19" s="172" t="s">
        <v>1005</v>
      </c>
      <c r="C19" s="180" t="s">
        <v>1006</v>
      </c>
      <c r="D19" s="173" t="s">
        <v>261</v>
      </c>
      <c r="E19" s="174">
        <v>6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8.0000000000000002E-3</v>
      </c>
      <c r="Q19" s="174">
        <f>ROUND(E19*P19,2)</f>
        <v>0.05</v>
      </c>
      <c r="R19" s="176"/>
      <c r="S19" s="176" t="s">
        <v>262</v>
      </c>
      <c r="T19" s="177" t="s">
        <v>262</v>
      </c>
      <c r="U19" s="157">
        <v>0</v>
      </c>
      <c r="V19" s="157">
        <f>ROUND(E19*U19,2)</f>
        <v>0</v>
      </c>
      <c r="W19" s="157"/>
      <c r="X19" s="157" t="s">
        <v>200</v>
      </c>
      <c r="Y19" s="157" t="s">
        <v>201</v>
      </c>
      <c r="Z19" s="147"/>
      <c r="AA19" s="147"/>
      <c r="AB19" s="147"/>
      <c r="AC19" s="147"/>
      <c r="AD19" s="147"/>
      <c r="AE19" s="147"/>
      <c r="AF19" s="147"/>
      <c r="AG19" s="147" t="s">
        <v>202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9" t="s">
        <v>503</v>
      </c>
      <c r="D20" s="260"/>
      <c r="E20" s="260"/>
      <c r="F20" s="260"/>
      <c r="G20" s="260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204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1" t="s">
        <v>1007</v>
      </c>
      <c r="D21" s="161"/>
      <c r="E21" s="162">
        <v>6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206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1">
        <v>5</v>
      </c>
      <c r="B22" s="172" t="s">
        <v>1008</v>
      </c>
      <c r="C22" s="180" t="s">
        <v>1009</v>
      </c>
      <c r="D22" s="173" t="s">
        <v>330</v>
      </c>
      <c r="E22" s="174">
        <v>4.5999999999999996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4.8999999999999998E-4</v>
      </c>
      <c r="O22" s="174">
        <f>ROUND(E22*N22,2)</f>
        <v>0</v>
      </c>
      <c r="P22" s="174">
        <v>1.2999999999999999E-2</v>
      </c>
      <c r="Q22" s="174">
        <f>ROUND(E22*P22,2)</f>
        <v>0.06</v>
      </c>
      <c r="R22" s="176"/>
      <c r="S22" s="176" t="s">
        <v>262</v>
      </c>
      <c r="T22" s="177" t="s">
        <v>262</v>
      </c>
      <c r="U22" s="157">
        <v>0</v>
      </c>
      <c r="V22" s="157">
        <f>ROUND(E22*U22,2)</f>
        <v>0</v>
      </c>
      <c r="W22" s="157"/>
      <c r="X22" s="157" t="s">
        <v>200</v>
      </c>
      <c r="Y22" s="157" t="s">
        <v>201</v>
      </c>
      <c r="Z22" s="147"/>
      <c r="AA22" s="147"/>
      <c r="AB22" s="147"/>
      <c r="AC22" s="147"/>
      <c r="AD22" s="147"/>
      <c r="AE22" s="147"/>
      <c r="AF22" s="147"/>
      <c r="AG22" s="147" t="s">
        <v>202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9" t="s">
        <v>503</v>
      </c>
      <c r="D23" s="260"/>
      <c r="E23" s="260"/>
      <c r="F23" s="260"/>
      <c r="G23" s="26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1010</v>
      </c>
      <c r="D24" s="161"/>
      <c r="E24" s="162">
        <v>4.5999999999999996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206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6</v>
      </c>
      <c r="B25" s="172" t="s">
        <v>1011</v>
      </c>
      <c r="C25" s="180" t="s">
        <v>1012</v>
      </c>
      <c r="D25" s="173" t="s">
        <v>330</v>
      </c>
      <c r="E25" s="174">
        <v>10.5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4.8999999999999998E-4</v>
      </c>
      <c r="O25" s="174">
        <f>ROUND(E25*N25,2)</f>
        <v>0.01</v>
      </c>
      <c r="P25" s="174">
        <v>2.7E-2</v>
      </c>
      <c r="Q25" s="174">
        <f>ROUND(E25*P25,2)</f>
        <v>0.28000000000000003</v>
      </c>
      <c r="R25" s="176"/>
      <c r="S25" s="176" t="s">
        <v>262</v>
      </c>
      <c r="T25" s="177" t="s">
        <v>262</v>
      </c>
      <c r="U25" s="157">
        <v>0</v>
      </c>
      <c r="V25" s="157">
        <f>ROUND(E25*U25,2)</f>
        <v>0</v>
      </c>
      <c r="W25" s="157"/>
      <c r="X25" s="157" t="s">
        <v>200</v>
      </c>
      <c r="Y25" s="157" t="s">
        <v>201</v>
      </c>
      <c r="Z25" s="147"/>
      <c r="AA25" s="147"/>
      <c r="AB25" s="147"/>
      <c r="AC25" s="147"/>
      <c r="AD25" s="147"/>
      <c r="AE25" s="147"/>
      <c r="AF25" s="147"/>
      <c r="AG25" s="147" t="s">
        <v>202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9" t="s">
        <v>503</v>
      </c>
      <c r="D26" s="260"/>
      <c r="E26" s="260"/>
      <c r="F26" s="260"/>
      <c r="G26" s="26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204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1" t="s">
        <v>1013</v>
      </c>
      <c r="D27" s="161"/>
      <c r="E27" s="162">
        <v>10.5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206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4" t="s">
        <v>193</v>
      </c>
      <c r="B28" s="165" t="s">
        <v>112</v>
      </c>
      <c r="C28" s="179" t="s">
        <v>113</v>
      </c>
      <c r="D28" s="166"/>
      <c r="E28" s="167"/>
      <c r="F28" s="168"/>
      <c r="G28" s="168">
        <f>SUMIF(AG29:AG29,"&lt;&gt;NOR",G29:G29)</f>
        <v>0</v>
      </c>
      <c r="H28" s="168"/>
      <c r="I28" s="168">
        <f>SUM(I29:I29)</f>
        <v>0</v>
      </c>
      <c r="J28" s="168"/>
      <c r="K28" s="168">
        <f>SUM(K29:K29)</f>
        <v>0</v>
      </c>
      <c r="L28" s="168"/>
      <c r="M28" s="168">
        <f>SUM(M29:M29)</f>
        <v>0</v>
      </c>
      <c r="N28" s="167"/>
      <c r="O28" s="167">
        <f>SUM(O29:O29)</f>
        <v>0</v>
      </c>
      <c r="P28" s="167"/>
      <c r="Q28" s="167">
        <f>SUM(Q29:Q29)</f>
        <v>0</v>
      </c>
      <c r="R28" s="168"/>
      <c r="S28" s="168"/>
      <c r="T28" s="169"/>
      <c r="U28" s="163"/>
      <c r="V28" s="163">
        <f>SUM(V29:V29)</f>
        <v>0</v>
      </c>
      <c r="W28" s="163"/>
      <c r="X28" s="163"/>
      <c r="Y28" s="163"/>
      <c r="AG28" t="s">
        <v>194</v>
      </c>
    </row>
    <row r="29" spans="1:60" outlineLevel="1" x14ac:dyDescent="0.2">
      <c r="A29" s="186">
        <v>7</v>
      </c>
      <c r="B29" s="187" t="s">
        <v>447</v>
      </c>
      <c r="C29" s="193" t="s">
        <v>448</v>
      </c>
      <c r="D29" s="188" t="s">
        <v>271</v>
      </c>
      <c r="E29" s="189">
        <v>0.37598999999999999</v>
      </c>
      <c r="F29" s="190"/>
      <c r="G29" s="191">
        <f>ROUND(E29*F29,2)</f>
        <v>0</v>
      </c>
      <c r="H29" s="190"/>
      <c r="I29" s="191">
        <f>ROUND(E29*H29,2)</f>
        <v>0</v>
      </c>
      <c r="J29" s="190"/>
      <c r="K29" s="191">
        <f>ROUND(E29*J29,2)</f>
        <v>0</v>
      </c>
      <c r="L29" s="191">
        <v>21</v>
      </c>
      <c r="M29" s="191">
        <f>G29*(1+L29/100)</f>
        <v>0</v>
      </c>
      <c r="N29" s="189">
        <v>0</v>
      </c>
      <c r="O29" s="189">
        <f>ROUND(E29*N29,2)</f>
        <v>0</v>
      </c>
      <c r="P29" s="189">
        <v>0</v>
      </c>
      <c r="Q29" s="189">
        <f>ROUND(E29*P29,2)</f>
        <v>0</v>
      </c>
      <c r="R29" s="191"/>
      <c r="S29" s="191" t="s">
        <v>262</v>
      </c>
      <c r="T29" s="192" t="s">
        <v>262</v>
      </c>
      <c r="U29" s="157">
        <v>0</v>
      </c>
      <c r="V29" s="157">
        <f>ROUND(E29*U29,2)</f>
        <v>0</v>
      </c>
      <c r="W29" s="157"/>
      <c r="X29" s="157" t="s">
        <v>200</v>
      </c>
      <c r="Y29" s="157" t="s">
        <v>201</v>
      </c>
      <c r="Z29" s="147"/>
      <c r="AA29" s="147"/>
      <c r="AB29" s="147"/>
      <c r="AC29" s="147"/>
      <c r="AD29" s="147"/>
      <c r="AE29" s="147"/>
      <c r="AF29" s="147"/>
      <c r="AG29" s="147" t="s">
        <v>202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4" t="s">
        <v>193</v>
      </c>
      <c r="B30" s="165" t="s">
        <v>117</v>
      </c>
      <c r="C30" s="179" t="s">
        <v>118</v>
      </c>
      <c r="D30" s="166"/>
      <c r="E30" s="167"/>
      <c r="F30" s="168"/>
      <c r="G30" s="168">
        <f>SUMIF(AG31:AG42,"&lt;&gt;NOR",G31:G42)</f>
        <v>0</v>
      </c>
      <c r="H30" s="168"/>
      <c r="I30" s="168">
        <f>SUM(I31:I42)</f>
        <v>0</v>
      </c>
      <c r="J30" s="168"/>
      <c r="K30" s="168">
        <f>SUM(K31:K42)</f>
        <v>0</v>
      </c>
      <c r="L30" s="168"/>
      <c r="M30" s="168">
        <f>SUM(M31:M42)</f>
        <v>0</v>
      </c>
      <c r="N30" s="167"/>
      <c r="O30" s="167">
        <f>SUM(O31:O42)</f>
        <v>0</v>
      </c>
      <c r="P30" s="167"/>
      <c r="Q30" s="167">
        <f>SUM(Q31:Q42)</f>
        <v>0</v>
      </c>
      <c r="R30" s="168"/>
      <c r="S30" s="168"/>
      <c r="T30" s="169"/>
      <c r="U30" s="163"/>
      <c r="V30" s="163">
        <f>SUM(V31:V42)</f>
        <v>0</v>
      </c>
      <c r="W30" s="163"/>
      <c r="X30" s="163"/>
      <c r="Y30" s="163"/>
      <c r="AG30" t="s">
        <v>194</v>
      </c>
    </row>
    <row r="31" spans="1:60" outlineLevel="1" x14ac:dyDescent="0.2">
      <c r="A31" s="171">
        <v>8</v>
      </c>
      <c r="B31" s="172" t="s">
        <v>1014</v>
      </c>
      <c r="C31" s="180" t="s">
        <v>1015</v>
      </c>
      <c r="D31" s="173" t="s">
        <v>330</v>
      </c>
      <c r="E31" s="174">
        <v>10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2.0000000000000002E-5</v>
      </c>
      <c r="O31" s="174">
        <f>ROUND(E31*N31,2)</f>
        <v>0</v>
      </c>
      <c r="P31" s="174">
        <v>0</v>
      </c>
      <c r="Q31" s="174">
        <f>ROUND(E31*P31,2)</f>
        <v>0</v>
      </c>
      <c r="R31" s="176"/>
      <c r="S31" s="176" t="s">
        <v>262</v>
      </c>
      <c r="T31" s="177" t="s">
        <v>262</v>
      </c>
      <c r="U31" s="157">
        <v>0</v>
      </c>
      <c r="V31" s="157">
        <f>ROUND(E31*U31,2)</f>
        <v>0</v>
      </c>
      <c r="W31" s="157"/>
      <c r="X31" s="157" t="s">
        <v>200</v>
      </c>
      <c r="Y31" s="157" t="s">
        <v>201</v>
      </c>
      <c r="Z31" s="147"/>
      <c r="AA31" s="147"/>
      <c r="AB31" s="147"/>
      <c r="AC31" s="147"/>
      <c r="AD31" s="147"/>
      <c r="AE31" s="147"/>
      <c r="AF31" s="147"/>
      <c r="AG31" s="147" t="s">
        <v>246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9" t="s">
        <v>1016</v>
      </c>
      <c r="D32" s="260"/>
      <c r="E32" s="260"/>
      <c r="F32" s="260"/>
      <c r="G32" s="26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204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1" t="s">
        <v>63</v>
      </c>
      <c r="D33" s="161"/>
      <c r="E33" s="162">
        <v>10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206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1">
        <v>9</v>
      </c>
      <c r="B34" s="172" t="s">
        <v>1017</v>
      </c>
      <c r="C34" s="180" t="s">
        <v>1018</v>
      </c>
      <c r="D34" s="173" t="s">
        <v>330</v>
      </c>
      <c r="E34" s="174">
        <v>8.4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2.0000000000000002E-5</v>
      </c>
      <c r="O34" s="174">
        <f>ROUND(E34*N34,2)</f>
        <v>0</v>
      </c>
      <c r="P34" s="174">
        <v>0</v>
      </c>
      <c r="Q34" s="174">
        <f>ROUND(E34*P34,2)</f>
        <v>0</v>
      </c>
      <c r="R34" s="176"/>
      <c r="S34" s="176" t="s">
        <v>262</v>
      </c>
      <c r="T34" s="177" t="s">
        <v>262</v>
      </c>
      <c r="U34" s="157">
        <v>0</v>
      </c>
      <c r="V34" s="157">
        <f>ROUND(E34*U34,2)</f>
        <v>0</v>
      </c>
      <c r="W34" s="157"/>
      <c r="X34" s="157" t="s">
        <v>200</v>
      </c>
      <c r="Y34" s="157" t="s">
        <v>201</v>
      </c>
      <c r="Z34" s="147"/>
      <c r="AA34" s="147"/>
      <c r="AB34" s="147"/>
      <c r="AC34" s="147"/>
      <c r="AD34" s="147"/>
      <c r="AE34" s="147"/>
      <c r="AF34" s="147"/>
      <c r="AG34" s="147" t="s">
        <v>451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9" t="s">
        <v>1016</v>
      </c>
      <c r="D35" s="260"/>
      <c r="E35" s="260"/>
      <c r="F35" s="260"/>
      <c r="G35" s="260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204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1" t="s">
        <v>1019</v>
      </c>
      <c r="D36" s="161"/>
      <c r="E36" s="162">
        <v>8.4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206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10</v>
      </c>
      <c r="B37" s="172" t="s">
        <v>1020</v>
      </c>
      <c r="C37" s="180" t="s">
        <v>1021</v>
      </c>
      <c r="D37" s="173" t="s">
        <v>330</v>
      </c>
      <c r="E37" s="174">
        <v>21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4.0000000000000003E-5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262</v>
      </c>
      <c r="T37" s="177" t="s">
        <v>262</v>
      </c>
      <c r="U37" s="157">
        <v>0</v>
      </c>
      <c r="V37" s="157">
        <f>ROUND(E37*U37,2)</f>
        <v>0</v>
      </c>
      <c r="W37" s="157"/>
      <c r="X37" s="157" t="s">
        <v>200</v>
      </c>
      <c r="Y37" s="157" t="s">
        <v>201</v>
      </c>
      <c r="Z37" s="147"/>
      <c r="AA37" s="147"/>
      <c r="AB37" s="147"/>
      <c r="AC37" s="147"/>
      <c r="AD37" s="147"/>
      <c r="AE37" s="147"/>
      <c r="AF37" s="147"/>
      <c r="AG37" s="147" t="s">
        <v>451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9" t="s">
        <v>1094</v>
      </c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204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50" t="s">
        <v>1022</v>
      </c>
      <c r="D39" s="251"/>
      <c r="E39" s="251"/>
      <c r="F39" s="251"/>
      <c r="G39" s="25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204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1" t="s">
        <v>1023</v>
      </c>
      <c r="D40" s="161"/>
      <c r="E40" s="162">
        <v>21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206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11</v>
      </c>
      <c r="B41" s="172" t="s">
        <v>482</v>
      </c>
      <c r="C41" s="180" t="s">
        <v>483</v>
      </c>
      <c r="D41" s="173" t="s">
        <v>0</v>
      </c>
      <c r="E41" s="174">
        <v>43.282600000000002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262</v>
      </c>
      <c r="T41" s="177" t="s">
        <v>262</v>
      </c>
      <c r="U41" s="157">
        <v>0</v>
      </c>
      <c r="V41" s="157">
        <f>ROUND(E41*U41,2)</f>
        <v>0</v>
      </c>
      <c r="W41" s="157"/>
      <c r="X41" s="157" t="s">
        <v>200</v>
      </c>
      <c r="Y41" s="157" t="s">
        <v>201</v>
      </c>
      <c r="Z41" s="147"/>
      <c r="AA41" s="147"/>
      <c r="AB41" s="147"/>
      <c r="AC41" s="147"/>
      <c r="AD41" s="147"/>
      <c r="AE41" s="147"/>
      <c r="AF41" s="147"/>
      <c r="AG41" s="147" t="s">
        <v>460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9" t="s">
        <v>503</v>
      </c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204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4" t="s">
        <v>193</v>
      </c>
      <c r="B43" s="165" t="s">
        <v>127</v>
      </c>
      <c r="C43" s="179" t="s">
        <v>128</v>
      </c>
      <c r="D43" s="166"/>
      <c r="E43" s="167"/>
      <c r="F43" s="168"/>
      <c r="G43" s="168">
        <f>SUMIF(AG44:AG63,"&lt;&gt;NOR",G44:G63)</f>
        <v>0</v>
      </c>
      <c r="H43" s="168"/>
      <c r="I43" s="168">
        <f>SUM(I44:I63)</f>
        <v>0</v>
      </c>
      <c r="J43" s="168"/>
      <c r="K43" s="168">
        <f>SUM(K44:K63)</f>
        <v>0</v>
      </c>
      <c r="L43" s="168"/>
      <c r="M43" s="168">
        <f>SUM(M44:M63)</f>
        <v>0</v>
      </c>
      <c r="N43" s="167"/>
      <c r="O43" s="167">
        <f>SUM(O44:O63)</f>
        <v>0.05</v>
      </c>
      <c r="P43" s="167"/>
      <c r="Q43" s="167">
        <f>SUM(Q44:Q63)</f>
        <v>0.08</v>
      </c>
      <c r="R43" s="168"/>
      <c r="S43" s="168"/>
      <c r="T43" s="169"/>
      <c r="U43" s="163"/>
      <c r="V43" s="163">
        <f>SUM(V44:V63)</f>
        <v>0</v>
      </c>
      <c r="W43" s="163"/>
      <c r="X43" s="163"/>
      <c r="Y43" s="163"/>
      <c r="AG43" t="s">
        <v>194</v>
      </c>
    </row>
    <row r="44" spans="1:60" outlineLevel="1" x14ac:dyDescent="0.2">
      <c r="A44" s="171">
        <v>12</v>
      </c>
      <c r="B44" s="172" t="s">
        <v>1024</v>
      </c>
      <c r="C44" s="180" t="s">
        <v>1025</v>
      </c>
      <c r="D44" s="173" t="s">
        <v>261</v>
      </c>
      <c r="E44" s="174">
        <v>12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262</v>
      </c>
      <c r="T44" s="177" t="s">
        <v>262</v>
      </c>
      <c r="U44" s="157">
        <v>0</v>
      </c>
      <c r="V44" s="157">
        <f>ROUND(E44*U44,2)</f>
        <v>0</v>
      </c>
      <c r="W44" s="157"/>
      <c r="X44" s="157" t="s">
        <v>200</v>
      </c>
      <c r="Y44" s="157" t="s">
        <v>201</v>
      </c>
      <c r="Z44" s="147"/>
      <c r="AA44" s="147"/>
      <c r="AB44" s="147"/>
      <c r="AC44" s="147"/>
      <c r="AD44" s="147"/>
      <c r="AE44" s="147"/>
      <c r="AF44" s="147"/>
      <c r="AG44" s="147" t="s">
        <v>1026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1027</v>
      </c>
      <c r="D45" s="161"/>
      <c r="E45" s="162">
        <v>12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206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13</v>
      </c>
      <c r="B46" s="172" t="s">
        <v>1028</v>
      </c>
      <c r="C46" s="180" t="s">
        <v>1029</v>
      </c>
      <c r="D46" s="173" t="s">
        <v>330</v>
      </c>
      <c r="E46" s="174">
        <v>12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2.0000000000000002E-5</v>
      </c>
      <c r="O46" s="174">
        <f>ROUND(E46*N46,2)</f>
        <v>0</v>
      </c>
      <c r="P46" s="174">
        <v>1E-3</v>
      </c>
      <c r="Q46" s="174">
        <f>ROUND(E46*P46,2)</f>
        <v>0.01</v>
      </c>
      <c r="R46" s="176"/>
      <c r="S46" s="176" t="s">
        <v>262</v>
      </c>
      <c r="T46" s="177" t="s">
        <v>262</v>
      </c>
      <c r="U46" s="157">
        <v>0</v>
      </c>
      <c r="V46" s="157">
        <f>ROUND(E46*U46,2)</f>
        <v>0</v>
      </c>
      <c r="W46" s="157"/>
      <c r="X46" s="157" t="s">
        <v>200</v>
      </c>
      <c r="Y46" s="157" t="s">
        <v>201</v>
      </c>
      <c r="Z46" s="147"/>
      <c r="AA46" s="147"/>
      <c r="AB46" s="147"/>
      <c r="AC46" s="147"/>
      <c r="AD46" s="147"/>
      <c r="AE46" s="147"/>
      <c r="AF46" s="147"/>
      <c r="AG46" s="147" t="s">
        <v>451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1" t="s">
        <v>1027</v>
      </c>
      <c r="D47" s="161"/>
      <c r="E47" s="162">
        <v>12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206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14</v>
      </c>
      <c r="B48" s="172" t="s">
        <v>1030</v>
      </c>
      <c r="C48" s="180" t="s">
        <v>1031</v>
      </c>
      <c r="D48" s="173" t="s">
        <v>330</v>
      </c>
      <c r="E48" s="174">
        <v>21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2.0000000000000002E-5</v>
      </c>
      <c r="O48" s="174">
        <f>ROUND(E48*N48,2)</f>
        <v>0</v>
      </c>
      <c r="P48" s="174">
        <v>3.2000000000000002E-3</v>
      </c>
      <c r="Q48" s="174">
        <f>ROUND(E48*P48,2)</f>
        <v>7.0000000000000007E-2</v>
      </c>
      <c r="R48" s="176"/>
      <c r="S48" s="176" t="s">
        <v>262</v>
      </c>
      <c r="T48" s="177" t="s">
        <v>262</v>
      </c>
      <c r="U48" s="157">
        <v>0</v>
      </c>
      <c r="V48" s="157">
        <f>ROUND(E48*U48,2)</f>
        <v>0</v>
      </c>
      <c r="W48" s="157"/>
      <c r="X48" s="157" t="s">
        <v>200</v>
      </c>
      <c r="Y48" s="157" t="s">
        <v>201</v>
      </c>
      <c r="Z48" s="147"/>
      <c r="AA48" s="147"/>
      <c r="AB48" s="147"/>
      <c r="AC48" s="147"/>
      <c r="AD48" s="147"/>
      <c r="AE48" s="147"/>
      <c r="AF48" s="147"/>
      <c r="AG48" s="147" t="s">
        <v>451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1023</v>
      </c>
      <c r="D49" s="161"/>
      <c r="E49" s="162">
        <v>21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206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15</v>
      </c>
      <c r="B50" s="172" t="s">
        <v>1032</v>
      </c>
      <c r="C50" s="180" t="s">
        <v>1033</v>
      </c>
      <c r="D50" s="173" t="s">
        <v>330</v>
      </c>
      <c r="E50" s="174">
        <v>10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7.6000000000000004E-4</v>
      </c>
      <c r="O50" s="174">
        <f>ROUND(E50*N50,2)</f>
        <v>0.01</v>
      </c>
      <c r="P50" s="174">
        <v>0</v>
      </c>
      <c r="Q50" s="174">
        <f>ROUND(E50*P50,2)</f>
        <v>0</v>
      </c>
      <c r="R50" s="176"/>
      <c r="S50" s="176" t="s">
        <v>262</v>
      </c>
      <c r="T50" s="177" t="s">
        <v>262</v>
      </c>
      <c r="U50" s="157">
        <v>0</v>
      </c>
      <c r="V50" s="157">
        <f>ROUND(E50*U50,2)</f>
        <v>0</v>
      </c>
      <c r="W50" s="157"/>
      <c r="X50" s="157" t="s">
        <v>200</v>
      </c>
      <c r="Y50" s="157" t="s">
        <v>201</v>
      </c>
      <c r="Z50" s="147"/>
      <c r="AA50" s="147"/>
      <c r="AB50" s="147"/>
      <c r="AC50" s="147"/>
      <c r="AD50" s="147"/>
      <c r="AE50" s="147"/>
      <c r="AF50" s="147"/>
      <c r="AG50" s="147" t="s">
        <v>451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1" t="s">
        <v>1034</v>
      </c>
      <c r="D51" s="161"/>
      <c r="E51" s="162">
        <v>10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206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1">
        <v>16</v>
      </c>
      <c r="B52" s="172" t="s">
        <v>1035</v>
      </c>
      <c r="C52" s="180" t="s">
        <v>1036</v>
      </c>
      <c r="D52" s="173" t="s">
        <v>330</v>
      </c>
      <c r="E52" s="174">
        <v>8.4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8.8000000000000003E-4</v>
      </c>
      <c r="O52" s="174">
        <f>ROUND(E52*N52,2)</f>
        <v>0.01</v>
      </c>
      <c r="P52" s="174">
        <v>0</v>
      </c>
      <c r="Q52" s="174">
        <f>ROUND(E52*P52,2)</f>
        <v>0</v>
      </c>
      <c r="R52" s="176"/>
      <c r="S52" s="176" t="s">
        <v>262</v>
      </c>
      <c r="T52" s="177" t="s">
        <v>262</v>
      </c>
      <c r="U52" s="157">
        <v>0</v>
      </c>
      <c r="V52" s="157">
        <f>ROUND(E52*U52,2)</f>
        <v>0</v>
      </c>
      <c r="W52" s="157"/>
      <c r="X52" s="157" t="s">
        <v>200</v>
      </c>
      <c r="Y52" s="157" t="s">
        <v>201</v>
      </c>
      <c r="Z52" s="147"/>
      <c r="AA52" s="147"/>
      <c r="AB52" s="147"/>
      <c r="AC52" s="147"/>
      <c r="AD52" s="147"/>
      <c r="AE52" s="147"/>
      <c r="AF52" s="147"/>
      <c r="AG52" s="147" t="s">
        <v>451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1" t="s">
        <v>1019</v>
      </c>
      <c r="D53" s="161"/>
      <c r="E53" s="162">
        <v>8.4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206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17</v>
      </c>
      <c r="B54" s="172" t="s">
        <v>1037</v>
      </c>
      <c r="C54" s="180" t="s">
        <v>1038</v>
      </c>
      <c r="D54" s="173" t="s">
        <v>330</v>
      </c>
      <c r="E54" s="174">
        <v>21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1.6000000000000001E-3</v>
      </c>
      <c r="O54" s="174">
        <f>ROUND(E54*N54,2)</f>
        <v>0.03</v>
      </c>
      <c r="P54" s="174">
        <v>0</v>
      </c>
      <c r="Q54" s="174">
        <f>ROUND(E54*P54,2)</f>
        <v>0</v>
      </c>
      <c r="R54" s="176"/>
      <c r="S54" s="176" t="s">
        <v>262</v>
      </c>
      <c r="T54" s="177" t="s">
        <v>262</v>
      </c>
      <c r="U54" s="157">
        <v>0</v>
      </c>
      <c r="V54" s="157">
        <f>ROUND(E54*U54,2)</f>
        <v>0</v>
      </c>
      <c r="W54" s="157"/>
      <c r="X54" s="157" t="s">
        <v>200</v>
      </c>
      <c r="Y54" s="157" t="s">
        <v>201</v>
      </c>
      <c r="Z54" s="147"/>
      <c r="AA54" s="147"/>
      <c r="AB54" s="147"/>
      <c r="AC54" s="147"/>
      <c r="AD54" s="147"/>
      <c r="AE54" s="147"/>
      <c r="AF54" s="147"/>
      <c r="AG54" s="147" t="s">
        <v>246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9" t="s">
        <v>503</v>
      </c>
      <c r="D55" s="260"/>
      <c r="E55" s="260"/>
      <c r="F55" s="260"/>
      <c r="G55" s="260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204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1" t="s">
        <v>1039</v>
      </c>
      <c r="D56" s="161"/>
      <c r="E56" s="162">
        <v>21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206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18</v>
      </c>
      <c r="B57" s="172" t="s">
        <v>1040</v>
      </c>
      <c r="C57" s="180" t="s">
        <v>1041</v>
      </c>
      <c r="D57" s="173" t="s">
        <v>261</v>
      </c>
      <c r="E57" s="174">
        <v>2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5.4000000000000001E-4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262</v>
      </c>
      <c r="T57" s="177" t="s">
        <v>262</v>
      </c>
      <c r="U57" s="157">
        <v>0</v>
      </c>
      <c r="V57" s="157">
        <f>ROUND(E57*U57,2)</f>
        <v>0</v>
      </c>
      <c r="W57" s="157"/>
      <c r="X57" s="157" t="s">
        <v>200</v>
      </c>
      <c r="Y57" s="157" t="s">
        <v>201</v>
      </c>
      <c r="Z57" s="147"/>
      <c r="AA57" s="147"/>
      <c r="AB57" s="147"/>
      <c r="AC57" s="147"/>
      <c r="AD57" s="147"/>
      <c r="AE57" s="147"/>
      <c r="AF57" s="147"/>
      <c r="AG57" s="147" t="s">
        <v>451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1" t="s">
        <v>89</v>
      </c>
      <c r="D58" s="161"/>
      <c r="E58" s="162">
        <v>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206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1">
        <v>19</v>
      </c>
      <c r="B59" s="172" t="s">
        <v>1042</v>
      </c>
      <c r="C59" s="180" t="s">
        <v>1043</v>
      </c>
      <c r="D59" s="173" t="s">
        <v>0</v>
      </c>
      <c r="E59" s="174">
        <v>209.41499999999999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0</v>
      </c>
      <c r="O59" s="174">
        <f>ROUND(E59*N59,2)</f>
        <v>0</v>
      </c>
      <c r="P59" s="174">
        <v>0</v>
      </c>
      <c r="Q59" s="174">
        <f>ROUND(E59*P59,2)</f>
        <v>0</v>
      </c>
      <c r="R59" s="176"/>
      <c r="S59" s="176" t="s">
        <v>262</v>
      </c>
      <c r="T59" s="177" t="s">
        <v>262</v>
      </c>
      <c r="U59" s="157">
        <v>0</v>
      </c>
      <c r="V59" s="157">
        <f>ROUND(E59*U59,2)</f>
        <v>0</v>
      </c>
      <c r="W59" s="157"/>
      <c r="X59" s="157" t="s">
        <v>200</v>
      </c>
      <c r="Y59" s="157" t="s">
        <v>201</v>
      </c>
      <c r="Z59" s="147"/>
      <c r="AA59" s="147"/>
      <c r="AB59" s="147"/>
      <c r="AC59" s="147"/>
      <c r="AD59" s="147"/>
      <c r="AE59" s="147"/>
      <c r="AF59" s="147"/>
      <c r="AG59" s="147" t="s">
        <v>460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9" t="s">
        <v>503</v>
      </c>
      <c r="D60" s="260"/>
      <c r="E60" s="260"/>
      <c r="F60" s="260"/>
      <c r="G60" s="260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204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20</v>
      </c>
      <c r="B61" s="172" t="s">
        <v>1044</v>
      </c>
      <c r="C61" s="180" t="s">
        <v>1045</v>
      </c>
      <c r="D61" s="173" t="s">
        <v>1046</v>
      </c>
      <c r="E61" s="174">
        <v>4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198</v>
      </c>
      <c r="T61" s="177" t="s">
        <v>199</v>
      </c>
      <c r="U61" s="157">
        <v>0</v>
      </c>
      <c r="V61" s="157">
        <f>ROUND(E61*U61,2)</f>
        <v>0</v>
      </c>
      <c r="W61" s="157"/>
      <c r="X61" s="157" t="s">
        <v>1047</v>
      </c>
      <c r="Y61" s="157" t="s">
        <v>201</v>
      </c>
      <c r="Z61" s="147"/>
      <c r="AA61" s="147"/>
      <c r="AB61" s="147"/>
      <c r="AC61" s="147"/>
      <c r="AD61" s="147"/>
      <c r="AE61" s="147"/>
      <c r="AF61" s="147"/>
      <c r="AG61" s="147" t="s">
        <v>1048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9" t="s">
        <v>503</v>
      </c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204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93</v>
      </c>
      <c r="D63" s="161"/>
      <c r="E63" s="162">
        <v>4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206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4" t="s">
        <v>193</v>
      </c>
      <c r="B64" s="165" t="s">
        <v>129</v>
      </c>
      <c r="C64" s="179" t="s">
        <v>130</v>
      </c>
      <c r="D64" s="166"/>
      <c r="E64" s="167"/>
      <c r="F64" s="168"/>
      <c r="G64" s="168">
        <f>SUMIF(AG65:AG86,"&lt;&gt;NOR",G65:G86)</f>
        <v>0</v>
      </c>
      <c r="H64" s="168"/>
      <c r="I64" s="168">
        <f>SUM(I65:I86)</f>
        <v>0</v>
      </c>
      <c r="J64" s="168"/>
      <c r="K64" s="168">
        <f>SUM(K65:K86)</f>
        <v>0</v>
      </c>
      <c r="L64" s="168"/>
      <c r="M64" s="168">
        <f>SUM(M65:M86)</f>
        <v>0</v>
      </c>
      <c r="N64" s="167"/>
      <c r="O64" s="167">
        <f>SUM(O65:O86)</f>
        <v>0</v>
      </c>
      <c r="P64" s="167"/>
      <c r="Q64" s="167">
        <f>SUM(Q65:Q86)</f>
        <v>0</v>
      </c>
      <c r="R64" s="168"/>
      <c r="S64" s="168"/>
      <c r="T64" s="169"/>
      <c r="U64" s="163"/>
      <c r="V64" s="163">
        <f>SUM(V65:V86)</f>
        <v>0</v>
      </c>
      <c r="W64" s="163"/>
      <c r="X64" s="163"/>
      <c r="Y64" s="163"/>
      <c r="AG64" t="s">
        <v>194</v>
      </c>
    </row>
    <row r="65" spans="1:60" outlineLevel="1" x14ac:dyDescent="0.2">
      <c r="A65" s="171">
        <v>21</v>
      </c>
      <c r="B65" s="172" t="s">
        <v>1049</v>
      </c>
      <c r="C65" s="180" t="s">
        <v>1050</v>
      </c>
      <c r="D65" s="173" t="s">
        <v>261</v>
      </c>
      <c r="E65" s="174">
        <v>3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7.1000000000000002E-4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198</v>
      </c>
      <c r="T65" s="177" t="s">
        <v>199</v>
      </c>
      <c r="U65" s="157">
        <v>0</v>
      </c>
      <c r="V65" s="157">
        <f>ROUND(E65*U65,2)</f>
        <v>0</v>
      </c>
      <c r="W65" s="157"/>
      <c r="X65" s="157" t="s">
        <v>200</v>
      </c>
      <c r="Y65" s="157" t="s">
        <v>201</v>
      </c>
      <c r="Z65" s="147"/>
      <c r="AA65" s="147"/>
      <c r="AB65" s="147"/>
      <c r="AC65" s="147"/>
      <c r="AD65" s="147"/>
      <c r="AE65" s="147"/>
      <c r="AF65" s="147"/>
      <c r="AG65" s="147" t="s">
        <v>451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9" t="s">
        <v>503</v>
      </c>
      <c r="D66" s="260"/>
      <c r="E66" s="260"/>
      <c r="F66" s="260"/>
      <c r="G66" s="260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204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1" t="s">
        <v>91</v>
      </c>
      <c r="D67" s="161"/>
      <c r="E67" s="162">
        <v>3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206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22</v>
      </c>
      <c r="B68" s="172" t="s">
        <v>1051</v>
      </c>
      <c r="C68" s="180" t="s">
        <v>1052</v>
      </c>
      <c r="D68" s="173" t="s">
        <v>261</v>
      </c>
      <c r="E68" s="174">
        <v>8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2.7E-4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198</v>
      </c>
      <c r="T68" s="177" t="s">
        <v>199</v>
      </c>
      <c r="U68" s="157">
        <v>0</v>
      </c>
      <c r="V68" s="157">
        <f>ROUND(E68*U68,2)</f>
        <v>0</v>
      </c>
      <c r="W68" s="157"/>
      <c r="X68" s="157" t="s">
        <v>200</v>
      </c>
      <c r="Y68" s="157" t="s">
        <v>201</v>
      </c>
      <c r="Z68" s="147"/>
      <c r="AA68" s="147"/>
      <c r="AB68" s="147"/>
      <c r="AC68" s="147"/>
      <c r="AD68" s="147"/>
      <c r="AE68" s="147"/>
      <c r="AF68" s="147"/>
      <c r="AG68" s="147" t="s">
        <v>451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9" t="s">
        <v>503</v>
      </c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204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1053</v>
      </c>
      <c r="D70" s="161"/>
      <c r="E70" s="162">
        <v>8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206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1">
        <v>23</v>
      </c>
      <c r="B71" s="172" t="s">
        <v>1054</v>
      </c>
      <c r="C71" s="180" t="s">
        <v>1055</v>
      </c>
      <c r="D71" s="173" t="s">
        <v>261</v>
      </c>
      <c r="E71" s="174">
        <v>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1.8000000000000001E-4</v>
      </c>
      <c r="O71" s="174">
        <f>ROUND(E71*N71,2)</f>
        <v>0</v>
      </c>
      <c r="P71" s="174">
        <v>0</v>
      </c>
      <c r="Q71" s="174">
        <f>ROUND(E71*P71,2)</f>
        <v>0</v>
      </c>
      <c r="R71" s="176"/>
      <c r="S71" s="176" t="s">
        <v>463</v>
      </c>
      <c r="T71" s="177" t="s">
        <v>199</v>
      </c>
      <c r="U71" s="157">
        <v>0</v>
      </c>
      <c r="V71" s="157">
        <f>ROUND(E71*U71,2)</f>
        <v>0</v>
      </c>
      <c r="W71" s="157"/>
      <c r="X71" s="157" t="s">
        <v>200</v>
      </c>
      <c r="Y71" s="157" t="s">
        <v>201</v>
      </c>
      <c r="Z71" s="147"/>
      <c r="AA71" s="147"/>
      <c r="AB71" s="147"/>
      <c r="AC71" s="147"/>
      <c r="AD71" s="147"/>
      <c r="AE71" s="147"/>
      <c r="AF71" s="147"/>
      <c r="AG71" s="147" t="s">
        <v>451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9" t="s">
        <v>503</v>
      </c>
      <c r="D72" s="260"/>
      <c r="E72" s="260"/>
      <c r="F72" s="260"/>
      <c r="G72" s="26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204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1" t="s">
        <v>87</v>
      </c>
      <c r="D73" s="161"/>
      <c r="E73" s="162">
        <v>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206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1">
        <v>24</v>
      </c>
      <c r="B74" s="172" t="s">
        <v>1056</v>
      </c>
      <c r="C74" s="180" t="s">
        <v>1057</v>
      </c>
      <c r="D74" s="173" t="s">
        <v>261</v>
      </c>
      <c r="E74" s="174">
        <v>3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1E-4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944</v>
      </c>
      <c r="T74" s="177" t="s">
        <v>199</v>
      </c>
      <c r="U74" s="157">
        <v>0</v>
      </c>
      <c r="V74" s="157">
        <f>ROUND(E74*U74,2)</f>
        <v>0</v>
      </c>
      <c r="W74" s="157"/>
      <c r="X74" s="157" t="s">
        <v>200</v>
      </c>
      <c r="Y74" s="157" t="s">
        <v>201</v>
      </c>
      <c r="Z74" s="147"/>
      <c r="AA74" s="147"/>
      <c r="AB74" s="147"/>
      <c r="AC74" s="147"/>
      <c r="AD74" s="147"/>
      <c r="AE74" s="147"/>
      <c r="AF74" s="147"/>
      <c r="AG74" s="147" t="s">
        <v>451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9" t="s">
        <v>503</v>
      </c>
      <c r="D75" s="260"/>
      <c r="E75" s="260"/>
      <c r="F75" s="260"/>
      <c r="G75" s="260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204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1" t="s">
        <v>91</v>
      </c>
      <c r="D76" s="161"/>
      <c r="E76" s="162">
        <v>3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206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25</v>
      </c>
      <c r="B77" s="172" t="s">
        <v>1058</v>
      </c>
      <c r="C77" s="180" t="s">
        <v>1059</v>
      </c>
      <c r="D77" s="173" t="s">
        <v>0</v>
      </c>
      <c r="E77" s="174">
        <v>39.795000000000002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262</v>
      </c>
      <c r="T77" s="177" t="s">
        <v>262</v>
      </c>
      <c r="U77" s="157">
        <v>0</v>
      </c>
      <c r="V77" s="157">
        <f>ROUND(E77*U77,2)</f>
        <v>0</v>
      </c>
      <c r="W77" s="157"/>
      <c r="X77" s="157" t="s">
        <v>200</v>
      </c>
      <c r="Y77" s="157" t="s">
        <v>201</v>
      </c>
      <c r="Z77" s="147"/>
      <c r="AA77" s="147"/>
      <c r="AB77" s="147"/>
      <c r="AC77" s="147"/>
      <c r="AD77" s="147"/>
      <c r="AE77" s="147"/>
      <c r="AF77" s="147"/>
      <c r="AG77" s="147" t="s">
        <v>460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9" t="s">
        <v>503</v>
      </c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204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1">
        <v>26</v>
      </c>
      <c r="B79" s="172" t="s">
        <v>1060</v>
      </c>
      <c r="C79" s="180" t="s">
        <v>1061</v>
      </c>
      <c r="D79" s="173" t="s">
        <v>261</v>
      </c>
      <c r="E79" s="174">
        <v>1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8.0000000000000004E-4</v>
      </c>
      <c r="O79" s="174">
        <f>ROUND(E79*N79,2)</f>
        <v>0</v>
      </c>
      <c r="P79" s="174">
        <v>0</v>
      </c>
      <c r="Q79" s="174">
        <f>ROUND(E79*P79,2)</f>
        <v>0</v>
      </c>
      <c r="R79" s="176" t="s">
        <v>490</v>
      </c>
      <c r="S79" s="176" t="s">
        <v>262</v>
      </c>
      <c r="T79" s="177" t="s">
        <v>262</v>
      </c>
      <c r="U79" s="157">
        <v>0</v>
      </c>
      <c r="V79" s="157">
        <f>ROUND(E79*U79,2)</f>
        <v>0</v>
      </c>
      <c r="W79" s="157"/>
      <c r="X79" s="157" t="s">
        <v>486</v>
      </c>
      <c r="Y79" s="157" t="s">
        <v>201</v>
      </c>
      <c r="Z79" s="147"/>
      <c r="AA79" s="147"/>
      <c r="AB79" s="147"/>
      <c r="AC79" s="147"/>
      <c r="AD79" s="147"/>
      <c r="AE79" s="147"/>
      <c r="AF79" s="147"/>
      <c r="AG79" s="147" t="s">
        <v>487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9" t="s">
        <v>503</v>
      </c>
      <c r="D80" s="260"/>
      <c r="E80" s="260"/>
      <c r="F80" s="260"/>
      <c r="G80" s="260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204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1" t="s">
        <v>87</v>
      </c>
      <c r="D81" s="161"/>
      <c r="E81" s="162">
        <v>1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206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1">
        <v>27</v>
      </c>
      <c r="B82" s="172" t="s">
        <v>1062</v>
      </c>
      <c r="C82" s="180" t="s">
        <v>1063</v>
      </c>
      <c r="D82" s="173" t="s">
        <v>261</v>
      </c>
      <c r="E82" s="174">
        <v>1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5.9999999999999995E-4</v>
      </c>
      <c r="O82" s="174">
        <f>ROUND(E82*N82,2)</f>
        <v>0</v>
      </c>
      <c r="P82" s="174">
        <v>0</v>
      </c>
      <c r="Q82" s="174">
        <f>ROUND(E82*P82,2)</f>
        <v>0</v>
      </c>
      <c r="R82" s="176" t="s">
        <v>490</v>
      </c>
      <c r="S82" s="176" t="s">
        <v>262</v>
      </c>
      <c r="T82" s="177" t="s">
        <v>262</v>
      </c>
      <c r="U82" s="157">
        <v>0</v>
      </c>
      <c r="V82" s="157">
        <f>ROUND(E82*U82,2)</f>
        <v>0</v>
      </c>
      <c r="W82" s="157"/>
      <c r="X82" s="157" t="s">
        <v>486</v>
      </c>
      <c r="Y82" s="157" t="s">
        <v>201</v>
      </c>
      <c r="Z82" s="147"/>
      <c r="AA82" s="147"/>
      <c r="AB82" s="147"/>
      <c r="AC82" s="147"/>
      <c r="AD82" s="147"/>
      <c r="AE82" s="147"/>
      <c r="AF82" s="147"/>
      <c r="AG82" s="147" t="s">
        <v>487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1" t="s">
        <v>87</v>
      </c>
      <c r="D83" s="161"/>
      <c r="E83" s="162">
        <v>1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206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1">
        <v>28</v>
      </c>
      <c r="B84" s="172" t="s">
        <v>1064</v>
      </c>
      <c r="C84" s="180" t="s">
        <v>1065</v>
      </c>
      <c r="D84" s="173" t="s">
        <v>261</v>
      </c>
      <c r="E84" s="174">
        <v>4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6"/>
      <c r="S84" s="176" t="s">
        <v>198</v>
      </c>
      <c r="T84" s="177" t="s">
        <v>199</v>
      </c>
      <c r="U84" s="157">
        <v>0</v>
      </c>
      <c r="V84" s="157">
        <f>ROUND(E84*U84,2)</f>
        <v>0</v>
      </c>
      <c r="W84" s="157"/>
      <c r="X84" s="157" t="s">
        <v>486</v>
      </c>
      <c r="Y84" s="157" t="s">
        <v>201</v>
      </c>
      <c r="Z84" s="147"/>
      <c r="AA84" s="147"/>
      <c r="AB84" s="147"/>
      <c r="AC84" s="147"/>
      <c r="AD84" s="147"/>
      <c r="AE84" s="147"/>
      <c r="AF84" s="147"/>
      <c r="AG84" s="147" t="s">
        <v>487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59" t="s">
        <v>503</v>
      </c>
      <c r="D85" s="260"/>
      <c r="E85" s="260"/>
      <c r="F85" s="260"/>
      <c r="G85" s="260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204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1" t="s">
        <v>93</v>
      </c>
      <c r="D86" s="161"/>
      <c r="E86" s="162">
        <v>4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206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4" t="s">
        <v>193</v>
      </c>
      <c r="B87" s="165" t="s">
        <v>131</v>
      </c>
      <c r="C87" s="179" t="s">
        <v>132</v>
      </c>
      <c r="D87" s="166"/>
      <c r="E87" s="167"/>
      <c r="F87" s="168"/>
      <c r="G87" s="168">
        <f>SUMIF(AG88:AG118,"&lt;&gt;NOR",G88:G118)</f>
        <v>0</v>
      </c>
      <c r="H87" s="168"/>
      <c r="I87" s="168">
        <f>SUM(I88:I118)</f>
        <v>0</v>
      </c>
      <c r="J87" s="168"/>
      <c r="K87" s="168">
        <f>SUM(K88:K118)</f>
        <v>0</v>
      </c>
      <c r="L87" s="168"/>
      <c r="M87" s="168">
        <f>SUM(M88:M118)</f>
        <v>0</v>
      </c>
      <c r="N87" s="167"/>
      <c r="O87" s="167">
        <f>SUM(O88:O118)</f>
        <v>0.16</v>
      </c>
      <c r="P87" s="167"/>
      <c r="Q87" s="167">
        <f>SUM(Q88:Q118)</f>
        <v>0.11</v>
      </c>
      <c r="R87" s="168"/>
      <c r="S87" s="168"/>
      <c r="T87" s="169"/>
      <c r="U87" s="163"/>
      <c r="V87" s="163">
        <f>SUM(V88:V118)</f>
        <v>0</v>
      </c>
      <c r="W87" s="163"/>
      <c r="X87" s="163"/>
      <c r="Y87" s="163"/>
      <c r="AG87" t="s">
        <v>194</v>
      </c>
    </row>
    <row r="88" spans="1:60" outlineLevel="1" x14ac:dyDescent="0.2">
      <c r="A88" s="171">
        <v>29</v>
      </c>
      <c r="B88" s="172" t="s">
        <v>1066</v>
      </c>
      <c r="C88" s="180" t="s">
        <v>1067</v>
      </c>
      <c r="D88" s="173" t="s">
        <v>261</v>
      </c>
      <c r="E88" s="174">
        <v>3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6"/>
      <c r="S88" s="176" t="s">
        <v>262</v>
      </c>
      <c r="T88" s="177" t="s">
        <v>262</v>
      </c>
      <c r="U88" s="157">
        <v>0</v>
      </c>
      <c r="V88" s="157">
        <f>ROUND(E88*U88,2)</f>
        <v>0</v>
      </c>
      <c r="W88" s="157"/>
      <c r="X88" s="157" t="s">
        <v>200</v>
      </c>
      <c r="Y88" s="157" t="s">
        <v>201</v>
      </c>
      <c r="Z88" s="147"/>
      <c r="AA88" s="147"/>
      <c r="AB88" s="147"/>
      <c r="AC88" s="147"/>
      <c r="AD88" s="147"/>
      <c r="AE88" s="147"/>
      <c r="AF88" s="147"/>
      <c r="AG88" s="147" t="s">
        <v>451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9" t="s">
        <v>503</v>
      </c>
      <c r="D89" s="260"/>
      <c r="E89" s="260"/>
      <c r="F89" s="260"/>
      <c r="G89" s="260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204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1" t="s">
        <v>91</v>
      </c>
      <c r="D90" s="161"/>
      <c r="E90" s="162">
        <v>3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206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1">
        <v>30</v>
      </c>
      <c r="B91" s="172" t="s">
        <v>1068</v>
      </c>
      <c r="C91" s="180" t="s">
        <v>1069</v>
      </c>
      <c r="D91" s="173" t="s">
        <v>261</v>
      </c>
      <c r="E91" s="174">
        <v>4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8.0000000000000007E-5</v>
      </c>
      <c r="O91" s="174">
        <f>ROUND(E91*N91,2)</f>
        <v>0</v>
      </c>
      <c r="P91" s="174">
        <v>2.4930000000000001E-2</v>
      </c>
      <c r="Q91" s="174">
        <f>ROUND(E91*P91,2)</f>
        <v>0.1</v>
      </c>
      <c r="R91" s="176"/>
      <c r="S91" s="176" t="s">
        <v>262</v>
      </c>
      <c r="T91" s="177" t="s">
        <v>262</v>
      </c>
      <c r="U91" s="157">
        <v>0</v>
      </c>
      <c r="V91" s="157">
        <f>ROUND(E91*U91,2)</f>
        <v>0</v>
      </c>
      <c r="W91" s="157"/>
      <c r="X91" s="157" t="s">
        <v>200</v>
      </c>
      <c r="Y91" s="157" t="s">
        <v>201</v>
      </c>
      <c r="Z91" s="147"/>
      <c r="AA91" s="147"/>
      <c r="AB91" s="147"/>
      <c r="AC91" s="147"/>
      <c r="AD91" s="147"/>
      <c r="AE91" s="147"/>
      <c r="AF91" s="147"/>
      <c r="AG91" s="147" t="s">
        <v>451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9" t="s">
        <v>503</v>
      </c>
      <c r="D92" s="260"/>
      <c r="E92" s="260"/>
      <c r="F92" s="260"/>
      <c r="G92" s="260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1" t="s">
        <v>93</v>
      </c>
      <c r="D93" s="161"/>
      <c r="E93" s="162">
        <v>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206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31</v>
      </c>
      <c r="B94" s="172" t="s">
        <v>1070</v>
      </c>
      <c r="C94" s="180" t="s">
        <v>1071</v>
      </c>
      <c r="D94" s="173" t="s">
        <v>261</v>
      </c>
      <c r="E94" s="174">
        <v>2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6"/>
      <c r="S94" s="176" t="s">
        <v>262</v>
      </c>
      <c r="T94" s="177" t="s">
        <v>262</v>
      </c>
      <c r="U94" s="157">
        <v>0</v>
      </c>
      <c r="V94" s="157">
        <f>ROUND(E94*U94,2)</f>
        <v>0</v>
      </c>
      <c r="W94" s="157"/>
      <c r="X94" s="157" t="s">
        <v>200</v>
      </c>
      <c r="Y94" s="157" t="s">
        <v>201</v>
      </c>
      <c r="Z94" s="147"/>
      <c r="AA94" s="147"/>
      <c r="AB94" s="147"/>
      <c r="AC94" s="147"/>
      <c r="AD94" s="147"/>
      <c r="AE94" s="147"/>
      <c r="AF94" s="147"/>
      <c r="AG94" s="147" t="s">
        <v>451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1" t="s">
        <v>89</v>
      </c>
      <c r="D95" s="161"/>
      <c r="E95" s="162">
        <v>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206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1">
        <v>32</v>
      </c>
      <c r="B96" s="172" t="s">
        <v>1072</v>
      </c>
      <c r="C96" s="180" t="s">
        <v>1073</v>
      </c>
      <c r="D96" s="173" t="s">
        <v>261</v>
      </c>
      <c r="E96" s="174">
        <v>2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0</v>
      </c>
      <c r="O96" s="174">
        <f>ROUND(E96*N96,2)</f>
        <v>0</v>
      </c>
      <c r="P96" s="174">
        <v>0</v>
      </c>
      <c r="Q96" s="174">
        <f>ROUND(E96*P96,2)</f>
        <v>0</v>
      </c>
      <c r="R96" s="176"/>
      <c r="S96" s="176" t="s">
        <v>262</v>
      </c>
      <c r="T96" s="177" t="s">
        <v>262</v>
      </c>
      <c r="U96" s="157">
        <v>0</v>
      </c>
      <c r="V96" s="157">
        <f>ROUND(E96*U96,2)</f>
        <v>0</v>
      </c>
      <c r="W96" s="157"/>
      <c r="X96" s="157" t="s">
        <v>200</v>
      </c>
      <c r="Y96" s="157" t="s">
        <v>201</v>
      </c>
      <c r="Z96" s="147"/>
      <c r="AA96" s="147"/>
      <c r="AB96" s="147"/>
      <c r="AC96" s="147"/>
      <c r="AD96" s="147"/>
      <c r="AE96" s="147"/>
      <c r="AF96" s="147"/>
      <c r="AG96" s="147" t="s">
        <v>451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9" t="s">
        <v>503</v>
      </c>
      <c r="D97" s="260"/>
      <c r="E97" s="260"/>
      <c r="F97" s="260"/>
      <c r="G97" s="260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204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1" t="s">
        <v>89</v>
      </c>
      <c r="D98" s="161"/>
      <c r="E98" s="162">
        <v>2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206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1">
        <v>33</v>
      </c>
      <c r="B99" s="172" t="s">
        <v>1074</v>
      </c>
      <c r="C99" s="180" t="s">
        <v>1075</v>
      </c>
      <c r="D99" s="173" t="s">
        <v>261</v>
      </c>
      <c r="E99" s="174">
        <v>3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0</v>
      </c>
      <c r="O99" s="174">
        <f>ROUND(E99*N99,2)</f>
        <v>0</v>
      </c>
      <c r="P99" s="174">
        <v>0</v>
      </c>
      <c r="Q99" s="174">
        <f>ROUND(E99*P99,2)</f>
        <v>0</v>
      </c>
      <c r="R99" s="176"/>
      <c r="S99" s="176" t="s">
        <v>262</v>
      </c>
      <c r="T99" s="177" t="s">
        <v>262</v>
      </c>
      <c r="U99" s="157">
        <v>0</v>
      </c>
      <c r="V99" s="157">
        <f>ROUND(E99*U99,2)</f>
        <v>0</v>
      </c>
      <c r="W99" s="157"/>
      <c r="X99" s="157" t="s">
        <v>200</v>
      </c>
      <c r="Y99" s="157" t="s">
        <v>201</v>
      </c>
      <c r="Z99" s="147"/>
      <c r="AA99" s="147"/>
      <c r="AB99" s="147"/>
      <c r="AC99" s="147"/>
      <c r="AD99" s="147"/>
      <c r="AE99" s="147"/>
      <c r="AF99" s="147"/>
      <c r="AG99" s="147" t="s">
        <v>451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9" t="s">
        <v>503</v>
      </c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204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1" t="s">
        <v>91</v>
      </c>
      <c r="D101" s="161"/>
      <c r="E101" s="162">
        <v>3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206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34</v>
      </c>
      <c r="B102" s="172" t="s">
        <v>1076</v>
      </c>
      <c r="C102" s="180" t="s">
        <v>1077</v>
      </c>
      <c r="D102" s="173" t="s">
        <v>494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198</v>
      </c>
      <c r="T102" s="177" t="s">
        <v>199</v>
      </c>
      <c r="U102" s="157">
        <v>0</v>
      </c>
      <c r="V102" s="157">
        <f>ROUND(E102*U102,2)</f>
        <v>0</v>
      </c>
      <c r="W102" s="157"/>
      <c r="X102" s="157" t="s">
        <v>200</v>
      </c>
      <c r="Y102" s="157" t="s">
        <v>201</v>
      </c>
      <c r="Z102" s="147"/>
      <c r="AA102" s="147"/>
      <c r="AB102" s="147"/>
      <c r="AC102" s="147"/>
      <c r="AD102" s="147"/>
      <c r="AE102" s="147"/>
      <c r="AF102" s="147"/>
      <c r="AG102" s="147" t="s">
        <v>451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9" t="s">
        <v>503</v>
      </c>
      <c r="D103" s="260"/>
      <c r="E103" s="260"/>
      <c r="F103" s="260"/>
      <c r="G103" s="260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204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1" t="s">
        <v>87</v>
      </c>
      <c r="D104" s="161"/>
      <c r="E104" s="162">
        <v>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206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1">
        <v>35</v>
      </c>
      <c r="B105" s="172" t="s">
        <v>1078</v>
      </c>
      <c r="C105" s="180" t="s">
        <v>1079</v>
      </c>
      <c r="D105" s="173" t="s">
        <v>261</v>
      </c>
      <c r="E105" s="174">
        <v>8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1.0000000000000001E-5</v>
      </c>
      <c r="O105" s="174">
        <f>ROUND(E105*N105,2)</f>
        <v>0</v>
      </c>
      <c r="P105" s="174">
        <v>7.5000000000000002E-4</v>
      </c>
      <c r="Q105" s="174">
        <f>ROUND(E105*P105,2)</f>
        <v>0.01</v>
      </c>
      <c r="R105" s="176"/>
      <c r="S105" s="176" t="s">
        <v>262</v>
      </c>
      <c r="T105" s="177" t="s">
        <v>262</v>
      </c>
      <c r="U105" s="157">
        <v>0</v>
      </c>
      <c r="V105" s="157">
        <f>ROUND(E105*U105,2)</f>
        <v>0</v>
      </c>
      <c r="W105" s="157"/>
      <c r="X105" s="157" t="s">
        <v>200</v>
      </c>
      <c r="Y105" s="157" t="s">
        <v>201</v>
      </c>
      <c r="Z105" s="147"/>
      <c r="AA105" s="147"/>
      <c r="AB105" s="147"/>
      <c r="AC105" s="147"/>
      <c r="AD105" s="147"/>
      <c r="AE105" s="147"/>
      <c r="AF105" s="147"/>
      <c r="AG105" s="147" t="s">
        <v>451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9" t="s">
        <v>503</v>
      </c>
      <c r="D106" s="260"/>
      <c r="E106" s="260"/>
      <c r="F106" s="260"/>
      <c r="G106" s="260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204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1" t="s">
        <v>1080</v>
      </c>
      <c r="D107" s="161"/>
      <c r="E107" s="162">
        <v>8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206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36</v>
      </c>
      <c r="B108" s="172" t="s">
        <v>1081</v>
      </c>
      <c r="C108" s="180" t="s">
        <v>1082</v>
      </c>
      <c r="D108" s="173" t="s">
        <v>0</v>
      </c>
      <c r="E108" s="174">
        <v>304.23899999999998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0</v>
      </c>
      <c r="O108" s="174">
        <f>ROUND(E108*N108,2)</f>
        <v>0</v>
      </c>
      <c r="P108" s="174">
        <v>0</v>
      </c>
      <c r="Q108" s="174">
        <f>ROUND(E108*P108,2)</f>
        <v>0</v>
      </c>
      <c r="R108" s="176"/>
      <c r="S108" s="176" t="s">
        <v>262</v>
      </c>
      <c r="T108" s="177" t="s">
        <v>262</v>
      </c>
      <c r="U108" s="157">
        <v>0</v>
      </c>
      <c r="V108" s="157">
        <f>ROUND(E108*U108,2)</f>
        <v>0</v>
      </c>
      <c r="W108" s="157"/>
      <c r="X108" s="157" t="s">
        <v>200</v>
      </c>
      <c r="Y108" s="157" t="s">
        <v>201</v>
      </c>
      <c r="Z108" s="147"/>
      <c r="AA108" s="147"/>
      <c r="AB108" s="147"/>
      <c r="AC108" s="147"/>
      <c r="AD108" s="147"/>
      <c r="AE108" s="147"/>
      <c r="AF108" s="147"/>
      <c r="AG108" s="147" t="s">
        <v>460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9" t="s">
        <v>503</v>
      </c>
      <c r="D109" s="260"/>
      <c r="E109" s="260"/>
      <c r="F109" s="260"/>
      <c r="G109" s="26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204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1">
        <v>37</v>
      </c>
      <c r="B110" s="172" t="s">
        <v>1083</v>
      </c>
      <c r="C110" s="180" t="s">
        <v>1084</v>
      </c>
      <c r="D110" s="173" t="s">
        <v>261</v>
      </c>
      <c r="E110" s="174">
        <v>8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</v>
      </c>
      <c r="O110" s="174">
        <f>ROUND(E110*N110,2)</f>
        <v>0</v>
      </c>
      <c r="P110" s="174">
        <v>0</v>
      </c>
      <c r="Q110" s="174">
        <f>ROUND(E110*P110,2)</f>
        <v>0</v>
      </c>
      <c r="R110" s="176" t="s">
        <v>490</v>
      </c>
      <c r="S110" s="176" t="s">
        <v>262</v>
      </c>
      <c r="T110" s="177" t="s">
        <v>262</v>
      </c>
      <c r="U110" s="157">
        <v>0</v>
      </c>
      <c r="V110" s="157">
        <f>ROUND(E110*U110,2)</f>
        <v>0</v>
      </c>
      <c r="W110" s="157"/>
      <c r="X110" s="157" t="s">
        <v>486</v>
      </c>
      <c r="Y110" s="157" t="s">
        <v>201</v>
      </c>
      <c r="Z110" s="147"/>
      <c r="AA110" s="147"/>
      <c r="AB110" s="147"/>
      <c r="AC110" s="147"/>
      <c r="AD110" s="147"/>
      <c r="AE110" s="147"/>
      <c r="AF110" s="147"/>
      <c r="AG110" s="147" t="s">
        <v>487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9" t="s">
        <v>503</v>
      </c>
      <c r="D111" s="260"/>
      <c r="E111" s="260"/>
      <c r="F111" s="260"/>
      <c r="G111" s="260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204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1" t="s">
        <v>1080</v>
      </c>
      <c r="D112" s="161"/>
      <c r="E112" s="162">
        <v>8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206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1">
        <v>38</v>
      </c>
      <c r="B113" s="172" t="s">
        <v>1085</v>
      </c>
      <c r="C113" s="180" t="s">
        <v>1086</v>
      </c>
      <c r="D113" s="173" t="s">
        <v>261</v>
      </c>
      <c r="E113" s="174">
        <v>1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3.3739999999999999E-2</v>
      </c>
      <c r="O113" s="174">
        <f>ROUND(E113*N113,2)</f>
        <v>0.03</v>
      </c>
      <c r="P113" s="174">
        <v>0</v>
      </c>
      <c r="Q113" s="174">
        <f>ROUND(E113*P113,2)</f>
        <v>0</v>
      </c>
      <c r="R113" s="176" t="s">
        <v>490</v>
      </c>
      <c r="S113" s="176" t="s">
        <v>262</v>
      </c>
      <c r="T113" s="177" t="s">
        <v>262</v>
      </c>
      <c r="U113" s="157">
        <v>0</v>
      </c>
      <c r="V113" s="157">
        <f>ROUND(E113*U113,2)</f>
        <v>0</v>
      </c>
      <c r="W113" s="157"/>
      <c r="X113" s="157" t="s">
        <v>486</v>
      </c>
      <c r="Y113" s="157" t="s">
        <v>201</v>
      </c>
      <c r="Z113" s="147"/>
      <c r="AA113" s="147"/>
      <c r="AB113" s="147"/>
      <c r="AC113" s="147"/>
      <c r="AD113" s="147"/>
      <c r="AE113" s="147"/>
      <c r="AF113" s="147"/>
      <c r="AG113" s="147" t="s">
        <v>487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1" t="s">
        <v>87</v>
      </c>
      <c r="D114" s="161"/>
      <c r="E114" s="162">
        <v>1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206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1">
        <v>39</v>
      </c>
      <c r="B115" s="172" t="s">
        <v>1087</v>
      </c>
      <c r="C115" s="180" t="s">
        <v>1088</v>
      </c>
      <c r="D115" s="173" t="s">
        <v>261</v>
      </c>
      <c r="E115" s="174">
        <v>1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3.2390000000000002E-2</v>
      </c>
      <c r="O115" s="174">
        <f>ROUND(E115*N115,2)</f>
        <v>0.03</v>
      </c>
      <c r="P115" s="174">
        <v>0</v>
      </c>
      <c r="Q115" s="174">
        <f>ROUND(E115*P115,2)</f>
        <v>0</v>
      </c>
      <c r="R115" s="176" t="s">
        <v>490</v>
      </c>
      <c r="S115" s="176" t="s">
        <v>262</v>
      </c>
      <c r="T115" s="177" t="s">
        <v>262</v>
      </c>
      <c r="U115" s="157">
        <v>0</v>
      </c>
      <c r="V115" s="157">
        <f>ROUND(E115*U115,2)</f>
        <v>0</v>
      </c>
      <c r="W115" s="157"/>
      <c r="X115" s="157" t="s">
        <v>486</v>
      </c>
      <c r="Y115" s="157" t="s">
        <v>201</v>
      </c>
      <c r="Z115" s="147"/>
      <c r="AA115" s="147"/>
      <c r="AB115" s="147"/>
      <c r="AC115" s="147"/>
      <c r="AD115" s="147"/>
      <c r="AE115" s="147"/>
      <c r="AF115" s="147"/>
      <c r="AG115" s="147" t="s">
        <v>487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1" t="s">
        <v>87</v>
      </c>
      <c r="D116" s="161"/>
      <c r="E116" s="162">
        <v>1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206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1">
        <v>40</v>
      </c>
      <c r="B117" s="172" t="s">
        <v>1089</v>
      </c>
      <c r="C117" s="180" t="s">
        <v>1090</v>
      </c>
      <c r="D117" s="173" t="s">
        <v>261</v>
      </c>
      <c r="E117" s="174">
        <v>2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4.9869999999999998E-2</v>
      </c>
      <c r="O117" s="174">
        <f>ROUND(E117*N117,2)</f>
        <v>0.1</v>
      </c>
      <c r="P117" s="174">
        <v>0</v>
      </c>
      <c r="Q117" s="174">
        <f>ROUND(E117*P117,2)</f>
        <v>0</v>
      </c>
      <c r="R117" s="176"/>
      <c r="S117" s="176" t="s">
        <v>198</v>
      </c>
      <c r="T117" s="177" t="s">
        <v>199</v>
      </c>
      <c r="U117" s="157">
        <v>0</v>
      </c>
      <c r="V117" s="157">
        <f>ROUND(E117*U117,2)</f>
        <v>0</v>
      </c>
      <c r="W117" s="157"/>
      <c r="X117" s="157" t="s">
        <v>486</v>
      </c>
      <c r="Y117" s="157" t="s">
        <v>201</v>
      </c>
      <c r="Z117" s="147"/>
      <c r="AA117" s="147"/>
      <c r="AB117" s="147"/>
      <c r="AC117" s="147"/>
      <c r="AD117" s="147"/>
      <c r="AE117" s="147"/>
      <c r="AF117" s="147"/>
      <c r="AG117" s="147" t="s">
        <v>487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1" t="s">
        <v>89</v>
      </c>
      <c r="D118" s="161"/>
      <c r="E118" s="162">
        <v>2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206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4" t="s">
        <v>193</v>
      </c>
      <c r="B119" s="165" t="s">
        <v>161</v>
      </c>
      <c r="C119" s="179" t="s">
        <v>162</v>
      </c>
      <c r="D119" s="166"/>
      <c r="E119" s="167"/>
      <c r="F119" s="168"/>
      <c r="G119" s="168">
        <f>SUMIF(AG120:AG135,"&lt;&gt;NOR",G120:G135)</f>
        <v>0</v>
      </c>
      <c r="H119" s="168"/>
      <c r="I119" s="168">
        <f>SUM(I120:I135)</f>
        <v>0</v>
      </c>
      <c r="J119" s="168"/>
      <c r="K119" s="168">
        <f>SUM(K120:K135)</f>
        <v>0</v>
      </c>
      <c r="L119" s="168"/>
      <c r="M119" s="168">
        <f>SUM(M120:M135)</f>
        <v>0</v>
      </c>
      <c r="N119" s="167"/>
      <c r="O119" s="167">
        <f>SUM(O120:O135)</f>
        <v>0</v>
      </c>
      <c r="P119" s="167"/>
      <c r="Q119" s="167">
        <f>SUM(Q120:Q135)</f>
        <v>0</v>
      </c>
      <c r="R119" s="168"/>
      <c r="S119" s="168"/>
      <c r="T119" s="169"/>
      <c r="U119" s="163"/>
      <c r="V119" s="163">
        <f>SUM(V120:V135)</f>
        <v>0</v>
      </c>
      <c r="W119" s="163"/>
      <c r="X119" s="163"/>
      <c r="Y119" s="163"/>
      <c r="AG119" t="s">
        <v>194</v>
      </c>
    </row>
    <row r="120" spans="1:60" outlineLevel="1" x14ac:dyDescent="0.2">
      <c r="A120" s="171">
        <v>41</v>
      </c>
      <c r="B120" s="172" t="s">
        <v>693</v>
      </c>
      <c r="C120" s="180" t="s">
        <v>694</v>
      </c>
      <c r="D120" s="173" t="s">
        <v>271</v>
      </c>
      <c r="E120" s="174">
        <v>0.57621999999999995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6"/>
      <c r="S120" s="176" t="s">
        <v>262</v>
      </c>
      <c r="T120" s="177" t="s">
        <v>262</v>
      </c>
      <c r="U120" s="157">
        <v>0</v>
      </c>
      <c r="V120" s="157">
        <f>ROUND(E120*U120,2)</f>
        <v>0</v>
      </c>
      <c r="W120" s="157"/>
      <c r="X120" s="157" t="s">
        <v>200</v>
      </c>
      <c r="Y120" s="157" t="s">
        <v>201</v>
      </c>
      <c r="Z120" s="147"/>
      <c r="AA120" s="147"/>
      <c r="AB120" s="147"/>
      <c r="AC120" s="147"/>
      <c r="AD120" s="147"/>
      <c r="AE120" s="147"/>
      <c r="AF120" s="147"/>
      <c r="AG120" s="147" t="s">
        <v>246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59" t="s">
        <v>503</v>
      </c>
      <c r="D121" s="260"/>
      <c r="E121" s="260"/>
      <c r="F121" s="260"/>
      <c r="G121" s="260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204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42</v>
      </c>
      <c r="B122" s="172" t="s">
        <v>695</v>
      </c>
      <c r="C122" s="180" t="s">
        <v>696</v>
      </c>
      <c r="D122" s="173" t="s">
        <v>271</v>
      </c>
      <c r="E122" s="174">
        <v>1.1524399999999999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262</v>
      </c>
      <c r="T122" s="177" t="s">
        <v>262</v>
      </c>
      <c r="U122" s="157">
        <v>0</v>
      </c>
      <c r="V122" s="157">
        <f>ROUND(E122*U122,2)</f>
        <v>0</v>
      </c>
      <c r="W122" s="157"/>
      <c r="X122" s="157" t="s">
        <v>200</v>
      </c>
      <c r="Y122" s="157" t="s">
        <v>201</v>
      </c>
      <c r="Z122" s="147"/>
      <c r="AA122" s="147"/>
      <c r="AB122" s="147"/>
      <c r="AC122" s="147"/>
      <c r="AD122" s="147"/>
      <c r="AE122" s="147"/>
      <c r="AF122" s="147"/>
      <c r="AG122" s="147" t="s">
        <v>246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9" t="s">
        <v>503</v>
      </c>
      <c r="D123" s="260"/>
      <c r="E123" s="260"/>
      <c r="F123" s="260"/>
      <c r="G123" s="260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204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1">
        <v>43</v>
      </c>
      <c r="B124" s="172" t="s">
        <v>697</v>
      </c>
      <c r="C124" s="180" t="s">
        <v>698</v>
      </c>
      <c r="D124" s="173" t="s">
        <v>271</v>
      </c>
      <c r="E124" s="174">
        <v>0.57621999999999995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4">
        <v>0</v>
      </c>
      <c r="O124" s="174">
        <f>ROUND(E124*N124,2)</f>
        <v>0</v>
      </c>
      <c r="P124" s="174">
        <v>0</v>
      </c>
      <c r="Q124" s="174">
        <f>ROUND(E124*P124,2)</f>
        <v>0</v>
      </c>
      <c r="R124" s="176"/>
      <c r="S124" s="176" t="s">
        <v>262</v>
      </c>
      <c r="T124" s="177" t="s">
        <v>262</v>
      </c>
      <c r="U124" s="157">
        <v>0</v>
      </c>
      <c r="V124" s="157">
        <f>ROUND(E124*U124,2)</f>
        <v>0</v>
      </c>
      <c r="W124" s="157"/>
      <c r="X124" s="157" t="s">
        <v>200</v>
      </c>
      <c r="Y124" s="157" t="s">
        <v>201</v>
      </c>
      <c r="Z124" s="147"/>
      <c r="AA124" s="147"/>
      <c r="AB124" s="147"/>
      <c r="AC124" s="147"/>
      <c r="AD124" s="147"/>
      <c r="AE124" s="147"/>
      <c r="AF124" s="147"/>
      <c r="AG124" s="147" t="s">
        <v>246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59" t="s">
        <v>503</v>
      </c>
      <c r="D125" s="260"/>
      <c r="E125" s="260"/>
      <c r="F125" s="260"/>
      <c r="G125" s="260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204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1">
        <v>44</v>
      </c>
      <c r="B126" s="172" t="s">
        <v>699</v>
      </c>
      <c r="C126" s="180" t="s">
        <v>700</v>
      </c>
      <c r="D126" s="173" t="s">
        <v>271</v>
      </c>
      <c r="E126" s="174">
        <v>5.7622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262</v>
      </c>
      <c r="T126" s="177" t="s">
        <v>262</v>
      </c>
      <c r="U126" s="157">
        <v>0</v>
      </c>
      <c r="V126" s="157">
        <f>ROUND(E126*U126,2)</f>
        <v>0</v>
      </c>
      <c r="W126" s="157"/>
      <c r="X126" s="157" t="s">
        <v>200</v>
      </c>
      <c r="Y126" s="157" t="s">
        <v>201</v>
      </c>
      <c r="Z126" s="147"/>
      <c r="AA126" s="147"/>
      <c r="AB126" s="147"/>
      <c r="AC126" s="147"/>
      <c r="AD126" s="147"/>
      <c r="AE126" s="147"/>
      <c r="AF126" s="147"/>
      <c r="AG126" s="147" t="s">
        <v>246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9" t="s">
        <v>503</v>
      </c>
      <c r="D127" s="260"/>
      <c r="E127" s="260"/>
      <c r="F127" s="260"/>
      <c r="G127" s="260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204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45</v>
      </c>
      <c r="B128" s="172" t="s">
        <v>701</v>
      </c>
      <c r="C128" s="180" t="s">
        <v>702</v>
      </c>
      <c r="D128" s="173" t="s">
        <v>271</v>
      </c>
      <c r="E128" s="174">
        <v>0.57621999999999995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262</v>
      </c>
      <c r="T128" s="177" t="s">
        <v>262</v>
      </c>
      <c r="U128" s="157">
        <v>0</v>
      </c>
      <c r="V128" s="157">
        <f>ROUND(E128*U128,2)</f>
        <v>0</v>
      </c>
      <c r="W128" s="157"/>
      <c r="X128" s="157" t="s">
        <v>200</v>
      </c>
      <c r="Y128" s="157" t="s">
        <v>201</v>
      </c>
      <c r="Z128" s="147"/>
      <c r="AA128" s="147"/>
      <c r="AB128" s="147"/>
      <c r="AC128" s="147"/>
      <c r="AD128" s="147"/>
      <c r="AE128" s="147"/>
      <c r="AF128" s="147"/>
      <c r="AG128" s="147" t="s">
        <v>246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9" t="s">
        <v>503</v>
      </c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204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46</v>
      </c>
      <c r="B130" s="172" t="s">
        <v>703</v>
      </c>
      <c r="C130" s="180" t="s">
        <v>704</v>
      </c>
      <c r="D130" s="173" t="s">
        <v>271</v>
      </c>
      <c r="E130" s="174">
        <v>2.8811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262</v>
      </c>
      <c r="T130" s="177" t="s">
        <v>262</v>
      </c>
      <c r="U130" s="157">
        <v>0</v>
      </c>
      <c r="V130" s="157">
        <f>ROUND(E130*U130,2)</f>
        <v>0</v>
      </c>
      <c r="W130" s="157"/>
      <c r="X130" s="157" t="s">
        <v>200</v>
      </c>
      <c r="Y130" s="157" t="s">
        <v>201</v>
      </c>
      <c r="Z130" s="147"/>
      <c r="AA130" s="147"/>
      <c r="AB130" s="147"/>
      <c r="AC130" s="147"/>
      <c r="AD130" s="147"/>
      <c r="AE130" s="147"/>
      <c r="AF130" s="147"/>
      <c r="AG130" s="147" t="s">
        <v>246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9" t="s">
        <v>503</v>
      </c>
      <c r="D131" s="260"/>
      <c r="E131" s="260"/>
      <c r="F131" s="260"/>
      <c r="G131" s="260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204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47</v>
      </c>
      <c r="B132" s="172" t="s">
        <v>705</v>
      </c>
      <c r="C132" s="180" t="s">
        <v>706</v>
      </c>
      <c r="D132" s="173" t="s">
        <v>271</v>
      </c>
      <c r="E132" s="174">
        <v>0.57621999999999995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262</v>
      </c>
      <c r="T132" s="177" t="s">
        <v>262</v>
      </c>
      <c r="U132" s="157">
        <v>0</v>
      </c>
      <c r="V132" s="157">
        <f>ROUND(E132*U132,2)</f>
        <v>0</v>
      </c>
      <c r="W132" s="157"/>
      <c r="X132" s="157" t="s">
        <v>200</v>
      </c>
      <c r="Y132" s="157" t="s">
        <v>201</v>
      </c>
      <c r="Z132" s="147"/>
      <c r="AA132" s="147"/>
      <c r="AB132" s="147"/>
      <c r="AC132" s="147"/>
      <c r="AD132" s="147"/>
      <c r="AE132" s="147"/>
      <c r="AF132" s="147"/>
      <c r="AG132" s="147" t="s">
        <v>246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9" t="s">
        <v>503</v>
      </c>
      <c r="D133" s="260"/>
      <c r="E133" s="260"/>
      <c r="F133" s="260"/>
      <c r="G133" s="260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204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48</v>
      </c>
      <c r="B134" s="172" t="s">
        <v>1091</v>
      </c>
      <c r="C134" s="180" t="s">
        <v>1092</v>
      </c>
      <c r="D134" s="173" t="s">
        <v>271</v>
      </c>
      <c r="E134" s="174">
        <v>0.57621999999999995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262</v>
      </c>
      <c r="T134" s="177" t="s">
        <v>262</v>
      </c>
      <c r="U134" s="157">
        <v>0</v>
      </c>
      <c r="V134" s="157">
        <f>ROUND(E134*U134,2)</f>
        <v>0</v>
      </c>
      <c r="W134" s="157"/>
      <c r="X134" s="157" t="s">
        <v>200</v>
      </c>
      <c r="Y134" s="157" t="s">
        <v>201</v>
      </c>
      <c r="Z134" s="147"/>
      <c r="AA134" s="147"/>
      <c r="AB134" s="147"/>
      <c r="AC134" s="147"/>
      <c r="AD134" s="147"/>
      <c r="AE134" s="147"/>
      <c r="AF134" s="147"/>
      <c r="AG134" s="147" t="s">
        <v>246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9" t="s">
        <v>1093</v>
      </c>
      <c r="D135" s="260"/>
      <c r="E135" s="260"/>
      <c r="F135" s="260"/>
      <c r="G135" s="26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204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3"/>
      <c r="B136" s="4"/>
      <c r="C136" s="182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12</v>
      </c>
      <c r="AF136">
        <v>21</v>
      </c>
      <c r="AG136" t="s">
        <v>179</v>
      </c>
    </row>
    <row r="137" spans="1:60" x14ac:dyDescent="0.2">
      <c r="A137" s="150"/>
      <c r="B137" s="151" t="s">
        <v>29</v>
      </c>
      <c r="C137" s="183"/>
      <c r="D137" s="152"/>
      <c r="E137" s="153"/>
      <c r="F137" s="153"/>
      <c r="G137" s="170">
        <f>G8+G14+G18+G28+G30+G43+G64+G87+G119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225</v>
      </c>
    </row>
    <row r="138" spans="1:60" x14ac:dyDescent="0.2">
      <c r="C138" s="184"/>
      <c r="D138" s="10"/>
      <c r="AG138" t="s">
        <v>226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cAWpzExoDPtATbHs04RAUwI/+c9THallGuc/33GG74GhbwPS40pnkIgfTEBc7j4/eta1ouN2oFVkmmq/gqhow==" saltValue="prmiYAX+NnolHiz/z3sgTQ==" spinCount="100000" sheet="1" formatRows="0"/>
  <mergeCells count="41">
    <mergeCell ref="C127:G127"/>
    <mergeCell ref="C129:G129"/>
    <mergeCell ref="C131:G131"/>
    <mergeCell ref="C133:G133"/>
    <mergeCell ref="C135:G135"/>
    <mergeCell ref="C125:G125"/>
    <mergeCell ref="C85:G85"/>
    <mergeCell ref="C89:G89"/>
    <mergeCell ref="C92:G92"/>
    <mergeCell ref="C97:G97"/>
    <mergeCell ref="C100:G100"/>
    <mergeCell ref="C103:G103"/>
    <mergeCell ref="C106:G106"/>
    <mergeCell ref="C109:G109"/>
    <mergeCell ref="C111:G111"/>
    <mergeCell ref="C121:G121"/>
    <mergeCell ref="C123:G123"/>
    <mergeCell ref="C80:G80"/>
    <mergeCell ref="C38:G38"/>
    <mergeCell ref="C39:G39"/>
    <mergeCell ref="C42:G42"/>
    <mergeCell ref="C55:G55"/>
    <mergeCell ref="C60:G60"/>
    <mergeCell ref="C62:G62"/>
    <mergeCell ref="C66:G66"/>
    <mergeCell ref="C69:G69"/>
    <mergeCell ref="C72:G72"/>
    <mergeCell ref="C75:G75"/>
    <mergeCell ref="C78:G78"/>
    <mergeCell ref="C35:G35"/>
    <mergeCell ref="A1:G1"/>
    <mergeCell ref="C2:G2"/>
    <mergeCell ref="C3:G3"/>
    <mergeCell ref="C4:G4"/>
    <mergeCell ref="C10:G10"/>
    <mergeCell ref="C12:G12"/>
    <mergeCell ref="C16:G16"/>
    <mergeCell ref="C20:G20"/>
    <mergeCell ref="C23:G23"/>
    <mergeCell ref="C26:G26"/>
    <mergeCell ref="C32:G3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9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61</v>
      </c>
      <c r="C4" s="256" t="s">
        <v>62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95</v>
      </c>
      <c r="C8" s="179" t="s">
        <v>96</v>
      </c>
      <c r="D8" s="166"/>
      <c r="E8" s="167"/>
      <c r="F8" s="168"/>
      <c r="G8" s="168">
        <f>SUMIF(AG9:AG13,"&lt;&gt;NOR",G9:G13)</f>
        <v>0</v>
      </c>
      <c r="H8" s="168"/>
      <c r="I8" s="168">
        <f>SUM(I9:I13)</f>
        <v>0</v>
      </c>
      <c r="J8" s="168"/>
      <c r="K8" s="168">
        <f>SUM(K9:K13)</f>
        <v>0</v>
      </c>
      <c r="L8" s="168"/>
      <c r="M8" s="168">
        <f>SUM(M9:M13)</f>
        <v>0</v>
      </c>
      <c r="N8" s="167"/>
      <c r="O8" s="167">
        <f>SUM(O9:O13)</f>
        <v>0.18</v>
      </c>
      <c r="P8" s="167"/>
      <c r="Q8" s="167">
        <f>SUM(Q9:Q13)</f>
        <v>0</v>
      </c>
      <c r="R8" s="168"/>
      <c r="S8" s="168"/>
      <c r="T8" s="169"/>
      <c r="U8" s="163"/>
      <c r="V8" s="163">
        <f>SUM(V9:V13)</f>
        <v>0</v>
      </c>
      <c r="W8" s="163"/>
      <c r="X8" s="163"/>
      <c r="Y8" s="163"/>
      <c r="AG8" t="s">
        <v>194</v>
      </c>
    </row>
    <row r="9" spans="1:60" outlineLevel="1" x14ac:dyDescent="0.2">
      <c r="A9" s="171">
        <v>1</v>
      </c>
      <c r="B9" s="172" t="s">
        <v>999</v>
      </c>
      <c r="C9" s="180" t="s">
        <v>1000</v>
      </c>
      <c r="D9" s="173" t="s">
        <v>330</v>
      </c>
      <c r="E9" s="174">
        <v>7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8.6599999999999993E-3</v>
      </c>
      <c r="O9" s="174">
        <f>ROUND(E9*N9,2)</f>
        <v>0.06</v>
      </c>
      <c r="P9" s="174">
        <v>0</v>
      </c>
      <c r="Q9" s="174">
        <f>ROUND(E9*P9,2)</f>
        <v>0</v>
      </c>
      <c r="R9" s="176" t="s">
        <v>714</v>
      </c>
      <c r="S9" s="176" t="s">
        <v>262</v>
      </c>
      <c r="T9" s="177" t="s">
        <v>262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715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716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326</v>
      </c>
      <c r="C11" s="180" t="s">
        <v>327</v>
      </c>
      <c r="D11" s="173" t="s">
        <v>276</v>
      </c>
      <c r="E11" s="174">
        <v>1.08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0.10712000000000001</v>
      </c>
      <c r="O11" s="174">
        <f>ROUND(E11*N11,2)</f>
        <v>0.12</v>
      </c>
      <c r="P11" s="174">
        <v>0</v>
      </c>
      <c r="Q11" s="174">
        <f>ROUND(E11*P11,2)</f>
        <v>0</v>
      </c>
      <c r="R11" s="176"/>
      <c r="S11" s="176" t="s">
        <v>262</v>
      </c>
      <c r="T11" s="177" t="s">
        <v>262</v>
      </c>
      <c r="U11" s="157">
        <v>0</v>
      </c>
      <c r="V11" s="157">
        <f>ROUND(E11*U11,2)</f>
        <v>0</v>
      </c>
      <c r="W11" s="157"/>
      <c r="X11" s="157" t="s">
        <v>200</v>
      </c>
      <c r="Y11" s="157" t="s">
        <v>201</v>
      </c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9" t="s">
        <v>503</v>
      </c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1095</v>
      </c>
      <c r="D13" s="161"/>
      <c r="E13" s="162">
        <v>1.08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206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4" t="s">
        <v>193</v>
      </c>
      <c r="B14" s="165" t="s">
        <v>98</v>
      </c>
      <c r="C14" s="179" t="s">
        <v>99</v>
      </c>
      <c r="D14" s="166"/>
      <c r="E14" s="167"/>
      <c r="F14" s="168"/>
      <c r="G14" s="168">
        <f>SUMIF(AG15:AG16,"&lt;&gt;NOR",G15:G16)</f>
        <v>0</v>
      </c>
      <c r="H14" s="168"/>
      <c r="I14" s="168">
        <f>SUM(I15:I16)</f>
        <v>0</v>
      </c>
      <c r="J14" s="168"/>
      <c r="K14" s="168">
        <f>SUM(K15:K16)</f>
        <v>0</v>
      </c>
      <c r="L14" s="168"/>
      <c r="M14" s="168">
        <f>SUM(M15:M16)</f>
        <v>0</v>
      </c>
      <c r="N14" s="167"/>
      <c r="O14" s="167">
        <f>SUM(O15:O16)</f>
        <v>0</v>
      </c>
      <c r="P14" s="167"/>
      <c r="Q14" s="167">
        <f>SUM(Q15:Q16)</f>
        <v>0</v>
      </c>
      <c r="R14" s="168"/>
      <c r="S14" s="168"/>
      <c r="T14" s="169"/>
      <c r="U14" s="163"/>
      <c r="V14" s="163">
        <f>SUM(V15:V16)</f>
        <v>0</v>
      </c>
      <c r="W14" s="163"/>
      <c r="X14" s="163"/>
      <c r="Y14" s="163"/>
      <c r="AG14" t="s">
        <v>194</v>
      </c>
    </row>
    <row r="15" spans="1:60" outlineLevel="1" x14ac:dyDescent="0.2">
      <c r="A15" s="171">
        <v>3</v>
      </c>
      <c r="B15" s="172" t="s">
        <v>1096</v>
      </c>
      <c r="C15" s="180" t="s">
        <v>1097</v>
      </c>
      <c r="D15" s="173" t="s">
        <v>330</v>
      </c>
      <c r="E15" s="174">
        <v>1.2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/>
      <c r="S15" s="176" t="s">
        <v>198</v>
      </c>
      <c r="T15" s="177" t="s">
        <v>199</v>
      </c>
      <c r="U15" s="157">
        <v>0</v>
      </c>
      <c r="V15" s="157">
        <f>ROUND(E15*U15,2)</f>
        <v>0</v>
      </c>
      <c r="W15" s="157"/>
      <c r="X15" s="157" t="s">
        <v>200</v>
      </c>
      <c r="Y15" s="157" t="s">
        <v>201</v>
      </c>
      <c r="Z15" s="147"/>
      <c r="AA15" s="147"/>
      <c r="AB15" s="147"/>
      <c r="AC15" s="147"/>
      <c r="AD15" s="147"/>
      <c r="AE15" s="147"/>
      <c r="AF15" s="147"/>
      <c r="AG15" s="147" t="s">
        <v>246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1098</v>
      </c>
      <c r="D16" s="161"/>
      <c r="E16" s="162">
        <v>1.2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206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4" t="s">
        <v>193</v>
      </c>
      <c r="B17" s="165" t="s">
        <v>110</v>
      </c>
      <c r="C17" s="179" t="s">
        <v>111</v>
      </c>
      <c r="D17" s="166"/>
      <c r="E17" s="167"/>
      <c r="F17" s="168"/>
      <c r="G17" s="168">
        <f>SUMIF(AG18:AG25,"&lt;&gt;NOR",G18:G25)</f>
        <v>0</v>
      </c>
      <c r="H17" s="168"/>
      <c r="I17" s="168">
        <f>SUM(I18:I25)</f>
        <v>0</v>
      </c>
      <c r="J17" s="168"/>
      <c r="K17" s="168">
        <f>SUM(K18:K25)</f>
        <v>0</v>
      </c>
      <c r="L17" s="168"/>
      <c r="M17" s="168">
        <f>SUM(M18:M25)</f>
        <v>0</v>
      </c>
      <c r="N17" s="167"/>
      <c r="O17" s="167">
        <f>SUM(O18:O25)</f>
        <v>0</v>
      </c>
      <c r="P17" s="167"/>
      <c r="Q17" s="167">
        <f>SUM(Q18:Q25)</f>
        <v>0.23</v>
      </c>
      <c r="R17" s="168"/>
      <c r="S17" s="168"/>
      <c r="T17" s="169"/>
      <c r="U17" s="163"/>
      <c r="V17" s="163">
        <f>SUM(V18:V25)</f>
        <v>0</v>
      </c>
      <c r="W17" s="163"/>
      <c r="X17" s="163"/>
      <c r="Y17" s="163"/>
      <c r="AG17" t="s">
        <v>194</v>
      </c>
    </row>
    <row r="18" spans="1:60" outlineLevel="1" x14ac:dyDescent="0.2">
      <c r="A18" s="171">
        <v>4</v>
      </c>
      <c r="B18" s="172" t="s">
        <v>1099</v>
      </c>
      <c r="C18" s="180" t="s">
        <v>1100</v>
      </c>
      <c r="D18" s="173" t="s">
        <v>330</v>
      </c>
      <c r="E18" s="174">
        <v>0.65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4.8230000000000002E-2</v>
      </c>
      <c r="Q18" s="174">
        <f>ROUND(E18*P18,2)</f>
        <v>0.03</v>
      </c>
      <c r="R18" s="176"/>
      <c r="S18" s="176" t="s">
        <v>262</v>
      </c>
      <c r="T18" s="177" t="s">
        <v>262</v>
      </c>
      <c r="U18" s="157">
        <v>0</v>
      </c>
      <c r="V18" s="157">
        <f>ROUND(E18*U18,2)</f>
        <v>0</v>
      </c>
      <c r="W18" s="157"/>
      <c r="X18" s="157" t="s">
        <v>200</v>
      </c>
      <c r="Y18" s="157" t="s">
        <v>201</v>
      </c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1101</v>
      </c>
      <c r="D19" s="161"/>
      <c r="E19" s="162">
        <v>0.65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206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1">
        <v>5</v>
      </c>
      <c r="B20" s="172" t="s">
        <v>1102</v>
      </c>
      <c r="C20" s="180" t="s">
        <v>1103</v>
      </c>
      <c r="D20" s="173" t="s">
        <v>261</v>
      </c>
      <c r="E20" s="174">
        <v>4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6.7000000000000002E-4</v>
      </c>
      <c r="O20" s="174">
        <f>ROUND(E20*N20,2)</f>
        <v>0</v>
      </c>
      <c r="P20" s="174">
        <v>2E-3</v>
      </c>
      <c r="Q20" s="174">
        <f>ROUND(E20*P20,2)</f>
        <v>0.01</v>
      </c>
      <c r="R20" s="176"/>
      <c r="S20" s="176" t="s">
        <v>262</v>
      </c>
      <c r="T20" s="177" t="s">
        <v>262</v>
      </c>
      <c r="U20" s="157">
        <v>0</v>
      </c>
      <c r="V20" s="157">
        <f>ROUND(E20*U20,2)</f>
        <v>0</v>
      </c>
      <c r="W20" s="157"/>
      <c r="X20" s="157" t="s">
        <v>200</v>
      </c>
      <c r="Y20" s="157" t="s">
        <v>201</v>
      </c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9" t="s">
        <v>503</v>
      </c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204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93</v>
      </c>
      <c r="D22" s="161"/>
      <c r="E22" s="162">
        <v>4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206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6</v>
      </c>
      <c r="B23" s="172" t="s">
        <v>1011</v>
      </c>
      <c r="C23" s="180" t="s">
        <v>1012</v>
      </c>
      <c r="D23" s="173" t="s">
        <v>330</v>
      </c>
      <c r="E23" s="174">
        <v>7.2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4.8999999999999998E-4</v>
      </c>
      <c r="O23" s="174">
        <f>ROUND(E23*N23,2)</f>
        <v>0</v>
      </c>
      <c r="P23" s="174">
        <v>2.7E-2</v>
      </c>
      <c r="Q23" s="174">
        <f>ROUND(E23*P23,2)</f>
        <v>0.19</v>
      </c>
      <c r="R23" s="176"/>
      <c r="S23" s="176" t="s">
        <v>262</v>
      </c>
      <c r="T23" s="177" t="s">
        <v>262</v>
      </c>
      <c r="U23" s="157">
        <v>0</v>
      </c>
      <c r="V23" s="157">
        <f>ROUND(E23*U23,2)</f>
        <v>0</v>
      </c>
      <c r="W23" s="157"/>
      <c r="X23" s="157" t="s">
        <v>200</v>
      </c>
      <c r="Y23" s="157" t="s">
        <v>201</v>
      </c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9" t="s">
        <v>503</v>
      </c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1104</v>
      </c>
      <c r="D25" s="161"/>
      <c r="E25" s="162">
        <v>7.2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206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4" t="s">
        <v>193</v>
      </c>
      <c r="B26" s="165" t="s">
        <v>112</v>
      </c>
      <c r="C26" s="179" t="s">
        <v>113</v>
      </c>
      <c r="D26" s="166"/>
      <c r="E26" s="167"/>
      <c r="F26" s="168"/>
      <c r="G26" s="168">
        <f>SUMIF(AG27:AG27,"&lt;&gt;NOR",G27:G27)</f>
        <v>0</v>
      </c>
      <c r="H26" s="168"/>
      <c r="I26" s="168">
        <f>SUM(I27:I27)</f>
        <v>0</v>
      </c>
      <c r="J26" s="168"/>
      <c r="K26" s="168">
        <f>SUM(K27:K27)</f>
        <v>0</v>
      </c>
      <c r="L26" s="168"/>
      <c r="M26" s="168">
        <f>SUM(M27:M27)</f>
        <v>0</v>
      </c>
      <c r="N26" s="167"/>
      <c r="O26" s="167">
        <f>SUM(O27:O27)</f>
        <v>0</v>
      </c>
      <c r="P26" s="167"/>
      <c r="Q26" s="167">
        <f>SUM(Q27:Q27)</f>
        <v>0</v>
      </c>
      <c r="R26" s="168"/>
      <c r="S26" s="168"/>
      <c r="T26" s="169"/>
      <c r="U26" s="163"/>
      <c r="V26" s="163">
        <f>SUM(V27:V27)</f>
        <v>0</v>
      </c>
      <c r="W26" s="163"/>
      <c r="X26" s="163"/>
      <c r="Y26" s="163"/>
      <c r="AG26" t="s">
        <v>194</v>
      </c>
    </row>
    <row r="27" spans="1:60" outlineLevel="1" x14ac:dyDescent="0.2">
      <c r="A27" s="186">
        <v>7</v>
      </c>
      <c r="B27" s="187" t="s">
        <v>447</v>
      </c>
      <c r="C27" s="193" t="s">
        <v>448</v>
      </c>
      <c r="D27" s="188" t="s">
        <v>271</v>
      </c>
      <c r="E27" s="189">
        <v>0.12189999999999999</v>
      </c>
      <c r="F27" s="190"/>
      <c r="G27" s="191">
        <f>ROUND(E27*F27,2)</f>
        <v>0</v>
      </c>
      <c r="H27" s="190"/>
      <c r="I27" s="191">
        <f>ROUND(E27*H27,2)</f>
        <v>0</v>
      </c>
      <c r="J27" s="190"/>
      <c r="K27" s="191">
        <f>ROUND(E27*J27,2)</f>
        <v>0</v>
      </c>
      <c r="L27" s="191">
        <v>21</v>
      </c>
      <c r="M27" s="191">
        <f>G27*(1+L27/100)</f>
        <v>0</v>
      </c>
      <c r="N27" s="189">
        <v>0</v>
      </c>
      <c r="O27" s="189">
        <f>ROUND(E27*N27,2)</f>
        <v>0</v>
      </c>
      <c r="P27" s="189">
        <v>0</v>
      </c>
      <c r="Q27" s="189">
        <f>ROUND(E27*P27,2)</f>
        <v>0</v>
      </c>
      <c r="R27" s="191"/>
      <c r="S27" s="191" t="s">
        <v>262</v>
      </c>
      <c r="T27" s="192" t="s">
        <v>262</v>
      </c>
      <c r="U27" s="157">
        <v>0</v>
      </c>
      <c r="V27" s="157">
        <f>ROUND(E27*U27,2)</f>
        <v>0</v>
      </c>
      <c r="W27" s="157"/>
      <c r="X27" s="157" t="s">
        <v>200</v>
      </c>
      <c r="Y27" s="157" t="s">
        <v>201</v>
      </c>
      <c r="Z27" s="147"/>
      <c r="AA27" s="147"/>
      <c r="AB27" s="147"/>
      <c r="AC27" s="147"/>
      <c r="AD27" s="147"/>
      <c r="AE27" s="147"/>
      <c r="AF27" s="147"/>
      <c r="AG27" s="147" t="s">
        <v>202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4" t="s">
        <v>193</v>
      </c>
      <c r="B28" s="165" t="s">
        <v>119</v>
      </c>
      <c r="C28" s="179" t="s">
        <v>120</v>
      </c>
      <c r="D28" s="166"/>
      <c r="E28" s="167"/>
      <c r="F28" s="168"/>
      <c r="G28" s="168">
        <f>SUMIF(AG29:AG50,"&lt;&gt;NOR",G29:G50)</f>
        <v>0</v>
      </c>
      <c r="H28" s="168"/>
      <c r="I28" s="168">
        <f>SUM(I29:I50)</f>
        <v>0</v>
      </c>
      <c r="J28" s="168"/>
      <c r="K28" s="168">
        <f>SUM(K29:K50)</f>
        <v>0</v>
      </c>
      <c r="L28" s="168"/>
      <c r="M28" s="168">
        <f>SUM(M29:M50)</f>
        <v>0</v>
      </c>
      <c r="N28" s="167"/>
      <c r="O28" s="167">
        <f>SUM(O29:O50)</f>
        <v>0.01</v>
      </c>
      <c r="P28" s="167"/>
      <c r="Q28" s="167">
        <f>SUM(Q29:Q50)</f>
        <v>0</v>
      </c>
      <c r="R28" s="168"/>
      <c r="S28" s="168"/>
      <c r="T28" s="169"/>
      <c r="U28" s="163"/>
      <c r="V28" s="163">
        <f>SUM(V29:V50)</f>
        <v>0</v>
      </c>
      <c r="W28" s="163"/>
      <c r="X28" s="163"/>
      <c r="Y28" s="163"/>
      <c r="AG28" t="s">
        <v>194</v>
      </c>
    </row>
    <row r="29" spans="1:60" outlineLevel="1" x14ac:dyDescent="0.2">
      <c r="A29" s="171">
        <v>8</v>
      </c>
      <c r="B29" s="172" t="s">
        <v>1105</v>
      </c>
      <c r="C29" s="180" t="s">
        <v>1106</v>
      </c>
      <c r="D29" s="173" t="s">
        <v>330</v>
      </c>
      <c r="E29" s="174">
        <v>4.4000000000000004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3.8000000000000002E-4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262</v>
      </c>
      <c r="T29" s="177" t="s">
        <v>262</v>
      </c>
      <c r="U29" s="157">
        <v>0</v>
      </c>
      <c r="V29" s="157">
        <f>ROUND(E29*U29,2)</f>
        <v>0</v>
      </c>
      <c r="W29" s="157"/>
      <c r="X29" s="157" t="s">
        <v>200</v>
      </c>
      <c r="Y29" s="157" t="s">
        <v>201</v>
      </c>
      <c r="Z29" s="147"/>
      <c r="AA29" s="147"/>
      <c r="AB29" s="147"/>
      <c r="AC29" s="147"/>
      <c r="AD29" s="147"/>
      <c r="AE29" s="147"/>
      <c r="AF29" s="147"/>
      <c r="AG29" s="147" t="s">
        <v>451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9" t="s">
        <v>503</v>
      </c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1107</v>
      </c>
      <c r="D31" s="161"/>
      <c r="E31" s="162">
        <v>4.4000000000000004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206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9</v>
      </c>
      <c r="B32" s="172" t="s">
        <v>1108</v>
      </c>
      <c r="C32" s="180" t="s">
        <v>1109</v>
      </c>
      <c r="D32" s="173" t="s">
        <v>330</v>
      </c>
      <c r="E32" s="174">
        <v>6.4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1.5200000000000001E-3</v>
      </c>
      <c r="O32" s="174">
        <f>ROUND(E32*N32,2)</f>
        <v>0.01</v>
      </c>
      <c r="P32" s="174">
        <v>0</v>
      </c>
      <c r="Q32" s="174">
        <f>ROUND(E32*P32,2)</f>
        <v>0</v>
      </c>
      <c r="R32" s="176"/>
      <c r="S32" s="176" t="s">
        <v>198</v>
      </c>
      <c r="T32" s="177" t="s">
        <v>199</v>
      </c>
      <c r="U32" s="157">
        <v>0</v>
      </c>
      <c r="V32" s="157">
        <f>ROUND(E32*U32,2)</f>
        <v>0</v>
      </c>
      <c r="W32" s="157"/>
      <c r="X32" s="157" t="s">
        <v>200</v>
      </c>
      <c r="Y32" s="157" t="s">
        <v>201</v>
      </c>
      <c r="Z32" s="147"/>
      <c r="AA32" s="147"/>
      <c r="AB32" s="147"/>
      <c r="AC32" s="147"/>
      <c r="AD32" s="147"/>
      <c r="AE32" s="147"/>
      <c r="AF32" s="147"/>
      <c r="AG32" s="147" t="s">
        <v>451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9" t="s">
        <v>1110</v>
      </c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204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50" t="s">
        <v>1111</v>
      </c>
      <c r="D34" s="251"/>
      <c r="E34" s="251"/>
      <c r="F34" s="251"/>
      <c r="G34" s="251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50" t="s">
        <v>1112</v>
      </c>
      <c r="D35" s="251"/>
      <c r="E35" s="251"/>
      <c r="F35" s="251"/>
      <c r="G35" s="25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204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8" t="str">
        <f>C35</f>
        <v>• Související zboží - tvarovky : kolena 45°, kolena 90°, spojky a T kusy jsou opatřeny těsnícím O kroužkem.</v>
      </c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250" t="s">
        <v>1113</v>
      </c>
      <c r="D36" s="251"/>
      <c r="E36" s="251"/>
      <c r="F36" s="251"/>
      <c r="G36" s="251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204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250" t="s">
        <v>1114</v>
      </c>
      <c r="D37" s="251"/>
      <c r="E37" s="251"/>
      <c r="F37" s="251"/>
      <c r="G37" s="25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204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50" t="s">
        <v>1115</v>
      </c>
      <c r="D38" s="251"/>
      <c r="E38" s="251"/>
      <c r="F38" s="251"/>
      <c r="G38" s="25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204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1116</v>
      </c>
      <c r="D39" s="161"/>
      <c r="E39" s="162">
        <v>6.4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206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10</v>
      </c>
      <c r="B40" s="172" t="s">
        <v>1117</v>
      </c>
      <c r="C40" s="180" t="s">
        <v>1118</v>
      </c>
      <c r="D40" s="173" t="s">
        <v>261</v>
      </c>
      <c r="E40" s="174">
        <v>3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198</v>
      </c>
      <c r="T40" s="177" t="s">
        <v>199</v>
      </c>
      <c r="U40" s="157">
        <v>0</v>
      </c>
      <c r="V40" s="157">
        <f>ROUND(E40*U40,2)</f>
        <v>0</v>
      </c>
      <c r="W40" s="157"/>
      <c r="X40" s="157" t="s">
        <v>200</v>
      </c>
      <c r="Y40" s="157" t="s">
        <v>201</v>
      </c>
      <c r="Z40" s="147"/>
      <c r="AA40" s="147"/>
      <c r="AB40" s="147"/>
      <c r="AC40" s="147"/>
      <c r="AD40" s="147"/>
      <c r="AE40" s="147"/>
      <c r="AF40" s="147"/>
      <c r="AG40" s="147" t="s">
        <v>246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9" t="s">
        <v>503</v>
      </c>
      <c r="D41" s="260"/>
      <c r="E41" s="260"/>
      <c r="F41" s="260"/>
      <c r="G41" s="260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204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1" t="s">
        <v>91</v>
      </c>
      <c r="D42" s="161"/>
      <c r="E42" s="162">
        <v>3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206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1">
        <v>11</v>
      </c>
      <c r="B43" s="172" t="s">
        <v>1119</v>
      </c>
      <c r="C43" s="180" t="s">
        <v>1120</v>
      </c>
      <c r="D43" s="173" t="s">
        <v>261</v>
      </c>
      <c r="E43" s="174">
        <v>2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/>
      <c r="S43" s="176" t="s">
        <v>262</v>
      </c>
      <c r="T43" s="177" t="s">
        <v>262</v>
      </c>
      <c r="U43" s="157">
        <v>0</v>
      </c>
      <c r="V43" s="157">
        <f>ROUND(E43*U43,2)</f>
        <v>0</v>
      </c>
      <c r="W43" s="157"/>
      <c r="X43" s="157" t="s">
        <v>200</v>
      </c>
      <c r="Y43" s="157" t="s">
        <v>201</v>
      </c>
      <c r="Z43" s="147"/>
      <c r="AA43" s="147"/>
      <c r="AB43" s="147"/>
      <c r="AC43" s="147"/>
      <c r="AD43" s="147"/>
      <c r="AE43" s="147"/>
      <c r="AF43" s="147"/>
      <c r="AG43" s="147" t="s">
        <v>451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9" t="s">
        <v>503</v>
      </c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204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89</v>
      </c>
      <c r="D45" s="161"/>
      <c r="E45" s="162">
        <v>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206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12</v>
      </c>
      <c r="B46" s="172" t="s">
        <v>1121</v>
      </c>
      <c r="C46" s="180" t="s">
        <v>1122</v>
      </c>
      <c r="D46" s="173" t="s">
        <v>0</v>
      </c>
      <c r="E46" s="174">
        <v>24.302800000000001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262</v>
      </c>
      <c r="T46" s="177" t="s">
        <v>262</v>
      </c>
      <c r="U46" s="157">
        <v>0</v>
      </c>
      <c r="V46" s="157">
        <f>ROUND(E46*U46,2)</f>
        <v>0</v>
      </c>
      <c r="W46" s="157"/>
      <c r="X46" s="157" t="s">
        <v>200</v>
      </c>
      <c r="Y46" s="157" t="s">
        <v>201</v>
      </c>
      <c r="Z46" s="147"/>
      <c r="AA46" s="147"/>
      <c r="AB46" s="147"/>
      <c r="AC46" s="147"/>
      <c r="AD46" s="147"/>
      <c r="AE46" s="147"/>
      <c r="AF46" s="147"/>
      <c r="AG46" s="147" t="s">
        <v>460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9" t="s">
        <v>503</v>
      </c>
      <c r="D47" s="260"/>
      <c r="E47" s="260"/>
      <c r="F47" s="260"/>
      <c r="G47" s="26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204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13</v>
      </c>
      <c r="B48" s="172" t="s">
        <v>1123</v>
      </c>
      <c r="C48" s="180" t="s">
        <v>1124</v>
      </c>
      <c r="D48" s="173" t="s">
        <v>330</v>
      </c>
      <c r="E48" s="174">
        <v>3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3.3E-4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198</v>
      </c>
      <c r="T48" s="177" t="s">
        <v>199</v>
      </c>
      <c r="U48" s="157">
        <v>0</v>
      </c>
      <c r="V48" s="157">
        <f>ROUND(E48*U48,2)</f>
        <v>0</v>
      </c>
      <c r="W48" s="157"/>
      <c r="X48" s="157" t="s">
        <v>486</v>
      </c>
      <c r="Y48" s="157" t="s">
        <v>201</v>
      </c>
      <c r="Z48" s="147"/>
      <c r="AA48" s="147"/>
      <c r="AB48" s="147"/>
      <c r="AC48" s="147"/>
      <c r="AD48" s="147"/>
      <c r="AE48" s="147"/>
      <c r="AF48" s="147"/>
      <c r="AG48" s="147" t="s">
        <v>487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9" t="s">
        <v>503</v>
      </c>
      <c r="D49" s="260"/>
      <c r="E49" s="260"/>
      <c r="F49" s="260"/>
      <c r="G49" s="260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204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1" t="s">
        <v>91</v>
      </c>
      <c r="D50" s="161"/>
      <c r="E50" s="162">
        <v>3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206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4" t="s">
        <v>193</v>
      </c>
      <c r="B51" s="165" t="s">
        <v>125</v>
      </c>
      <c r="C51" s="179" t="s">
        <v>126</v>
      </c>
      <c r="D51" s="166"/>
      <c r="E51" s="167"/>
      <c r="F51" s="168"/>
      <c r="G51" s="168">
        <f>SUMIF(AG52:AG65,"&lt;&gt;NOR",G52:G65)</f>
        <v>0</v>
      </c>
      <c r="H51" s="168"/>
      <c r="I51" s="168">
        <f>SUM(I52:I65)</f>
        <v>0</v>
      </c>
      <c r="J51" s="168"/>
      <c r="K51" s="168">
        <f>SUM(K52:K65)</f>
        <v>0</v>
      </c>
      <c r="L51" s="168"/>
      <c r="M51" s="168">
        <f>SUM(M52:M65)</f>
        <v>0</v>
      </c>
      <c r="N51" s="167"/>
      <c r="O51" s="167">
        <f>SUM(O52:O65)</f>
        <v>0.08</v>
      </c>
      <c r="P51" s="167"/>
      <c r="Q51" s="167">
        <f>SUM(Q52:Q65)</f>
        <v>0</v>
      </c>
      <c r="R51" s="168"/>
      <c r="S51" s="168"/>
      <c r="T51" s="169"/>
      <c r="U51" s="163"/>
      <c r="V51" s="163">
        <f>SUM(V52:V65)</f>
        <v>0</v>
      </c>
      <c r="W51" s="163"/>
      <c r="X51" s="163"/>
      <c r="Y51" s="163"/>
      <c r="AG51" t="s">
        <v>194</v>
      </c>
    </row>
    <row r="52" spans="1:60" outlineLevel="1" x14ac:dyDescent="0.2">
      <c r="A52" s="171">
        <v>14</v>
      </c>
      <c r="B52" s="172" t="s">
        <v>1125</v>
      </c>
      <c r="C52" s="180" t="s">
        <v>1126</v>
      </c>
      <c r="D52" s="173" t="s">
        <v>330</v>
      </c>
      <c r="E52" s="174">
        <v>0.65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262</v>
      </c>
      <c r="T52" s="177" t="s">
        <v>262</v>
      </c>
      <c r="U52" s="157">
        <v>0</v>
      </c>
      <c r="V52" s="157">
        <f>ROUND(E52*U52,2)</f>
        <v>0</v>
      </c>
      <c r="W52" s="157"/>
      <c r="X52" s="157" t="s">
        <v>200</v>
      </c>
      <c r="Y52" s="157" t="s">
        <v>201</v>
      </c>
      <c r="Z52" s="147"/>
      <c r="AA52" s="147"/>
      <c r="AB52" s="147"/>
      <c r="AC52" s="147"/>
      <c r="AD52" s="147"/>
      <c r="AE52" s="147"/>
      <c r="AF52" s="147"/>
      <c r="AG52" s="147" t="s">
        <v>451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1" t="s">
        <v>1127</v>
      </c>
      <c r="D53" s="161"/>
      <c r="E53" s="162">
        <v>0.65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206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15</v>
      </c>
      <c r="B54" s="172" t="s">
        <v>1128</v>
      </c>
      <c r="C54" s="180" t="s">
        <v>1129</v>
      </c>
      <c r="D54" s="173" t="s">
        <v>261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262</v>
      </c>
      <c r="T54" s="177" t="s">
        <v>262</v>
      </c>
      <c r="U54" s="157">
        <v>0</v>
      </c>
      <c r="V54" s="157">
        <f>ROUND(E54*U54,2)</f>
        <v>0</v>
      </c>
      <c r="W54" s="157"/>
      <c r="X54" s="157" t="s">
        <v>200</v>
      </c>
      <c r="Y54" s="157" t="s">
        <v>201</v>
      </c>
      <c r="Z54" s="147"/>
      <c r="AA54" s="147"/>
      <c r="AB54" s="147"/>
      <c r="AC54" s="147"/>
      <c r="AD54" s="147"/>
      <c r="AE54" s="147"/>
      <c r="AF54" s="147"/>
      <c r="AG54" s="147" t="s">
        <v>451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1" t="s">
        <v>1130</v>
      </c>
      <c r="D55" s="161"/>
      <c r="E55" s="162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206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1">
        <v>16</v>
      </c>
      <c r="B56" s="172" t="s">
        <v>1131</v>
      </c>
      <c r="C56" s="180" t="s">
        <v>1132</v>
      </c>
      <c r="D56" s="173" t="s">
        <v>261</v>
      </c>
      <c r="E56" s="174">
        <v>1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6"/>
      <c r="S56" s="176" t="s">
        <v>262</v>
      </c>
      <c r="T56" s="177" t="s">
        <v>262</v>
      </c>
      <c r="U56" s="157">
        <v>0</v>
      </c>
      <c r="V56" s="157">
        <f>ROUND(E56*U56,2)</f>
        <v>0</v>
      </c>
      <c r="W56" s="157"/>
      <c r="X56" s="157" t="s">
        <v>200</v>
      </c>
      <c r="Y56" s="157" t="s">
        <v>201</v>
      </c>
      <c r="Z56" s="147"/>
      <c r="AA56" s="147"/>
      <c r="AB56" s="147"/>
      <c r="AC56" s="147"/>
      <c r="AD56" s="147"/>
      <c r="AE56" s="147"/>
      <c r="AF56" s="147"/>
      <c r="AG56" s="147" t="s">
        <v>451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1" t="s">
        <v>1130</v>
      </c>
      <c r="D57" s="161"/>
      <c r="E57" s="162">
        <v>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206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1">
        <v>17</v>
      </c>
      <c r="B58" s="172" t="s">
        <v>1133</v>
      </c>
      <c r="C58" s="180" t="s">
        <v>1134</v>
      </c>
      <c r="D58" s="173" t="s">
        <v>0</v>
      </c>
      <c r="E58" s="174">
        <v>13.0975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/>
      <c r="S58" s="176" t="s">
        <v>262</v>
      </c>
      <c r="T58" s="177" t="s">
        <v>262</v>
      </c>
      <c r="U58" s="157">
        <v>0</v>
      </c>
      <c r="V58" s="157">
        <f>ROUND(E58*U58,2)</f>
        <v>0</v>
      </c>
      <c r="W58" s="157"/>
      <c r="X58" s="157" t="s">
        <v>200</v>
      </c>
      <c r="Y58" s="157" t="s">
        <v>201</v>
      </c>
      <c r="Z58" s="147"/>
      <c r="AA58" s="147"/>
      <c r="AB58" s="147"/>
      <c r="AC58" s="147"/>
      <c r="AD58" s="147"/>
      <c r="AE58" s="147"/>
      <c r="AF58" s="147"/>
      <c r="AG58" s="147" t="s">
        <v>460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9" t="s">
        <v>503</v>
      </c>
      <c r="D59" s="260"/>
      <c r="E59" s="260"/>
      <c r="F59" s="260"/>
      <c r="G59" s="260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204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18</v>
      </c>
      <c r="B60" s="172" t="s">
        <v>1135</v>
      </c>
      <c r="C60" s="180" t="s">
        <v>1136</v>
      </c>
      <c r="D60" s="173" t="s">
        <v>261</v>
      </c>
      <c r="E60" s="174">
        <v>1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5.1900000000000002E-2</v>
      </c>
      <c r="O60" s="174">
        <f>ROUND(E60*N60,2)</f>
        <v>0.05</v>
      </c>
      <c r="P60" s="174">
        <v>0</v>
      </c>
      <c r="Q60" s="174">
        <f>ROUND(E60*P60,2)</f>
        <v>0</v>
      </c>
      <c r="R60" s="176"/>
      <c r="S60" s="176" t="s">
        <v>198</v>
      </c>
      <c r="T60" s="177" t="s">
        <v>199</v>
      </c>
      <c r="U60" s="157">
        <v>0</v>
      </c>
      <c r="V60" s="157">
        <f>ROUND(E60*U60,2)</f>
        <v>0</v>
      </c>
      <c r="W60" s="157"/>
      <c r="X60" s="157" t="s">
        <v>486</v>
      </c>
      <c r="Y60" s="157" t="s">
        <v>201</v>
      </c>
      <c r="Z60" s="147"/>
      <c r="AA60" s="147"/>
      <c r="AB60" s="147"/>
      <c r="AC60" s="147"/>
      <c r="AD60" s="147"/>
      <c r="AE60" s="147"/>
      <c r="AF60" s="147"/>
      <c r="AG60" s="147" t="s">
        <v>487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1" t="s">
        <v>87</v>
      </c>
      <c r="D61" s="161"/>
      <c r="E61" s="162">
        <v>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206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19</v>
      </c>
      <c r="B62" s="172" t="s">
        <v>1137</v>
      </c>
      <c r="C62" s="180" t="s">
        <v>1138</v>
      </c>
      <c r="D62" s="173" t="s">
        <v>261</v>
      </c>
      <c r="E62" s="174">
        <v>1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3.2000000000000002E-3</v>
      </c>
      <c r="O62" s="174">
        <f>ROUND(E62*N62,2)</f>
        <v>0</v>
      </c>
      <c r="P62" s="174">
        <v>0</v>
      </c>
      <c r="Q62" s="174">
        <f>ROUND(E62*P62,2)</f>
        <v>0</v>
      </c>
      <c r="R62" s="176"/>
      <c r="S62" s="176" t="s">
        <v>198</v>
      </c>
      <c r="T62" s="177" t="s">
        <v>199</v>
      </c>
      <c r="U62" s="157">
        <v>0</v>
      </c>
      <c r="V62" s="157">
        <f>ROUND(E62*U62,2)</f>
        <v>0</v>
      </c>
      <c r="W62" s="157"/>
      <c r="X62" s="157" t="s">
        <v>486</v>
      </c>
      <c r="Y62" s="157" t="s">
        <v>201</v>
      </c>
      <c r="Z62" s="147"/>
      <c r="AA62" s="147"/>
      <c r="AB62" s="147"/>
      <c r="AC62" s="147"/>
      <c r="AD62" s="147"/>
      <c r="AE62" s="147"/>
      <c r="AF62" s="147"/>
      <c r="AG62" s="147" t="s">
        <v>487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87</v>
      </c>
      <c r="D63" s="161"/>
      <c r="E63" s="162">
        <v>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206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20</v>
      </c>
      <c r="B64" s="172" t="s">
        <v>1139</v>
      </c>
      <c r="C64" s="180" t="s">
        <v>1140</v>
      </c>
      <c r="D64" s="173" t="s">
        <v>330</v>
      </c>
      <c r="E64" s="174">
        <v>0.65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3.9399999999999998E-2</v>
      </c>
      <c r="O64" s="174">
        <f>ROUND(E64*N64,2)</f>
        <v>0.03</v>
      </c>
      <c r="P64" s="174">
        <v>0</v>
      </c>
      <c r="Q64" s="174">
        <f>ROUND(E64*P64,2)</f>
        <v>0</v>
      </c>
      <c r="R64" s="176"/>
      <c r="S64" s="176" t="s">
        <v>198</v>
      </c>
      <c r="T64" s="177" t="s">
        <v>199</v>
      </c>
      <c r="U64" s="157">
        <v>0</v>
      </c>
      <c r="V64" s="157">
        <f>ROUND(E64*U64,2)</f>
        <v>0</v>
      </c>
      <c r="W64" s="157"/>
      <c r="X64" s="157" t="s">
        <v>486</v>
      </c>
      <c r="Y64" s="157" t="s">
        <v>201</v>
      </c>
      <c r="Z64" s="147"/>
      <c r="AA64" s="147"/>
      <c r="AB64" s="147"/>
      <c r="AC64" s="147"/>
      <c r="AD64" s="147"/>
      <c r="AE64" s="147"/>
      <c r="AF64" s="147"/>
      <c r="AG64" s="147" t="s">
        <v>487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1" t="s">
        <v>1127</v>
      </c>
      <c r="D65" s="161"/>
      <c r="E65" s="162">
        <v>0.65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206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4" t="s">
        <v>193</v>
      </c>
      <c r="B66" s="165" t="s">
        <v>137</v>
      </c>
      <c r="C66" s="179" t="s">
        <v>138</v>
      </c>
      <c r="D66" s="166"/>
      <c r="E66" s="167"/>
      <c r="F66" s="168"/>
      <c r="G66" s="168">
        <f>SUMIF(AG67:AG74,"&lt;&gt;NOR",G67:G74)</f>
        <v>0</v>
      </c>
      <c r="H66" s="168"/>
      <c r="I66" s="168">
        <f>SUM(I67:I74)</f>
        <v>0</v>
      </c>
      <c r="J66" s="168"/>
      <c r="K66" s="168">
        <f>SUM(K67:K74)</f>
        <v>0</v>
      </c>
      <c r="L66" s="168"/>
      <c r="M66" s="168">
        <f>SUM(M67:M74)</f>
        <v>0</v>
      </c>
      <c r="N66" s="167"/>
      <c r="O66" s="167">
        <f>SUM(O67:O74)</f>
        <v>0</v>
      </c>
      <c r="P66" s="167"/>
      <c r="Q66" s="167">
        <f>SUM(Q67:Q74)</f>
        <v>0.01</v>
      </c>
      <c r="R66" s="168"/>
      <c r="S66" s="168"/>
      <c r="T66" s="169"/>
      <c r="U66" s="163"/>
      <c r="V66" s="163">
        <f>SUM(V67:V74)</f>
        <v>0</v>
      </c>
      <c r="W66" s="163"/>
      <c r="X66" s="163"/>
      <c r="Y66" s="163"/>
      <c r="AG66" t="s">
        <v>194</v>
      </c>
    </row>
    <row r="67" spans="1:60" outlineLevel="1" x14ac:dyDescent="0.2">
      <c r="A67" s="171">
        <v>21</v>
      </c>
      <c r="B67" s="172" t="s">
        <v>1141</v>
      </c>
      <c r="C67" s="180" t="s">
        <v>1142</v>
      </c>
      <c r="D67" s="173" t="s">
        <v>587</v>
      </c>
      <c r="E67" s="174">
        <v>9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6.0000000000000002E-5</v>
      </c>
      <c r="O67" s="174">
        <f>ROUND(E67*N67,2)</f>
        <v>0</v>
      </c>
      <c r="P67" s="174">
        <v>0</v>
      </c>
      <c r="Q67" s="174">
        <f>ROUND(E67*P67,2)</f>
        <v>0</v>
      </c>
      <c r="R67" s="176"/>
      <c r="S67" s="176" t="s">
        <v>262</v>
      </c>
      <c r="T67" s="177" t="s">
        <v>262</v>
      </c>
      <c r="U67" s="157">
        <v>0</v>
      </c>
      <c r="V67" s="157">
        <f>ROUND(E67*U67,2)</f>
        <v>0</v>
      </c>
      <c r="W67" s="157"/>
      <c r="X67" s="157" t="s">
        <v>200</v>
      </c>
      <c r="Y67" s="157" t="s">
        <v>201</v>
      </c>
      <c r="Z67" s="147"/>
      <c r="AA67" s="147"/>
      <c r="AB67" s="147"/>
      <c r="AC67" s="147"/>
      <c r="AD67" s="147"/>
      <c r="AE67" s="147"/>
      <c r="AF67" s="147"/>
      <c r="AG67" s="147" t="s">
        <v>246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59" t="s">
        <v>1143</v>
      </c>
      <c r="D68" s="260"/>
      <c r="E68" s="260"/>
      <c r="F68" s="260"/>
      <c r="G68" s="26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204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1" t="s">
        <v>1144</v>
      </c>
      <c r="D69" s="161"/>
      <c r="E69" s="162">
        <v>9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206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22</v>
      </c>
      <c r="B70" s="172" t="s">
        <v>1145</v>
      </c>
      <c r="C70" s="180" t="s">
        <v>1146</v>
      </c>
      <c r="D70" s="173" t="s">
        <v>587</v>
      </c>
      <c r="E70" s="174">
        <v>9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3.0000000000000001E-5</v>
      </c>
      <c r="O70" s="174">
        <f>ROUND(E70*N70,2)</f>
        <v>0</v>
      </c>
      <c r="P70" s="174">
        <v>1E-3</v>
      </c>
      <c r="Q70" s="174">
        <f>ROUND(E70*P70,2)</f>
        <v>0.01</v>
      </c>
      <c r="R70" s="176"/>
      <c r="S70" s="176" t="s">
        <v>198</v>
      </c>
      <c r="T70" s="177" t="s">
        <v>199</v>
      </c>
      <c r="U70" s="157">
        <v>0</v>
      </c>
      <c r="V70" s="157">
        <f>ROUND(E70*U70,2)</f>
        <v>0</v>
      </c>
      <c r="W70" s="157"/>
      <c r="X70" s="157" t="s">
        <v>200</v>
      </c>
      <c r="Y70" s="157" t="s">
        <v>201</v>
      </c>
      <c r="Z70" s="147"/>
      <c r="AA70" s="147"/>
      <c r="AB70" s="147"/>
      <c r="AC70" s="147"/>
      <c r="AD70" s="147"/>
      <c r="AE70" s="147"/>
      <c r="AF70" s="147"/>
      <c r="AG70" s="147" t="s">
        <v>451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9" t="s">
        <v>503</v>
      </c>
      <c r="D71" s="260"/>
      <c r="E71" s="260"/>
      <c r="F71" s="260"/>
      <c r="G71" s="26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204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1" t="s">
        <v>1144</v>
      </c>
      <c r="D72" s="161"/>
      <c r="E72" s="162">
        <v>9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206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1">
        <v>23</v>
      </c>
      <c r="B73" s="172" t="s">
        <v>590</v>
      </c>
      <c r="C73" s="180" t="s">
        <v>591</v>
      </c>
      <c r="D73" s="173" t="s">
        <v>0</v>
      </c>
      <c r="E73" s="174">
        <v>29.835000000000001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6"/>
      <c r="S73" s="176" t="s">
        <v>262</v>
      </c>
      <c r="T73" s="177" t="s">
        <v>262</v>
      </c>
      <c r="U73" s="157">
        <v>0</v>
      </c>
      <c r="V73" s="157">
        <f>ROUND(E73*U73,2)</f>
        <v>0</v>
      </c>
      <c r="W73" s="157"/>
      <c r="X73" s="157" t="s">
        <v>200</v>
      </c>
      <c r="Y73" s="157" t="s">
        <v>201</v>
      </c>
      <c r="Z73" s="147"/>
      <c r="AA73" s="147"/>
      <c r="AB73" s="147"/>
      <c r="AC73" s="147"/>
      <c r="AD73" s="147"/>
      <c r="AE73" s="147"/>
      <c r="AF73" s="147"/>
      <c r="AG73" s="147" t="s">
        <v>460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9" t="s">
        <v>503</v>
      </c>
      <c r="D74" s="260"/>
      <c r="E74" s="260"/>
      <c r="F74" s="260"/>
      <c r="G74" s="260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204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193</v>
      </c>
      <c r="B75" s="165" t="s">
        <v>157</v>
      </c>
      <c r="C75" s="179" t="s">
        <v>158</v>
      </c>
      <c r="D75" s="166"/>
      <c r="E75" s="167"/>
      <c r="F75" s="168"/>
      <c r="G75" s="168">
        <f>SUMIF(AG76:AG120,"&lt;&gt;NOR",G76:G120)</f>
        <v>0</v>
      </c>
      <c r="H75" s="168"/>
      <c r="I75" s="168">
        <f>SUM(I76:I120)</f>
        <v>0</v>
      </c>
      <c r="J75" s="168"/>
      <c r="K75" s="168">
        <f>SUM(K76:K120)</f>
        <v>0</v>
      </c>
      <c r="L75" s="168"/>
      <c r="M75" s="168">
        <f>SUM(M76:M120)</f>
        <v>0</v>
      </c>
      <c r="N75" s="167"/>
      <c r="O75" s="167">
        <f>SUM(O76:O120)</f>
        <v>0.15</v>
      </c>
      <c r="P75" s="167"/>
      <c r="Q75" s="167">
        <f>SUM(Q76:Q120)</f>
        <v>0</v>
      </c>
      <c r="R75" s="168"/>
      <c r="S75" s="168"/>
      <c r="T75" s="169"/>
      <c r="U75" s="163"/>
      <c r="V75" s="163">
        <f>SUM(V76:V120)</f>
        <v>0</v>
      </c>
      <c r="W75" s="163"/>
      <c r="X75" s="163"/>
      <c r="Y75" s="163"/>
      <c r="AG75" t="s">
        <v>194</v>
      </c>
    </row>
    <row r="76" spans="1:60" outlineLevel="1" x14ac:dyDescent="0.2">
      <c r="A76" s="171">
        <v>24</v>
      </c>
      <c r="B76" s="172" t="s">
        <v>1147</v>
      </c>
      <c r="C76" s="180" t="s">
        <v>1148</v>
      </c>
      <c r="D76" s="173" t="s">
        <v>261</v>
      </c>
      <c r="E76" s="174">
        <v>1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198</v>
      </c>
      <c r="T76" s="177" t="s">
        <v>199</v>
      </c>
      <c r="U76" s="157">
        <v>0</v>
      </c>
      <c r="V76" s="157">
        <f>ROUND(E76*U76,2)</f>
        <v>0</v>
      </c>
      <c r="W76" s="157"/>
      <c r="X76" s="157" t="s">
        <v>200</v>
      </c>
      <c r="Y76" s="157" t="s">
        <v>201</v>
      </c>
      <c r="Z76" s="147"/>
      <c r="AA76" s="147"/>
      <c r="AB76" s="147"/>
      <c r="AC76" s="147"/>
      <c r="AD76" s="147"/>
      <c r="AE76" s="147"/>
      <c r="AF76" s="147"/>
      <c r="AG76" s="147" t="s">
        <v>1026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1" t="s">
        <v>87</v>
      </c>
      <c r="D77" s="161"/>
      <c r="E77" s="162">
        <v>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206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25</v>
      </c>
      <c r="B78" s="172" t="s">
        <v>1149</v>
      </c>
      <c r="C78" s="180" t="s">
        <v>1150</v>
      </c>
      <c r="D78" s="173" t="s">
        <v>261</v>
      </c>
      <c r="E78" s="174">
        <v>2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198</v>
      </c>
      <c r="T78" s="177" t="s">
        <v>199</v>
      </c>
      <c r="U78" s="157">
        <v>0</v>
      </c>
      <c r="V78" s="157">
        <f>ROUND(E78*U78,2)</f>
        <v>0</v>
      </c>
      <c r="W78" s="157"/>
      <c r="X78" s="157" t="s">
        <v>200</v>
      </c>
      <c r="Y78" s="157" t="s">
        <v>201</v>
      </c>
      <c r="Z78" s="147"/>
      <c r="AA78" s="147"/>
      <c r="AB78" s="147"/>
      <c r="AC78" s="147"/>
      <c r="AD78" s="147"/>
      <c r="AE78" s="147"/>
      <c r="AF78" s="147"/>
      <c r="AG78" s="147" t="s">
        <v>1026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1" t="s">
        <v>89</v>
      </c>
      <c r="D79" s="161"/>
      <c r="E79" s="162">
        <v>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206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1">
        <v>26</v>
      </c>
      <c r="B80" s="172" t="s">
        <v>1151</v>
      </c>
      <c r="C80" s="180" t="s">
        <v>1152</v>
      </c>
      <c r="D80" s="173" t="s">
        <v>587</v>
      </c>
      <c r="E80" s="174">
        <v>0.86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0</v>
      </c>
      <c r="O80" s="174">
        <f>ROUND(E80*N80,2)</f>
        <v>0</v>
      </c>
      <c r="P80" s="174">
        <v>0</v>
      </c>
      <c r="Q80" s="174">
        <f>ROUND(E80*P80,2)</f>
        <v>0</v>
      </c>
      <c r="R80" s="176"/>
      <c r="S80" s="176" t="s">
        <v>198</v>
      </c>
      <c r="T80" s="177" t="s">
        <v>199</v>
      </c>
      <c r="U80" s="157">
        <v>0</v>
      </c>
      <c r="V80" s="157">
        <f>ROUND(E80*U80,2)</f>
        <v>0</v>
      </c>
      <c r="W80" s="157"/>
      <c r="X80" s="157" t="s">
        <v>200</v>
      </c>
      <c r="Y80" s="157" t="s">
        <v>201</v>
      </c>
      <c r="Z80" s="147"/>
      <c r="AA80" s="147"/>
      <c r="AB80" s="147"/>
      <c r="AC80" s="147"/>
      <c r="AD80" s="147"/>
      <c r="AE80" s="147"/>
      <c r="AF80" s="147"/>
      <c r="AG80" s="147" t="s">
        <v>1026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9" t="s">
        <v>503</v>
      </c>
      <c r="D81" s="260"/>
      <c r="E81" s="260"/>
      <c r="F81" s="260"/>
      <c r="G81" s="26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204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1" t="s">
        <v>1153</v>
      </c>
      <c r="D82" s="161"/>
      <c r="E82" s="162">
        <v>0.86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206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27</v>
      </c>
      <c r="B83" s="172" t="s">
        <v>1154</v>
      </c>
      <c r="C83" s="180" t="s">
        <v>1155</v>
      </c>
      <c r="D83" s="173" t="s">
        <v>1046</v>
      </c>
      <c r="E83" s="174">
        <v>4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1.1999999999999999E-3</v>
      </c>
      <c r="O83" s="174">
        <f>ROUND(E83*N83,2)</f>
        <v>0</v>
      </c>
      <c r="P83" s="174">
        <v>0</v>
      </c>
      <c r="Q83" s="174">
        <f>ROUND(E83*P83,2)</f>
        <v>0</v>
      </c>
      <c r="R83" s="176"/>
      <c r="S83" s="176" t="s">
        <v>198</v>
      </c>
      <c r="T83" s="177" t="s">
        <v>199</v>
      </c>
      <c r="U83" s="157">
        <v>0</v>
      </c>
      <c r="V83" s="157">
        <f>ROUND(E83*U83,2)</f>
        <v>0</v>
      </c>
      <c r="W83" s="157"/>
      <c r="X83" s="157" t="s">
        <v>200</v>
      </c>
      <c r="Y83" s="157" t="s">
        <v>201</v>
      </c>
      <c r="Z83" s="147"/>
      <c r="AA83" s="147"/>
      <c r="AB83" s="147"/>
      <c r="AC83" s="147"/>
      <c r="AD83" s="147"/>
      <c r="AE83" s="147"/>
      <c r="AF83" s="147"/>
      <c r="AG83" s="147" t="s">
        <v>1026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9" t="s">
        <v>503</v>
      </c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204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1" t="s">
        <v>93</v>
      </c>
      <c r="D85" s="161"/>
      <c r="E85" s="162">
        <v>4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206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1">
        <v>28</v>
      </c>
      <c r="B86" s="172" t="s">
        <v>1156</v>
      </c>
      <c r="C86" s="180" t="s">
        <v>1157</v>
      </c>
      <c r="D86" s="173" t="s">
        <v>330</v>
      </c>
      <c r="E86" s="174">
        <v>39.4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6.6E-4</v>
      </c>
      <c r="O86" s="174">
        <f>ROUND(E86*N86,2)</f>
        <v>0.03</v>
      </c>
      <c r="P86" s="174">
        <v>0</v>
      </c>
      <c r="Q86" s="174">
        <f>ROUND(E86*P86,2)</f>
        <v>0</v>
      </c>
      <c r="R86" s="176"/>
      <c r="S86" s="176" t="s">
        <v>198</v>
      </c>
      <c r="T86" s="177" t="s">
        <v>199</v>
      </c>
      <c r="U86" s="157">
        <v>0</v>
      </c>
      <c r="V86" s="157">
        <f>ROUND(E86*U86,2)</f>
        <v>0</v>
      </c>
      <c r="W86" s="157"/>
      <c r="X86" s="157" t="s">
        <v>200</v>
      </c>
      <c r="Y86" s="157" t="s">
        <v>201</v>
      </c>
      <c r="Z86" s="147"/>
      <c r="AA86" s="147"/>
      <c r="AB86" s="147"/>
      <c r="AC86" s="147"/>
      <c r="AD86" s="147"/>
      <c r="AE86" s="147"/>
      <c r="AF86" s="147"/>
      <c r="AG86" s="147" t="s">
        <v>246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9" t="s">
        <v>503</v>
      </c>
      <c r="D87" s="260"/>
      <c r="E87" s="260"/>
      <c r="F87" s="260"/>
      <c r="G87" s="260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204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1" t="s">
        <v>1158</v>
      </c>
      <c r="D88" s="161"/>
      <c r="E88" s="162">
        <v>19.7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206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1" t="s">
        <v>1159</v>
      </c>
      <c r="D89" s="161"/>
      <c r="E89" s="162">
        <v>19.7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206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1">
        <v>29</v>
      </c>
      <c r="B90" s="172" t="s">
        <v>1160</v>
      </c>
      <c r="C90" s="180" t="s">
        <v>1161</v>
      </c>
      <c r="D90" s="173" t="s">
        <v>330</v>
      </c>
      <c r="E90" s="174">
        <v>19.7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1.2E-4</v>
      </c>
      <c r="O90" s="174">
        <f>ROUND(E90*N90,2)</f>
        <v>0</v>
      </c>
      <c r="P90" s="174">
        <v>0</v>
      </c>
      <c r="Q90" s="174">
        <f>ROUND(E90*P90,2)</f>
        <v>0</v>
      </c>
      <c r="R90" s="176"/>
      <c r="S90" s="176" t="s">
        <v>198</v>
      </c>
      <c r="T90" s="177" t="s">
        <v>199</v>
      </c>
      <c r="U90" s="157">
        <v>0</v>
      </c>
      <c r="V90" s="157">
        <f>ROUND(E90*U90,2)</f>
        <v>0</v>
      </c>
      <c r="W90" s="157"/>
      <c r="X90" s="157" t="s">
        <v>486</v>
      </c>
      <c r="Y90" s="157" t="s">
        <v>201</v>
      </c>
      <c r="Z90" s="147"/>
      <c r="AA90" s="147"/>
      <c r="AB90" s="147"/>
      <c r="AC90" s="147"/>
      <c r="AD90" s="147"/>
      <c r="AE90" s="147"/>
      <c r="AF90" s="147"/>
      <c r="AG90" s="147" t="s">
        <v>487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9" t="s">
        <v>503</v>
      </c>
      <c r="D91" s="260"/>
      <c r="E91" s="260"/>
      <c r="F91" s="260"/>
      <c r="G91" s="26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204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1" t="s">
        <v>1162</v>
      </c>
      <c r="D92" s="161"/>
      <c r="E92" s="162">
        <v>19.7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206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30</v>
      </c>
      <c r="B93" s="172" t="s">
        <v>1163</v>
      </c>
      <c r="C93" s="180" t="s">
        <v>1164</v>
      </c>
      <c r="D93" s="173" t="s">
        <v>330</v>
      </c>
      <c r="E93" s="174">
        <v>19.7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2.0000000000000001E-4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198</v>
      </c>
      <c r="T93" s="177" t="s">
        <v>199</v>
      </c>
      <c r="U93" s="157">
        <v>0</v>
      </c>
      <c r="V93" s="157">
        <f>ROUND(E93*U93,2)</f>
        <v>0</v>
      </c>
      <c r="W93" s="157"/>
      <c r="X93" s="157" t="s">
        <v>486</v>
      </c>
      <c r="Y93" s="157" t="s">
        <v>201</v>
      </c>
      <c r="Z93" s="147"/>
      <c r="AA93" s="147"/>
      <c r="AB93" s="147"/>
      <c r="AC93" s="147"/>
      <c r="AD93" s="147"/>
      <c r="AE93" s="147"/>
      <c r="AF93" s="147"/>
      <c r="AG93" s="147" t="s">
        <v>487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9" t="s">
        <v>503</v>
      </c>
      <c r="D94" s="260"/>
      <c r="E94" s="260"/>
      <c r="F94" s="260"/>
      <c r="G94" s="26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204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1" t="s">
        <v>1162</v>
      </c>
      <c r="D95" s="161"/>
      <c r="E95" s="162">
        <v>19.7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206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1">
        <v>31</v>
      </c>
      <c r="B96" s="172" t="s">
        <v>1165</v>
      </c>
      <c r="C96" s="180" t="s">
        <v>1166</v>
      </c>
      <c r="D96" s="173" t="s">
        <v>494</v>
      </c>
      <c r="E96" s="174">
        <v>1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2.5999999999999999E-2</v>
      </c>
      <c r="O96" s="174">
        <f>ROUND(E96*N96,2)</f>
        <v>0.03</v>
      </c>
      <c r="P96" s="174">
        <v>0</v>
      </c>
      <c r="Q96" s="174">
        <f>ROUND(E96*P96,2)</f>
        <v>0</v>
      </c>
      <c r="R96" s="176"/>
      <c r="S96" s="176" t="s">
        <v>198</v>
      </c>
      <c r="T96" s="177" t="s">
        <v>199</v>
      </c>
      <c r="U96" s="157">
        <v>0</v>
      </c>
      <c r="V96" s="157">
        <f>ROUND(E96*U96,2)</f>
        <v>0</v>
      </c>
      <c r="W96" s="157"/>
      <c r="X96" s="157" t="s">
        <v>486</v>
      </c>
      <c r="Y96" s="157" t="s">
        <v>201</v>
      </c>
      <c r="Z96" s="147"/>
      <c r="AA96" s="147"/>
      <c r="AB96" s="147"/>
      <c r="AC96" s="147"/>
      <c r="AD96" s="147"/>
      <c r="AE96" s="147"/>
      <c r="AF96" s="147"/>
      <c r="AG96" s="147" t="s">
        <v>487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9" t="s">
        <v>503</v>
      </c>
      <c r="D97" s="260"/>
      <c r="E97" s="260"/>
      <c r="F97" s="260"/>
      <c r="G97" s="260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204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1" t="s">
        <v>87</v>
      </c>
      <c r="D98" s="161"/>
      <c r="E98" s="162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206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1">
        <v>32</v>
      </c>
      <c r="B99" s="172" t="s">
        <v>1167</v>
      </c>
      <c r="C99" s="180" t="s">
        <v>1168</v>
      </c>
      <c r="D99" s="173" t="s">
        <v>1169</v>
      </c>
      <c r="E99" s="174">
        <v>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0</v>
      </c>
      <c r="O99" s="174">
        <f>ROUND(E99*N99,2)</f>
        <v>0</v>
      </c>
      <c r="P99" s="174">
        <v>0</v>
      </c>
      <c r="Q99" s="174">
        <f>ROUND(E99*P99,2)</f>
        <v>0</v>
      </c>
      <c r="R99" s="176"/>
      <c r="S99" s="176" t="s">
        <v>198</v>
      </c>
      <c r="T99" s="177" t="s">
        <v>199</v>
      </c>
      <c r="U99" s="157">
        <v>0</v>
      </c>
      <c r="V99" s="157">
        <f>ROUND(E99*U99,2)</f>
        <v>0</v>
      </c>
      <c r="W99" s="157"/>
      <c r="X99" s="157" t="s">
        <v>486</v>
      </c>
      <c r="Y99" s="157" t="s">
        <v>201</v>
      </c>
      <c r="Z99" s="147"/>
      <c r="AA99" s="147"/>
      <c r="AB99" s="147"/>
      <c r="AC99" s="147"/>
      <c r="AD99" s="147"/>
      <c r="AE99" s="147"/>
      <c r="AF99" s="147"/>
      <c r="AG99" s="147" t="s">
        <v>487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9" t="s">
        <v>503</v>
      </c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204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1" t="s">
        <v>87</v>
      </c>
      <c r="D101" s="161"/>
      <c r="E101" s="162">
        <v>1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206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33</v>
      </c>
      <c r="B102" s="172" t="s">
        <v>1170</v>
      </c>
      <c r="C102" s="180" t="s">
        <v>1171</v>
      </c>
      <c r="D102" s="173" t="s">
        <v>261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8.9999999999999993E-3</v>
      </c>
      <c r="O102" s="174">
        <f>ROUND(E102*N102,2)</f>
        <v>0.01</v>
      </c>
      <c r="P102" s="174">
        <v>0</v>
      </c>
      <c r="Q102" s="174">
        <f>ROUND(E102*P102,2)</f>
        <v>0</v>
      </c>
      <c r="R102" s="176"/>
      <c r="S102" s="176" t="s">
        <v>198</v>
      </c>
      <c r="T102" s="177" t="s">
        <v>199</v>
      </c>
      <c r="U102" s="157">
        <v>0</v>
      </c>
      <c r="V102" s="157">
        <f>ROUND(E102*U102,2)</f>
        <v>0</v>
      </c>
      <c r="W102" s="157"/>
      <c r="X102" s="157" t="s">
        <v>486</v>
      </c>
      <c r="Y102" s="157" t="s">
        <v>201</v>
      </c>
      <c r="Z102" s="147"/>
      <c r="AA102" s="147"/>
      <c r="AB102" s="147"/>
      <c r="AC102" s="147"/>
      <c r="AD102" s="147"/>
      <c r="AE102" s="147"/>
      <c r="AF102" s="147"/>
      <c r="AG102" s="147" t="s">
        <v>1172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9" t="s">
        <v>1173</v>
      </c>
      <c r="D103" s="260"/>
      <c r="E103" s="260"/>
      <c r="F103" s="260"/>
      <c r="G103" s="260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204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250" t="s">
        <v>1183</v>
      </c>
      <c r="D104" s="251"/>
      <c r="E104" s="251"/>
      <c r="F104" s="251"/>
      <c r="G104" s="251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204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250" t="s">
        <v>1184</v>
      </c>
      <c r="D105" s="251"/>
      <c r="E105" s="251"/>
      <c r="F105" s="251"/>
      <c r="G105" s="251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204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250" t="s">
        <v>1174</v>
      </c>
      <c r="D106" s="251"/>
      <c r="E106" s="251"/>
      <c r="F106" s="251"/>
      <c r="G106" s="251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204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250" t="s">
        <v>1175</v>
      </c>
      <c r="D107" s="251"/>
      <c r="E107" s="251"/>
      <c r="F107" s="251"/>
      <c r="G107" s="251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204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1" t="s">
        <v>87</v>
      </c>
      <c r="D108" s="161"/>
      <c r="E108" s="162">
        <v>1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206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1">
        <v>34</v>
      </c>
      <c r="B109" s="172" t="s">
        <v>1176</v>
      </c>
      <c r="C109" s="180" t="s">
        <v>1177</v>
      </c>
      <c r="D109" s="173" t="s">
        <v>261</v>
      </c>
      <c r="E109" s="174">
        <v>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8.9999999999999993E-3</v>
      </c>
      <c r="O109" s="174">
        <f>ROUND(E109*N109,2)</f>
        <v>0.01</v>
      </c>
      <c r="P109" s="174">
        <v>0</v>
      </c>
      <c r="Q109" s="174">
        <f>ROUND(E109*P109,2)</f>
        <v>0</v>
      </c>
      <c r="R109" s="176"/>
      <c r="S109" s="176" t="s">
        <v>198</v>
      </c>
      <c r="T109" s="177" t="s">
        <v>199</v>
      </c>
      <c r="U109" s="157">
        <v>0</v>
      </c>
      <c r="V109" s="157">
        <f>ROUND(E109*U109,2)</f>
        <v>0</v>
      </c>
      <c r="W109" s="157"/>
      <c r="X109" s="157" t="s">
        <v>486</v>
      </c>
      <c r="Y109" s="157" t="s">
        <v>201</v>
      </c>
      <c r="Z109" s="147"/>
      <c r="AA109" s="147"/>
      <c r="AB109" s="147"/>
      <c r="AC109" s="147"/>
      <c r="AD109" s="147"/>
      <c r="AE109" s="147"/>
      <c r="AF109" s="147"/>
      <c r="AG109" s="147" t="s">
        <v>1172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9" t="s">
        <v>1173</v>
      </c>
      <c r="D110" s="260"/>
      <c r="E110" s="260"/>
      <c r="F110" s="260"/>
      <c r="G110" s="26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204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250" t="s">
        <v>1185</v>
      </c>
      <c r="D111" s="251"/>
      <c r="E111" s="251"/>
      <c r="F111" s="251"/>
      <c r="G111" s="251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204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250" t="s">
        <v>1186</v>
      </c>
      <c r="D112" s="251"/>
      <c r="E112" s="251"/>
      <c r="F112" s="251"/>
      <c r="G112" s="251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204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250" t="s">
        <v>1178</v>
      </c>
      <c r="D113" s="251"/>
      <c r="E113" s="251"/>
      <c r="F113" s="251"/>
      <c r="G113" s="251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204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250" t="s">
        <v>1175</v>
      </c>
      <c r="D114" s="251"/>
      <c r="E114" s="251"/>
      <c r="F114" s="251"/>
      <c r="G114" s="251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204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1" t="s">
        <v>87</v>
      </c>
      <c r="D115" s="161"/>
      <c r="E115" s="162">
        <v>1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206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35</v>
      </c>
      <c r="B116" s="172" t="s">
        <v>1080</v>
      </c>
      <c r="C116" s="180" t="s">
        <v>1179</v>
      </c>
      <c r="D116" s="173" t="s">
        <v>261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6.8000000000000005E-2</v>
      </c>
      <c r="O116" s="174">
        <f>ROUND(E116*N116,2)</f>
        <v>7.0000000000000007E-2</v>
      </c>
      <c r="P116" s="174">
        <v>0</v>
      </c>
      <c r="Q116" s="174">
        <f>ROUND(E116*P116,2)</f>
        <v>0</v>
      </c>
      <c r="R116" s="176"/>
      <c r="S116" s="176" t="s">
        <v>198</v>
      </c>
      <c r="T116" s="177" t="s">
        <v>199</v>
      </c>
      <c r="U116" s="157">
        <v>0</v>
      </c>
      <c r="V116" s="157">
        <f>ROUND(E116*U116,2)</f>
        <v>0</v>
      </c>
      <c r="W116" s="157"/>
      <c r="X116" s="157" t="s">
        <v>486</v>
      </c>
      <c r="Y116" s="157" t="s">
        <v>201</v>
      </c>
      <c r="Z116" s="147"/>
      <c r="AA116" s="147"/>
      <c r="AB116" s="147"/>
      <c r="AC116" s="147"/>
      <c r="AD116" s="147"/>
      <c r="AE116" s="147"/>
      <c r="AF116" s="147"/>
      <c r="AG116" s="147" t="s">
        <v>1172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9" t="s">
        <v>1180</v>
      </c>
      <c r="D117" s="260"/>
      <c r="E117" s="260"/>
      <c r="F117" s="260"/>
      <c r="G117" s="26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204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250" t="s">
        <v>1181</v>
      </c>
      <c r="D118" s="251"/>
      <c r="E118" s="251"/>
      <c r="F118" s="251"/>
      <c r="G118" s="251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204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250" t="s">
        <v>1182</v>
      </c>
      <c r="D119" s="251"/>
      <c r="E119" s="251"/>
      <c r="F119" s="251"/>
      <c r="G119" s="251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204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1" t="s">
        <v>87</v>
      </c>
      <c r="D120" s="161"/>
      <c r="E120" s="162">
        <v>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206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4" t="s">
        <v>193</v>
      </c>
      <c r="B121" s="165" t="s">
        <v>161</v>
      </c>
      <c r="C121" s="179" t="s">
        <v>162</v>
      </c>
      <c r="D121" s="166"/>
      <c r="E121" s="167"/>
      <c r="F121" s="168"/>
      <c r="G121" s="168">
        <f>SUMIF(AG122:AG137,"&lt;&gt;NOR",G122:G137)</f>
        <v>0</v>
      </c>
      <c r="H121" s="168"/>
      <c r="I121" s="168">
        <f>SUM(I122:I137)</f>
        <v>0</v>
      </c>
      <c r="J121" s="168"/>
      <c r="K121" s="168">
        <f>SUM(K122:K137)</f>
        <v>0</v>
      </c>
      <c r="L121" s="168"/>
      <c r="M121" s="168">
        <f>SUM(M122:M137)</f>
        <v>0</v>
      </c>
      <c r="N121" s="167"/>
      <c r="O121" s="167">
        <f>SUM(O122:O137)</f>
        <v>0</v>
      </c>
      <c r="P121" s="167"/>
      <c r="Q121" s="167">
        <f>SUM(Q122:Q137)</f>
        <v>0</v>
      </c>
      <c r="R121" s="168"/>
      <c r="S121" s="168"/>
      <c r="T121" s="169"/>
      <c r="U121" s="163"/>
      <c r="V121" s="163">
        <f>SUM(V122:V137)</f>
        <v>0</v>
      </c>
      <c r="W121" s="163"/>
      <c r="X121" s="163"/>
      <c r="Y121" s="163"/>
      <c r="AG121" t="s">
        <v>194</v>
      </c>
    </row>
    <row r="122" spans="1:60" outlineLevel="1" x14ac:dyDescent="0.2">
      <c r="A122" s="171">
        <v>36</v>
      </c>
      <c r="B122" s="172" t="s">
        <v>693</v>
      </c>
      <c r="C122" s="180" t="s">
        <v>694</v>
      </c>
      <c r="D122" s="173" t="s">
        <v>271</v>
      </c>
      <c r="E122" s="174">
        <v>0.24274999999999999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262</v>
      </c>
      <c r="T122" s="177" t="s">
        <v>262</v>
      </c>
      <c r="U122" s="157">
        <v>0</v>
      </c>
      <c r="V122" s="157">
        <f>ROUND(E122*U122,2)</f>
        <v>0</v>
      </c>
      <c r="W122" s="157"/>
      <c r="X122" s="157" t="s">
        <v>200</v>
      </c>
      <c r="Y122" s="157" t="s">
        <v>201</v>
      </c>
      <c r="Z122" s="147"/>
      <c r="AA122" s="147"/>
      <c r="AB122" s="147"/>
      <c r="AC122" s="147"/>
      <c r="AD122" s="147"/>
      <c r="AE122" s="147"/>
      <c r="AF122" s="147"/>
      <c r="AG122" s="147" t="s">
        <v>246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9" t="s">
        <v>503</v>
      </c>
      <c r="D123" s="260"/>
      <c r="E123" s="260"/>
      <c r="F123" s="260"/>
      <c r="G123" s="260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204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1">
        <v>37</v>
      </c>
      <c r="B124" s="172" t="s">
        <v>695</v>
      </c>
      <c r="C124" s="180" t="s">
        <v>696</v>
      </c>
      <c r="D124" s="173" t="s">
        <v>271</v>
      </c>
      <c r="E124" s="174">
        <v>0.48549999999999999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4">
        <v>0</v>
      </c>
      <c r="O124" s="174">
        <f>ROUND(E124*N124,2)</f>
        <v>0</v>
      </c>
      <c r="P124" s="174">
        <v>0</v>
      </c>
      <c r="Q124" s="174">
        <f>ROUND(E124*P124,2)</f>
        <v>0</v>
      </c>
      <c r="R124" s="176"/>
      <c r="S124" s="176" t="s">
        <v>262</v>
      </c>
      <c r="T124" s="177" t="s">
        <v>262</v>
      </c>
      <c r="U124" s="157">
        <v>0</v>
      </c>
      <c r="V124" s="157">
        <f>ROUND(E124*U124,2)</f>
        <v>0</v>
      </c>
      <c r="W124" s="157"/>
      <c r="X124" s="157" t="s">
        <v>200</v>
      </c>
      <c r="Y124" s="157" t="s">
        <v>201</v>
      </c>
      <c r="Z124" s="147"/>
      <c r="AA124" s="147"/>
      <c r="AB124" s="147"/>
      <c r="AC124" s="147"/>
      <c r="AD124" s="147"/>
      <c r="AE124" s="147"/>
      <c r="AF124" s="147"/>
      <c r="AG124" s="147" t="s">
        <v>246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59" t="s">
        <v>503</v>
      </c>
      <c r="D125" s="260"/>
      <c r="E125" s="260"/>
      <c r="F125" s="260"/>
      <c r="G125" s="260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204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1">
        <v>38</v>
      </c>
      <c r="B126" s="172" t="s">
        <v>697</v>
      </c>
      <c r="C126" s="180" t="s">
        <v>698</v>
      </c>
      <c r="D126" s="173" t="s">
        <v>271</v>
      </c>
      <c r="E126" s="174">
        <v>0.24274999999999999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262</v>
      </c>
      <c r="T126" s="177" t="s">
        <v>262</v>
      </c>
      <c r="U126" s="157">
        <v>0</v>
      </c>
      <c r="V126" s="157">
        <f>ROUND(E126*U126,2)</f>
        <v>0</v>
      </c>
      <c r="W126" s="157"/>
      <c r="X126" s="157" t="s">
        <v>200</v>
      </c>
      <c r="Y126" s="157" t="s">
        <v>201</v>
      </c>
      <c r="Z126" s="147"/>
      <c r="AA126" s="147"/>
      <c r="AB126" s="147"/>
      <c r="AC126" s="147"/>
      <c r="AD126" s="147"/>
      <c r="AE126" s="147"/>
      <c r="AF126" s="147"/>
      <c r="AG126" s="147" t="s">
        <v>246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9" t="s">
        <v>503</v>
      </c>
      <c r="D127" s="260"/>
      <c r="E127" s="260"/>
      <c r="F127" s="260"/>
      <c r="G127" s="260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204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39</v>
      </c>
      <c r="B128" s="172" t="s">
        <v>699</v>
      </c>
      <c r="C128" s="180" t="s">
        <v>700</v>
      </c>
      <c r="D128" s="173" t="s">
        <v>271</v>
      </c>
      <c r="E128" s="174">
        <v>2.4274900000000001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262</v>
      </c>
      <c r="T128" s="177" t="s">
        <v>262</v>
      </c>
      <c r="U128" s="157">
        <v>0</v>
      </c>
      <c r="V128" s="157">
        <f>ROUND(E128*U128,2)</f>
        <v>0</v>
      </c>
      <c r="W128" s="157"/>
      <c r="X128" s="157" t="s">
        <v>200</v>
      </c>
      <c r="Y128" s="157" t="s">
        <v>201</v>
      </c>
      <c r="Z128" s="147"/>
      <c r="AA128" s="147"/>
      <c r="AB128" s="147"/>
      <c r="AC128" s="147"/>
      <c r="AD128" s="147"/>
      <c r="AE128" s="147"/>
      <c r="AF128" s="147"/>
      <c r="AG128" s="147" t="s">
        <v>246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9" t="s">
        <v>503</v>
      </c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204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40</v>
      </c>
      <c r="B130" s="172" t="s">
        <v>701</v>
      </c>
      <c r="C130" s="180" t="s">
        <v>702</v>
      </c>
      <c r="D130" s="173" t="s">
        <v>271</v>
      </c>
      <c r="E130" s="174">
        <v>0.24274999999999999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262</v>
      </c>
      <c r="T130" s="177" t="s">
        <v>262</v>
      </c>
      <c r="U130" s="157">
        <v>0</v>
      </c>
      <c r="V130" s="157">
        <f>ROUND(E130*U130,2)</f>
        <v>0</v>
      </c>
      <c r="W130" s="157"/>
      <c r="X130" s="157" t="s">
        <v>200</v>
      </c>
      <c r="Y130" s="157" t="s">
        <v>201</v>
      </c>
      <c r="Z130" s="147"/>
      <c r="AA130" s="147"/>
      <c r="AB130" s="147"/>
      <c r="AC130" s="147"/>
      <c r="AD130" s="147"/>
      <c r="AE130" s="147"/>
      <c r="AF130" s="147"/>
      <c r="AG130" s="147" t="s">
        <v>246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9" t="s">
        <v>503</v>
      </c>
      <c r="D131" s="260"/>
      <c r="E131" s="260"/>
      <c r="F131" s="260"/>
      <c r="G131" s="260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204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41</v>
      </c>
      <c r="B132" s="172" t="s">
        <v>703</v>
      </c>
      <c r="C132" s="180" t="s">
        <v>704</v>
      </c>
      <c r="D132" s="173" t="s">
        <v>271</v>
      </c>
      <c r="E132" s="174">
        <v>1.2137500000000001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262</v>
      </c>
      <c r="T132" s="177" t="s">
        <v>262</v>
      </c>
      <c r="U132" s="157">
        <v>0</v>
      </c>
      <c r="V132" s="157">
        <f>ROUND(E132*U132,2)</f>
        <v>0</v>
      </c>
      <c r="W132" s="157"/>
      <c r="X132" s="157" t="s">
        <v>200</v>
      </c>
      <c r="Y132" s="157" t="s">
        <v>201</v>
      </c>
      <c r="Z132" s="147"/>
      <c r="AA132" s="147"/>
      <c r="AB132" s="147"/>
      <c r="AC132" s="147"/>
      <c r="AD132" s="147"/>
      <c r="AE132" s="147"/>
      <c r="AF132" s="147"/>
      <c r="AG132" s="147" t="s">
        <v>246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9" t="s">
        <v>503</v>
      </c>
      <c r="D133" s="260"/>
      <c r="E133" s="260"/>
      <c r="F133" s="260"/>
      <c r="G133" s="260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204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42</v>
      </c>
      <c r="B134" s="172" t="s">
        <v>705</v>
      </c>
      <c r="C134" s="180" t="s">
        <v>706</v>
      </c>
      <c r="D134" s="173" t="s">
        <v>271</v>
      </c>
      <c r="E134" s="174">
        <v>0.24274999999999999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262</v>
      </c>
      <c r="T134" s="177" t="s">
        <v>262</v>
      </c>
      <c r="U134" s="157">
        <v>0</v>
      </c>
      <c r="V134" s="157">
        <f>ROUND(E134*U134,2)</f>
        <v>0</v>
      </c>
      <c r="W134" s="157"/>
      <c r="X134" s="157" t="s">
        <v>200</v>
      </c>
      <c r="Y134" s="157" t="s">
        <v>201</v>
      </c>
      <c r="Z134" s="147"/>
      <c r="AA134" s="147"/>
      <c r="AB134" s="147"/>
      <c r="AC134" s="147"/>
      <c r="AD134" s="147"/>
      <c r="AE134" s="147"/>
      <c r="AF134" s="147"/>
      <c r="AG134" s="147" t="s">
        <v>246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9" t="s">
        <v>503</v>
      </c>
      <c r="D135" s="260"/>
      <c r="E135" s="260"/>
      <c r="F135" s="260"/>
      <c r="G135" s="26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204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43</v>
      </c>
      <c r="B136" s="172" t="s">
        <v>1091</v>
      </c>
      <c r="C136" s="180" t="s">
        <v>1092</v>
      </c>
      <c r="D136" s="173" t="s">
        <v>271</v>
      </c>
      <c r="E136" s="174">
        <v>0.24274999999999999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/>
      <c r="S136" s="176" t="s">
        <v>262</v>
      </c>
      <c r="T136" s="177" t="s">
        <v>262</v>
      </c>
      <c r="U136" s="157">
        <v>0</v>
      </c>
      <c r="V136" s="157">
        <f>ROUND(E136*U136,2)</f>
        <v>0</v>
      </c>
      <c r="W136" s="157"/>
      <c r="X136" s="157" t="s">
        <v>200</v>
      </c>
      <c r="Y136" s="157" t="s">
        <v>201</v>
      </c>
      <c r="Z136" s="147"/>
      <c r="AA136" s="147"/>
      <c r="AB136" s="147"/>
      <c r="AC136" s="147"/>
      <c r="AD136" s="147"/>
      <c r="AE136" s="147"/>
      <c r="AF136" s="147"/>
      <c r="AG136" s="147" t="s">
        <v>246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9" t="s">
        <v>1093</v>
      </c>
      <c r="D137" s="260"/>
      <c r="E137" s="260"/>
      <c r="F137" s="260"/>
      <c r="G137" s="260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204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3"/>
      <c r="B138" s="4"/>
      <c r="C138" s="182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v>12</v>
      </c>
      <c r="AF138">
        <v>21</v>
      </c>
      <c r="AG138" t="s">
        <v>179</v>
      </c>
    </row>
    <row r="139" spans="1:60" x14ac:dyDescent="0.2">
      <c r="A139" s="150"/>
      <c r="B139" s="151" t="s">
        <v>29</v>
      </c>
      <c r="C139" s="183"/>
      <c r="D139" s="152"/>
      <c r="E139" s="153"/>
      <c r="F139" s="153"/>
      <c r="G139" s="170">
        <f>G8+G14+G17+G26+G28+G51+G66+G75+G121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f>SUMIF(L7:L137,AE138,G7:G137)</f>
        <v>0</v>
      </c>
      <c r="AF139">
        <f>SUMIF(L7:L137,AF138,G7:G137)</f>
        <v>0</v>
      </c>
      <c r="AG139" t="s">
        <v>225</v>
      </c>
    </row>
    <row r="140" spans="1:60" x14ac:dyDescent="0.2">
      <c r="C140" s="184"/>
      <c r="D140" s="10"/>
      <c r="AG140" t="s">
        <v>226</v>
      </c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Pvw5748megh6NdAl24KxrG+J2UBZJjOg71uyte02Ql2BRgUbwNYlyH5tK+WbhqznmSLI7awgriJboStSdOJlQ==" saltValue="x4nYKj5ltHb6FEDbK9LKKg==" spinCount="100000" sheet="1" formatRows="0"/>
  <mergeCells count="51">
    <mergeCell ref="C133:G133"/>
    <mergeCell ref="C135:G135"/>
    <mergeCell ref="C137:G137"/>
    <mergeCell ref="C119:G119"/>
    <mergeCell ref="C123:G123"/>
    <mergeCell ref="C125:G125"/>
    <mergeCell ref="C127:G127"/>
    <mergeCell ref="C129:G129"/>
    <mergeCell ref="C131:G131"/>
    <mergeCell ref="C118:G118"/>
    <mergeCell ref="C103:G103"/>
    <mergeCell ref="C104:G104"/>
    <mergeCell ref="C105:G105"/>
    <mergeCell ref="C106:G106"/>
    <mergeCell ref="C107:G107"/>
    <mergeCell ref="C110:G110"/>
    <mergeCell ref="C111:G111"/>
    <mergeCell ref="C112:G112"/>
    <mergeCell ref="C113:G113"/>
    <mergeCell ref="C114:G114"/>
    <mergeCell ref="C117:G117"/>
    <mergeCell ref="C100:G100"/>
    <mergeCell ref="C49:G49"/>
    <mergeCell ref="C59:G59"/>
    <mergeCell ref="C68:G68"/>
    <mergeCell ref="C71:G71"/>
    <mergeCell ref="C74:G74"/>
    <mergeCell ref="C81:G81"/>
    <mergeCell ref="C84:G84"/>
    <mergeCell ref="C87:G87"/>
    <mergeCell ref="C91:G91"/>
    <mergeCell ref="C94:G94"/>
    <mergeCell ref="C97:G97"/>
    <mergeCell ref="C47:G47"/>
    <mergeCell ref="C21:G21"/>
    <mergeCell ref="C24:G24"/>
    <mergeCell ref="C30:G30"/>
    <mergeCell ref="C33:G33"/>
    <mergeCell ref="C34:G34"/>
    <mergeCell ref="C35:G35"/>
    <mergeCell ref="C36:G36"/>
    <mergeCell ref="C37:G37"/>
    <mergeCell ref="C38:G38"/>
    <mergeCell ref="C41:G41"/>
    <mergeCell ref="C44:G4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31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63</v>
      </c>
      <c r="C4" s="256" t="s">
        <v>64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93</v>
      </c>
      <c r="C8" s="179" t="s">
        <v>94</v>
      </c>
      <c r="D8" s="166"/>
      <c r="E8" s="167"/>
      <c r="F8" s="168"/>
      <c r="G8" s="168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7"/>
      <c r="O8" s="167">
        <f>SUM(O9:O12)</f>
        <v>0.65</v>
      </c>
      <c r="P8" s="167"/>
      <c r="Q8" s="167">
        <f>SUM(Q9:Q12)</f>
        <v>0</v>
      </c>
      <c r="R8" s="168"/>
      <c r="S8" s="168"/>
      <c r="T8" s="169"/>
      <c r="U8" s="163"/>
      <c r="V8" s="163">
        <f>SUM(V9:V12)</f>
        <v>0</v>
      </c>
      <c r="W8" s="163"/>
      <c r="X8" s="163"/>
      <c r="Y8" s="163"/>
      <c r="AG8" t="s">
        <v>194</v>
      </c>
    </row>
    <row r="9" spans="1:60" outlineLevel="1" x14ac:dyDescent="0.2">
      <c r="A9" s="171">
        <v>1</v>
      </c>
      <c r="B9" s="172" t="s">
        <v>293</v>
      </c>
      <c r="C9" s="180" t="s">
        <v>294</v>
      </c>
      <c r="D9" s="173" t="s">
        <v>261</v>
      </c>
      <c r="E9" s="174">
        <v>13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5.0200000000000002E-2</v>
      </c>
      <c r="O9" s="174">
        <f>ROUND(E9*N9,2)</f>
        <v>0.65</v>
      </c>
      <c r="P9" s="174">
        <v>0</v>
      </c>
      <c r="Q9" s="174">
        <f>ROUND(E9*P9,2)</f>
        <v>0</v>
      </c>
      <c r="R9" s="176"/>
      <c r="S9" s="176" t="s">
        <v>262</v>
      </c>
      <c r="T9" s="177" t="s">
        <v>262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9" t="s">
        <v>503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1" t="s">
        <v>1187</v>
      </c>
      <c r="D11" s="161"/>
      <c r="E11" s="162">
        <v>7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206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1" t="s">
        <v>1188</v>
      </c>
      <c r="D12" s="161"/>
      <c r="E12" s="162">
        <v>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206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4" t="s">
        <v>193</v>
      </c>
      <c r="B13" s="165" t="s">
        <v>95</v>
      </c>
      <c r="C13" s="179" t="s">
        <v>96</v>
      </c>
      <c r="D13" s="166"/>
      <c r="E13" s="167"/>
      <c r="F13" s="168"/>
      <c r="G13" s="168">
        <f>SUMIF(AG14:AG19,"&lt;&gt;NOR",G14:G19)</f>
        <v>0</v>
      </c>
      <c r="H13" s="168"/>
      <c r="I13" s="168">
        <f>SUM(I14:I19)</f>
        <v>0</v>
      </c>
      <c r="J13" s="168"/>
      <c r="K13" s="168">
        <f>SUM(K14:K19)</f>
        <v>0</v>
      </c>
      <c r="L13" s="168"/>
      <c r="M13" s="168">
        <f>SUM(M14:M19)</f>
        <v>0</v>
      </c>
      <c r="N13" s="167"/>
      <c r="O13" s="167">
        <f>SUM(O14:O19)</f>
        <v>0.28000000000000003</v>
      </c>
      <c r="P13" s="167"/>
      <c r="Q13" s="167">
        <f>SUM(Q14:Q19)</f>
        <v>0</v>
      </c>
      <c r="R13" s="168"/>
      <c r="S13" s="168"/>
      <c r="T13" s="169"/>
      <c r="U13" s="163"/>
      <c r="V13" s="163">
        <f>SUM(V14:V19)</f>
        <v>0</v>
      </c>
      <c r="W13" s="163"/>
      <c r="X13" s="163"/>
      <c r="Y13" s="163"/>
      <c r="AG13" t="s">
        <v>194</v>
      </c>
    </row>
    <row r="14" spans="1:60" outlineLevel="1" x14ac:dyDescent="0.2">
      <c r="A14" s="171">
        <v>2</v>
      </c>
      <c r="B14" s="172" t="s">
        <v>999</v>
      </c>
      <c r="C14" s="180" t="s">
        <v>1000</v>
      </c>
      <c r="D14" s="173" t="s">
        <v>330</v>
      </c>
      <c r="E14" s="174">
        <v>15.6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8.6599999999999993E-3</v>
      </c>
      <c r="O14" s="174">
        <f>ROUND(E14*N14,2)</f>
        <v>0.14000000000000001</v>
      </c>
      <c r="P14" s="174">
        <v>0</v>
      </c>
      <c r="Q14" s="174">
        <f>ROUND(E14*P14,2)</f>
        <v>0</v>
      </c>
      <c r="R14" s="176" t="s">
        <v>714</v>
      </c>
      <c r="S14" s="176" t="s">
        <v>262</v>
      </c>
      <c r="T14" s="177" t="s">
        <v>262</v>
      </c>
      <c r="U14" s="157">
        <v>0</v>
      </c>
      <c r="V14" s="157">
        <f>ROUND(E14*U14,2)</f>
        <v>0</v>
      </c>
      <c r="W14" s="157"/>
      <c r="X14" s="157" t="s">
        <v>200</v>
      </c>
      <c r="Y14" s="157" t="s">
        <v>201</v>
      </c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61" t="s">
        <v>715</v>
      </c>
      <c r="D15" s="262"/>
      <c r="E15" s="262"/>
      <c r="F15" s="262"/>
      <c r="G15" s="262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716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1">
        <v>3</v>
      </c>
      <c r="B16" s="172" t="s">
        <v>1189</v>
      </c>
      <c r="C16" s="180" t="s">
        <v>1190</v>
      </c>
      <c r="D16" s="173" t="s">
        <v>276</v>
      </c>
      <c r="E16" s="174">
        <v>2.0550000000000002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6.8000000000000005E-2</v>
      </c>
      <c r="O16" s="174">
        <f>ROUND(E16*N16,2)</f>
        <v>0.14000000000000001</v>
      </c>
      <c r="P16" s="174">
        <v>0</v>
      </c>
      <c r="Q16" s="174">
        <f>ROUND(E16*P16,2)</f>
        <v>0</v>
      </c>
      <c r="R16" s="176"/>
      <c r="S16" s="176" t="s">
        <v>262</v>
      </c>
      <c r="T16" s="177" t="s">
        <v>262</v>
      </c>
      <c r="U16" s="157">
        <v>0</v>
      </c>
      <c r="V16" s="157">
        <f>ROUND(E16*U16,2)</f>
        <v>0</v>
      </c>
      <c r="W16" s="157"/>
      <c r="X16" s="157" t="s">
        <v>200</v>
      </c>
      <c r="Y16" s="157" t="s">
        <v>201</v>
      </c>
      <c r="Z16" s="147"/>
      <c r="AA16" s="147"/>
      <c r="AB16" s="147"/>
      <c r="AC16" s="147"/>
      <c r="AD16" s="147"/>
      <c r="AE16" s="147"/>
      <c r="AF16" s="147"/>
      <c r="AG16" s="147" t="s">
        <v>246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9" t="s">
        <v>503</v>
      </c>
      <c r="D17" s="260"/>
      <c r="E17" s="260"/>
      <c r="F17" s="260"/>
      <c r="G17" s="260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1" t="s">
        <v>1191</v>
      </c>
      <c r="D18" s="161"/>
      <c r="E18" s="162">
        <v>0.56999999999999995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1" t="s">
        <v>1192</v>
      </c>
      <c r="D19" s="161"/>
      <c r="E19" s="162">
        <v>1.49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206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4" t="s">
        <v>193</v>
      </c>
      <c r="B20" s="165" t="s">
        <v>98</v>
      </c>
      <c r="C20" s="179" t="s">
        <v>99</v>
      </c>
      <c r="D20" s="166"/>
      <c r="E20" s="167"/>
      <c r="F20" s="168"/>
      <c r="G20" s="168">
        <f>SUMIF(AG21:AG22,"&lt;&gt;NOR",G21:G22)</f>
        <v>0</v>
      </c>
      <c r="H20" s="168"/>
      <c r="I20" s="168">
        <f>SUM(I21:I22)</f>
        <v>0</v>
      </c>
      <c r="J20" s="168"/>
      <c r="K20" s="168">
        <f>SUM(K21:K22)</f>
        <v>0</v>
      </c>
      <c r="L20" s="168"/>
      <c r="M20" s="168">
        <f>SUM(M21:M22)</f>
        <v>0</v>
      </c>
      <c r="N20" s="167"/>
      <c r="O20" s="167">
        <f>SUM(O21:O22)</f>
        <v>0</v>
      </c>
      <c r="P20" s="167"/>
      <c r="Q20" s="167">
        <f>SUM(Q21:Q22)</f>
        <v>0</v>
      </c>
      <c r="R20" s="168"/>
      <c r="S20" s="168"/>
      <c r="T20" s="169"/>
      <c r="U20" s="163"/>
      <c r="V20" s="163">
        <f>SUM(V21:V22)</f>
        <v>0</v>
      </c>
      <c r="W20" s="163"/>
      <c r="X20" s="163"/>
      <c r="Y20" s="163"/>
      <c r="AG20" t="s">
        <v>194</v>
      </c>
    </row>
    <row r="21" spans="1:60" outlineLevel="1" x14ac:dyDescent="0.2">
      <c r="A21" s="171">
        <v>4</v>
      </c>
      <c r="B21" s="172" t="s">
        <v>1193</v>
      </c>
      <c r="C21" s="180" t="s">
        <v>1194</v>
      </c>
      <c r="D21" s="173" t="s">
        <v>330</v>
      </c>
      <c r="E21" s="174">
        <v>4.3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198</v>
      </c>
      <c r="T21" s="177" t="s">
        <v>199</v>
      </c>
      <c r="U21" s="157">
        <v>0</v>
      </c>
      <c r="V21" s="157">
        <f>ROUND(E21*U21,2)</f>
        <v>0</v>
      </c>
      <c r="W21" s="157"/>
      <c r="X21" s="157" t="s">
        <v>200</v>
      </c>
      <c r="Y21" s="157" t="s">
        <v>201</v>
      </c>
      <c r="Z21" s="147"/>
      <c r="AA21" s="147"/>
      <c r="AB21" s="147"/>
      <c r="AC21" s="147"/>
      <c r="AD21" s="147"/>
      <c r="AE21" s="147"/>
      <c r="AF21" s="147"/>
      <c r="AG21" s="147" t="s">
        <v>246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1195</v>
      </c>
      <c r="D22" s="161"/>
      <c r="E22" s="162">
        <v>4.3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206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4" t="s">
        <v>193</v>
      </c>
      <c r="B23" s="165" t="s">
        <v>110</v>
      </c>
      <c r="C23" s="179" t="s">
        <v>111</v>
      </c>
      <c r="D23" s="166"/>
      <c r="E23" s="167"/>
      <c r="F23" s="168"/>
      <c r="G23" s="168">
        <f>SUMIF(AG24:AG40,"&lt;&gt;NOR",G24:G40)</f>
        <v>0</v>
      </c>
      <c r="H23" s="168"/>
      <c r="I23" s="168">
        <f>SUM(I24:I40)</f>
        <v>0</v>
      </c>
      <c r="J23" s="168"/>
      <c r="K23" s="168">
        <f>SUM(K24:K40)</f>
        <v>0</v>
      </c>
      <c r="L23" s="168"/>
      <c r="M23" s="168">
        <f>SUM(M24:M40)</f>
        <v>0</v>
      </c>
      <c r="N23" s="167"/>
      <c r="O23" s="167">
        <f>SUM(O24:O40)</f>
        <v>0</v>
      </c>
      <c r="P23" s="167"/>
      <c r="Q23" s="167">
        <f>SUM(Q24:Q40)</f>
        <v>0.54</v>
      </c>
      <c r="R23" s="168"/>
      <c r="S23" s="168"/>
      <c r="T23" s="169"/>
      <c r="U23" s="163"/>
      <c r="V23" s="163">
        <f>SUM(V24:V40)</f>
        <v>0</v>
      </c>
      <c r="W23" s="163"/>
      <c r="X23" s="163"/>
      <c r="Y23" s="163"/>
      <c r="AG23" t="s">
        <v>194</v>
      </c>
    </row>
    <row r="24" spans="1:60" outlineLevel="1" x14ac:dyDescent="0.2">
      <c r="A24" s="171">
        <v>5</v>
      </c>
      <c r="B24" s="172" t="s">
        <v>1196</v>
      </c>
      <c r="C24" s="180" t="s">
        <v>1197</v>
      </c>
      <c r="D24" s="173" t="s">
        <v>330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6.7799999999999996E-3</v>
      </c>
      <c r="Q24" s="174">
        <f>ROUND(E24*P24,2)</f>
        <v>0.01</v>
      </c>
      <c r="R24" s="176"/>
      <c r="S24" s="176" t="s">
        <v>262</v>
      </c>
      <c r="T24" s="177" t="s">
        <v>262</v>
      </c>
      <c r="U24" s="157">
        <v>0</v>
      </c>
      <c r="V24" s="157">
        <f>ROUND(E24*U24,2)</f>
        <v>0</v>
      </c>
      <c r="W24" s="157"/>
      <c r="X24" s="157" t="s">
        <v>200</v>
      </c>
      <c r="Y24" s="157" t="s">
        <v>201</v>
      </c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9" t="s">
        <v>1198</v>
      </c>
      <c r="D25" s="260"/>
      <c r="E25" s="260"/>
      <c r="F25" s="260"/>
      <c r="G25" s="260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204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1" t="s">
        <v>87</v>
      </c>
      <c r="D26" s="161"/>
      <c r="E26" s="162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206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1">
        <v>6</v>
      </c>
      <c r="B27" s="172" t="s">
        <v>1199</v>
      </c>
      <c r="C27" s="180" t="s">
        <v>1200</v>
      </c>
      <c r="D27" s="173" t="s">
        <v>330</v>
      </c>
      <c r="E27" s="174">
        <v>0.15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1.8839999999999999E-2</v>
      </c>
      <c r="Q27" s="174">
        <f>ROUND(E27*P27,2)</f>
        <v>0</v>
      </c>
      <c r="R27" s="176"/>
      <c r="S27" s="176" t="s">
        <v>262</v>
      </c>
      <c r="T27" s="177" t="s">
        <v>262</v>
      </c>
      <c r="U27" s="157">
        <v>0</v>
      </c>
      <c r="V27" s="157">
        <f>ROUND(E27*U27,2)</f>
        <v>0</v>
      </c>
      <c r="W27" s="157"/>
      <c r="X27" s="157" t="s">
        <v>200</v>
      </c>
      <c r="Y27" s="157" t="s">
        <v>201</v>
      </c>
      <c r="Z27" s="147"/>
      <c r="AA27" s="147"/>
      <c r="AB27" s="147"/>
      <c r="AC27" s="147"/>
      <c r="AD27" s="147"/>
      <c r="AE27" s="147"/>
      <c r="AF27" s="147"/>
      <c r="AG27" s="147" t="s">
        <v>202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1201</v>
      </c>
      <c r="D28" s="161"/>
      <c r="E28" s="162">
        <v>0.15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206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7</v>
      </c>
      <c r="B29" s="172" t="s">
        <v>1005</v>
      </c>
      <c r="C29" s="180" t="s">
        <v>1006</v>
      </c>
      <c r="D29" s="173" t="s">
        <v>261</v>
      </c>
      <c r="E29" s="174">
        <v>26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8.0000000000000002E-3</v>
      </c>
      <c r="Q29" s="174">
        <f>ROUND(E29*P29,2)</f>
        <v>0.21</v>
      </c>
      <c r="R29" s="176"/>
      <c r="S29" s="176" t="s">
        <v>262</v>
      </c>
      <c r="T29" s="177" t="s">
        <v>262</v>
      </c>
      <c r="U29" s="157">
        <v>0</v>
      </c>
      <c r="V29" s="157">
        <f>ROUND(E29*U29,2)</f>
        <v>0</v>
      </c>
      <c r="W29" s="157"/>
      <c r="X29" s="157" t="s">
        <v>200</v>
      </c>
      <c r="Y29" s="157" t="s">
        <v>201</v>
      </c>
      <c r="Z29" s="147"/>
      <c r="AA29" s="147"/>
      <c r="AB29" s="147"/>
      <c r="AC29" s="147"/>
      <c r="AD29" s="147"/>
      <c r="AE29" s="147"/>
      <c r="AF29" s="147"/>
      <c r="AG29" s="147" t="s">
        <v>202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9" t="s">
        <v>503</v>
      </c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1202</v>
      </c>
      <c r="D31" s="161"/>
      <c r="E31" s="162">
        <v>14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206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1" t="s">
        <v>1203</v>
      </c>
      <c r="D32" s="161"/>
      <c r="E32" s="162">
        <v>12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206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8</v>
      </c>
      <c r="B33" s="172" t="s">
        <v>1204</v>
      </c>
      <c r="C33" s="180" t="s">
        <v>1205</v>
      </c>
      <c r="D33" s="173" t="s">
        <v>261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3.2000000000000001E-2</v>
      </c>
      <c r="Q33" s="174">
        <f>ROUND(E33*P33,2)</f>
        <v>0.03</v>
      </c>
      <c r="R33" s="176"/>
      <c r="S33" s="176" t="s">
        <v>262</v>
      </c>
      <c r="T33" s="177" t="s">
        <v>262</v>
      </c>
      <c r="U33" s="157">
        <v>0</v>
      </c>
      <c r="V33" s="157">
        <f>ROUND(E33*U33,2)</f>
        <v>0</v>
      </c>
      <c r="W33" s="157"/>
      <c r="X33" s="157" t="s">
        <v>200</v>
      </c>
      <c r="Y33" s="157" t="s">
        <v>201</v>
      </c>
      <c r="Z33" s="147"/>
      <c r="AA33" s="147"/>
      <c r="AB33" s="147"/>
      <c r="AC33" s="147"/>
      <c r="AD33" s="147"/>
      <c r="AE33" s="147"/>
      <c r="AF33" s="147"/>
      <c r="AG33" s="147" t="s">
        <v>202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1" t="s">
        <v>87</v>
      </c>
      <c r="D34" s="161"/>
      <c r="E34" s="162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206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9</v>
      </c>
      <c r="B35" s="172" t="s">
        <v>1206</v>
      </c>
      <c r="C35" s="180" t="s">
        <v>1207</v>
      </c>
      <c r="D35" s="173" t="s">
        <v>330</v>
      </c>
      <c r="E35" s="174">
        <v>9.9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4.8999999999999998E-4</v>
      </c>
      <c r="O35" s="174">
        <f>ROUND(E35*N35,2)</f>
        <v>0</v>
      </c>
      <c r="P35" s="174">
        <v>1.9E-2</v>
      </c>
      <c r="Q35" s="174">
        <f>ROUND(E35*P35,2)</f>
        <v>0.19</v>
      </c>
      <c r="R35" s="176"/>
      <c r="S35" s="176" t="s">
        <v>262</v>
      </c>
      <c r="T35" s="177" t="s">
        <v>262</v>
      </c>
      <c r="U35" s="157">
        <v>0</v>
      </c>
      <c r="V35" s="157">
        <f>ROUND(E35*U35,2)</f>
        <v>0</v>
      </c>
      <c r="W35" s="157"/>
      <c r="X35" s="157" t="s">
        <v>200</v>
      </c>
      <c r="Y35" s="157" t="s">
        <v>201</v>
      </c>
      <c r="Z35" s="147"/>
      <c r="AA35" s="147"/>
      <c r="AB35" s="147"/>
      <c r="AC35" s="147"/>
      <c r="AD35" s="147"/>
      <c r="AE35" s="147"/>
      <c r="AF35" s="147"/>
      <c r="AG35" s="147" t="s">
        <v>202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9" t="s">
        <v>503</v>
      </c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204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1" t="s">
        <v>1208</v>
      </c>
      <c r="D37" s="161"/>
      <c r="E37" s="162">
        <v>9.9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206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1">
        <v>10</v>
      </c>
      <c r="B38" s="172" t="s">
        <v>1209</v>
      </c>
      <c r="C38" s="180" t="s">
        <v>1210</v>
      </c>
      <c r="D38" s="173" t="s">
        <v>330</v>
      </c>
      <c r="E38" s="174">
        <v>5.7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4.8999999999999998E-4</v>
      </c>
      <c r="O38" s="174">
        <f>ROUND(E38*N38,2)</f>
        <v>0</v>
      </c>
      <c r="P38" s="174">
        <v>1.7999999999999999E-2</v>
      </c>
      <c r="Q38" s="174">
        <f>ROUND(E38*P38,2)</f>
        <v>0.1</v>
      </c>
      <c r="R38" s="176"/>
      <c r="S38" s="176" t="s">
        <v>262</v>
      </c>
      <c r="T38" s="177" t="s">
        <v>262</v>
      </c>
      <c r="U38" s="157">
        <v>0</v>
      </c>
      <c r="V38" s="157">
        <f>ROUND(E38*U38,2)</f>
        <v>0</v>
      </c>
      <c r="W38" s="157"/>
      <c r="X38" s="157" t="s">
        <v>200</v>
      </c>
      <c r="Y38" s="157" t="s">
        <v>201</v>
      </c>
      <c r="Z38" s="147"/>
      <c r="AA38" s="147"/>
      <c r="AB38" s="147"/>
      <c r="AC38" s="147"/>
      <c r="AD38" s="147"/>
      <c r="AE38" s="147"/>
      <c r="AF38" s="147"/>
      <c r="AG38" s="147" t="s">
        <v>202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59" t="s">
        <v>503</v>
      </c>
      <c r="D39" s="260"/>
      <c r="E39" s="260"/>
      <c r="F39" s="260"/>
      <c r="G39" s="260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204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1" t="s">
        <v>1211</v>
      </c>
      <c r="D40" s="161"/>
      <c r="E40" s="162">
        <v>5.7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206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4" t="s">
        <v>193</v>
      </c>
      <c r="B41" s="165" t="s">
        <v>112</v>
      </c>
      <c r="C41" s="179" t="s">
        <v>113</v>
      </c>
      <c r="D41" s="166"/>
      <c r="E41" s="167"/>
      <c r="F41" s="168"/>
      <c r="G41" s="168">
        <f>SUMIF(AG42:AG42,"&lt;&gt;NOR",G42:G42)</f>
        <v>0</v>
      </c>
      <c r="H41" s="168"/>
      <c r="I41" s="168">
        <f>SUM(I42:I42)</f>
        <v>0</v>
      </c>
      <c r="J41" s="168"/>
      <c r="K41" s="168">
        <f>SUM(K42:K42)</f>
        <v>0</v>
      </c>
      <c r="L41" s="168"/>
      <c r="M41" s="168">
        <f>SUM(M42:M42)</f>
        <v>0</v>
      </c>
      <c r="N41" s="167"/>
      <c r="O41" s="167">
        <f>SUM(O42:O42)</f>
        <v>0</v>
      </c>
      <c r="P41" s="167"/>
      <c r="Q41" s="167">
        <f>SUM(Q42:Q42)</f>
        <v>0</v>
      </c>
      <c r="R41" s="168"/>
      <c r="S41" s="168"/>
      <c r="T41" s="169"/>
      <c r="U41" s="163"/>
      <c r="V41" s="163">
        <f>SUM(V42:V42)</f>
        <v>0</v>
      </c>
      <c r="W41" s="163"/>
      <c r="X41" s="163"/>
      <c r="Y41" s="163"/>
      <c r="AG41" t="s">
        <v>194</v>
      </c>
    </row>
    <row r="42" spans="1:60" outlineLevel="1" x14ac:dyDescent="0.2">
      <c r="A42" s="186">
        <v>11</v>
      </c>
      <c r="B42" s="187" t="s">
        <v>447</v>
      </c>
      <c r="C42" s="193" t="s">
        <v>448</v>
      </c>
      <c r="D42" s="188" t="s">
        <v>271</v>
      </c>
      <c r="E42" s="189">
        <v>0.79998000000000002</v>
      </c>
      <c r="F42" s="190"/>
      <c r="G42" s="191">
        <f>ROUND(E42*F42,2)</f>
        <v>0</v>
      </c>
      <c r="H42" s="190"/>
      <c r="I42" s="191">
        <f>ROUND(E42*H42,2)</f>
        <v>0</v>
      </c>
      <c r="J42" s="190"/>
      <c r="K42" s="191">
        <f>ROUND(E42*J42,2)</f>
        <v>0</v>
      </c>
      <c r="L42" s="191">
        <v>21</v>
      </c>
      <c r="M42" s="191">
        <f>G42*(1+L42/100)</f>
        <v>0</v>
      </c>
      <c r="N42" s="189">
        <v>0</v>
      </c>
      <c r="O42" s="189">
        <f>ROUND(E42*N42,2)</f>
        <v>0</v>
      </c>
      <c r="P42" s="189">
        <v>0</v>
      </c>
      <c r="Q42" s="189">
        <f>ROUND(E42*P42,2)</f>
        <v>0</v>
      </c>
      <c r="R42" s="191"/>
      <c r="S42" s="191" t="s">
        <v>262</v>
      </c>
      <c r="T42" s="192" t="s">
        <v>262</v>
      </c>
      <c r="U42" s="157">
        <v>0</v>
      </c>
      <c r="V42" s="157">
        <f>ROUND(E42*U42,2)</f>
        <v>0</v>
      </c>
      <c r="W42" s="157"/>
      <c r="X42" s="157" t="s">
        <v>200</v>
      </c>
      <c r="Y42" s="157" t="s">
        <v>201</v>
      </c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4" t="s">
        <v>193</v>
      </c>
      <c r="B43" s="165" t="s">
        <v>117</v>
      </c>
      <c r="C43" s="179" t="s">
        <v>118</v>
      </c>
      <c r="D43" s="166"/>
      <c r="E43" s="167"/>
      <c r="F43" s="168"/>
      <c r="G43" s="168">
        <f>SUMIF(AG44:AG50,"&lt;&gt;NOR",G44:G50)</f>
        <v>0</v>
      </c>
      <c r="H43" s="168"/>
      <c r="I43" s="168">
        <f>SUM(I44:I50)</f>
        <v>0</v>
      </c>
      <c r="J43" s="168"/>
      <c r="K43" s="168">
        <f>SUM(K44:K50)</f>
        <v>0</v>
      </c>
      <c r="L43" s="168"/>
      <c r="M43" s="168">
        <f>SUM(M44:M50)</f>
        <v>0</v>
      </c>
      <c r="N43" s="167"/>
      <c r="O43" s="167">
        <f>SUM(O44:O50)</f>
        <v>0</v>
      </c>
      <c r="P43" s="167"/>
      <c r="Q43" s="167">
        <f>SUM(Q44:Q50)</f>
        <v>0</v>
      </c>
      <c r="R43" s="168"/>
      <c r="S43" s="168"/>
      <c r="T43" s="169"/>
      <c r="U43" s="163"/>
      <c r="V43" s="163">
        <f>SUM(V44:V50)</f>
        <v>0</v>
      </c>
      <c r="W43" s="163"/>
      <c r="X43" s="163"/>
      <c r="Y43" s="163"/>
      <c r="AG43" t="s">
        <v>194</v>
      </c>
    </row>
    <row r="44" spans="1:60" outlineLevel="1" x14ac:dyDescent="0.2">
      <c r="A44" s="171">
        <v>12</v>
      </c>
      <c r="B44" s="172" t="s">
        <v>1212</v>
      </c>
      <c r="C44" s="180" t="s">
        <v>1213</v>
      </c>
      <c r="D44" s="173" t="s">
        <v>330</v>
      </c>
      <c r="E44" s="174">
        <v>90.5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3.0000000000000001E-5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262</v>
      </c>
      <c r="T44" s="177" t="s">
        <v>262</v>
      </c>
      <c r="U44" s="157">
        <v>0</v>
      </c>
      <c r="V44" s="157">
        <f>ROUND(E44*U44,2)</f>
        <v>0</v>
      </c>
      <c r="W44" s="157"/>
      <c r="X44" s="157" t="s">
        <v>200</v>
      </c>
      <c r="Y44" s="157" t="s">
        <v>201</v>
      </c>
      <c r="Z44" s="147"/>
      <c r="AA44" s="147"/>
      <c r="AB44" s="147"/>
      <c r="AC44" s="147"/>
      <c r="AD44" s="147"/>
      <c r="AE44" s="147"/>
      <c r="AF44" s="147"/>
      <c r="AG44" s="147" t="s">
        <v>246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9" t="s">
        <v>1016</v>
      </c>
      <c r="D45" s="260"/>
      <c r="E45" s="260"/>
      <c r="F45" s="260"/>
      <c r="G45" s="260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204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1214</v>
      </c>
      <c r="D46" s="161"/>
      <c r="E46" s="162">
        <v>90.5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206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13</v>
      </c>
      <c r="B47" s="172" t="s">
        <v>1215</v>
      </c>
      <c r="C47" s="180" t="s">
        <v>1216</v>
      </c>
      <c r="D47" s="173" t="s">
        <v>330</v>
      </c>
      <c r="E47" s="174">
        <v>7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6.0000000000000002E-5</v>
      </c>
      <c r="O47" s="174">
        <f>ROUND(E47*N47,2)</f>
        <v>0</v>
      </c>
      <c r="P47" s="174">
        <v>0</v>
      </c>
      <c r="Q47" s="174">
        <f>ROUND(E47*P47,2)</f>
        <v>0</v>
      </c>
      <c r="R47" s="176"/>
      <c r="S47" s="176" t="s">
        <v>262</v>
      </c>
      <c r="T47" s="177" t="s">
        <v>262</v>
      </c>
      <c r="U47" s="157">
        <v>0</v>
      </c>
      <c r="V47" s="157">
        <f>ROUND(E47*U47,2)</f>
        <v>0</v>
      </c>
      <c r="W47" s="157"/>
      <c r="X47" s="157" t="s">
        <v>200</v>
      </c>
      <c r="Y47" s="157" t="s">
        <v>201</v>
      </c>
      <c r="Z47" s="147"/>
      <c r="AA47" s="147"/>
      <c r="AB47" s="147"/>
      <c r="AC47" s="147"/>
      <c r="AD47" s="147"/>
      <c r="AE47" s="147"/>
      <c r="AF47" s="147"/>
      <c r="AG47" s="147" t="s">
        <v>451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9" t="s">
        <v>1016</v>
      </c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204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1217</v>
      </c>
      <c r="D49" s="161"/>
      <c r="E49" s="162">
        <v>7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206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6">
        <v>14</v>
      </c>
      <c r="B50" s="187" t="s">
        <v>482</v>
      </c>
      <c r="C50" s="193" t="s">
        <v>483</v>
      </c>
      <c r="D50" s="188" t="s">
        <v>0</v>
      </c>
      <c r="E50" s="189">
        <v>59.649500000000003</v>
      </c>
      <c r="F50" s="190"/>
      <c r="G50" s="191">
        <f>ROUND(E50*F50,2)</f>
        <v>0</v>
      </c>
      <c r="H50" s="190"/>
      <c r="I50" s="191">
        <f>ROUND(E50*H50,2)</f>
        <v>0</v>
      </c>
      <c r="J50" s="190"/>
      <c r="K50" s="191">
        <f>ROUND(E50*J50,2)</f>
        <v>0</v>
      </c>
      <c r="L50" s="191">
        <v>21</v>
      </c>
      <c r="M50" s="191">
        <f>G50*(1+L50/100)</f>
        <v>0</v>
      </c>
      <c r="N50" s="189">
        <v>0</v>
      </c>
      <c r="O50" s="189">
        <f>ROUND(E50*N50,2)</f>
        <v>0</v>
      </c>
      <c r="P50" s="189">
        <v>0</v>
      </c>
      <c r="Q50" s="189">
        <f>ROUND(E50*P50,2)</f>
        <v>0</v>
      </c>
      <c r="R50" s="191"/>
      <c r="S50" s="191" t="s">
        <v>262</v>
      </c>
      <c r="T50" s="192" t="s">
        <v>262</v>
      </c>
      <c r="U50" s="157">
        <v>0</v>
      </c>
      <c r="V50" s="157">
        <f>ROUND(E50*U50,2)</f>
        <v>0</v>
      </c>
      <c r="W50" s="157"/>
      <c r="X50" s="157" t="s">
        <v>200</v>
      </c>
      <c r="Y50" s="157" t="s">
        <v>201</v>
      </c>
      <c r="Z50" s="147"/>
      <c r="AA50" s="147"/>
      <c r="AB50" s="147"/>
      <c r="AC50" s="147"/>
      <c r="AD50" s="147"/>
      <c r="AE50" s="147"/>
      <c r="AF50" s="147"/>
      <c r="AG50" s="147" t="s">
        <v>460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4" t="s">
        <v>193</v>
      </c>
      <c r="B51" s="165" t="s">
        <v>119</v>
      </c>
      <c r="C51" s="179" t="s">
        <v>120</v>
      </c>
      <c r="D51" s="166"/>
      <c r="E51" s="167"/>
      <c r="F51" s="168"/>
      <c r="G51" s="168">
        <f>SUMIF(AG52:AG85,"&lt;&gt;NOR",G52:G85)</f>
        <v>0</v>
      </c>
      <c r="H51" s="168"/>
      <c r="I51" s="168">
        <f>SUM(I52:I85)</f>
        <v>0</v>
      </c>
      <c r="J51" s="168"/>
      <c r="K51" s="168">
        <f>SUM(K52:K85)</f>
        <v>0</v>
      </c>
      <c r="L51" s="168"/>
      <c r="M51" s="168">
        <f>SUM(M52:M85)</f>
        <v>0</v>
      </c>
      <c r="N51" s="167"/>
      <c r="O51" s="167">
        <f>SUM(O52:O85)</f>
        <v>0.03</v>
      </c>
      <c r="P51" s="167"/>
      <c r="Q51" s="167">
        <f>SUM(Q52:Q85)</f>
        <v>0</v>
      </c>
      <c r="R51" s="168"/>
      <c r="S51" s="168"/>
      <c r="T51" s="169"/>
      <c r="U51" s="163"/>
      <c r="V51" s="163">
        <f>SUM(V52:V85)</f>
        <v>0</v>
      </c>
      <c r="W51" s="163"/>
      <c r="X51" s="163"/>
      <c r="Y51" s="163"/>
      <c r="AG51" t="s">
        <v>194</v>
      </c>
    </row>
    <row r="52" spans="1:60" outlineLevel="1" x14ac:dyDescent="0.2">
      <c r="A52" s="171">
        <v>15</v>
      </c>
      <c r="B52" s="172" t="s">
        <v>1218</v>
      </c>
      <c r="C52" s="180" t="s">
        <v>1219</v>
      </c>
      <c r="D52" s="173" t="s">
        <v>261</v>
      </c>
      <c r="E52" s="174">
        <v>2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3.8000000000000002E-4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262</v>
      </c>
      <c r="T52" s="177" t="s">
        <v>262</v>
      </c>
      <c r="U52" s="157">
        <v>0</v>
      </c>
      <c r="V52" s="157">
        <f>ROUND(E52*U52,2)</f>
        <v>0</v>
      </c>
      <c r="W52" s="157"/>
      <c r="X52" s="157" t="s">
        <v>200</v>
      </c>
      <c r="Y52" s="157" t="s">
        <v>201</v>
      </c>
      <c r="Z52" s="147"/>
      <c r="AA52" s="147"/>
      <c r="AB52" s="147"/>
      <c r="AC52" s="147"/>
      <c r="AD52" s="147"/>
      <c r="AE52" s="147"/>
      <c r="AF52" s="147"/>
      <c r="AG52" s="147" t="s">
        <v>451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9" t="s">
        <v>503</v>
      </c>
      <c r="D53" s="260"/>
      <c r="E53" s="260"/>
      <c r="F53" s="260"/>
      <c r="G53" s="26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204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1" t="s">
        <v>89</v>
      </c>
      <c r="D54" s="161"/>
      <c r="E54" s="162">
        <v>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206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16</v>
      </c>
      <c r="B55" s="172" t="s">
        <v>1220</v>
      </c>
      <c r="C55" s="180" t="s">
        <v>1221</v>
      </c>
      <c r="D55" s="173" t="s">
        <v>261</v>
      </c>
      <c r="E55" s="174">
        <v>3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2.2000000000000001E-4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262</v>
      </c>
      <c r="T55" s="177" t="s">
        <v>262</v>
      </c>
      <c r="U55" s="157">
        <v>0</v>
      </c>
      <c r="V55" s="157">
        <f>ROUND(E55*U55,2)</f>
        <v>0</v>
      </c>
      <c r="W55" s="157"/>
      <c r="X55" s="157" t="s">
        <v>200</v>
      </c>
      <c r="Y55" s="157" t="s">
        <v>201</v>
      </c>
      <c r="Z55" s="147"/>
      <c r="AA55" s="147"/>
      <c r="AB55" s="147"/>
      <c r="AC55" s="147"/>
      <c r="AD55" s="147"/>
      <c r="AE55" s="147"/>
      <c r="AF55" s="147"/>
      <c r="AG55" s="147" t="s">
        <v>451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9" t="s">
        <v>503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204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1" t="s">
        <v>91</v>
      </c>
      <c r="D57" s="161"/>
      <c r="E57" s="162">
        <v>3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206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1">
        <v>17</v>
      </c>
      <c r="B58" s="172" t="s">
        <v>1105</v>
      </c>
      <c r="C58" s="180" t="s">
        <v>1222</v>
      </c>
      <c r="D58" s="173" t="s">
        <v>330</v>
      </c>
      <c r="E58" s="174">
        <v>10.8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3.8000000000000002E-4</v>
      </c>
      <c r="O58" s="174">
        <f>ROUND(E58*N58,2)</f>
        <v>0</v>
      </c>
      <c r="P58" s="174">
        <v>0</v>
      </c>
      <c r="Q58" s="174">
        <f>ROUND(E58*P58,2)</f>
        <v>0</v>
      </c>
      <c r="R58" s="176"/>
      <c r="S58" s="176" t="s">
        <v>262</v>
      </c>
      <c r="T58" s="177" t="s">
        <v>262</v>
      </c>
      <c r="U58" s="157">
        <v>0</v>
      </c>
      <c r="V58" s="157">
        <f>ROUND(E58*U58,2)</f>
        <v>0</v>
      </c>
      <c r="W58" s="157"/>
      <c r="X58" s="157" t="s">
        <v>200</v>
      </c>
      <c r="Y58" s="157" t="s">
        <v>201</v>
      </c>
      <c r="Z58" s="147"/>
      <c r="AA58" s="147"/>
      <c r="AB58" s="147"/>
      <c r="AC58" s="147"/>
      <c r="AD58" s="147"/>
      <c r="AE58" s="147"/>
      <c r="AF58" s="147"/>
      <c r="AG58" s="147" t="s">
        <v>451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9" t="s">
        <v>503</v>
      </c>
      <c r="D59" s="260"/>
      <c r="E59" s="260"/>
      <c r="F59" s="260"/>
      <c r="G59" s="260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204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1" t="s">
        <v>1223</v>
      </c>
      <c r="D60" s="161"/>
      <c r="E60" s="162">
        <v>2.8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206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1" t="s">
        <v>1224</v>
      </c>
      <c r="D61" s="161"/>
      <c r="E61" s="162">
        <v>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206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18</v>
      </c>
      <c r="B62" s="172" t="s">
        <v>1225</v>
      </c>
      <c r="C62" s="180" t="s">
        <v>1226</v>
      </c>
      <c r="D62" s="173" t="s">
        <v>330</v>
      </c>
      <c r="E62" s="174">
        <v>17.3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4.6999999999999999E-4</v>
      </c>
      <c r="O62" s="174">
        <f>ROUND(E62*N62,2)</f>
        <v>0.01</v>
      </c>
      <c r="P62" s="174">
        <v>0</v>
      </c>
      <c r="Q62" s="174">
        <f>ROUND(E62*P62,2)</f>
        <v>0</v>
      </c>
      <c r="R62" s="176"/>
      <c r="S62" s="176" t="s">
        <v>262</v>
      </c>
      <c r="T62" s="177" t="s">
        <v>262</v>
      </c>
      <c r="U62" s="157">
        <v>0</v>
      </c>
      <c r="V62" s="157">
        <f>ROUND(E62*U62,2)</f>
        <v>0</v>
      </c>
      <c r="W62" s="157"/>
      <c r="X62" s="157" t="s">
        <v>200</v>
      </c>
      <c r="Y62" s="157" t="s">
        <v>201</v>
      </c>
      <c r="Z62" s="147"/>
      <c r="AA62" s="147"/>
      <c r="AB62" s="147"/>
      <c r="AC62" s="147"/>
      <c r="AD62" s="147"/>
      <c r="AE62" s="147"/>
      <c r="AF62" s="147"/>
      <c r="AG62" s="147" t="s">
        <v>451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9" t="s">
        <v>503</v>
      </c>
      <c r="D63" s="260"/>
      <c r="E63" s="260"/>
      <c r="F63" s="260"/>
      <c r="G63" s="260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204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1" t="s">
        <v>1227</v>
      </c>
      <c r="D64" s="161"/>
      <c r="E64" s="162">
        <v>17.3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206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19</v>
      </c>
      <c r="B65" s="172" t="s">
        <v>1228</v>
      </c>
      <c r="C65" s="180" t="s">
        <v>1229</v>
      </c>
      <c r="D65" s="173" t="s">
        <v>330</v>
      </c>
      <c r="E65" s="174">
        <v>11.9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1.5200000000000001E-3</v>
      </c>
      <c r="O65" s="174">
        <f>ROUND(E65*N65,2)</f>
        <v>0.02</v>
      </c>
      <c r="P65" s="174">
        <v>0</v>
      </c>
      <c r="Q65" s="174">
        <f>ROUND(E65*P65,2)</f>
        <v>0</v>
      </c>
      <c r="R65" s="176"/>
      <c r="S65" s="176" t="s">
        <v>262</v>
      </c>
      <c r="T65" s="177" t="s">
        <v>262</v>
      </c>
      <c r="U65" s="157">
        <v>0</v>
      </c>
      <c r="V65" s="157">
        <f>ROUND(E65*U65,2)</f>
        <v>0</v>
      </c>
      <c r="W65" s="157"/>
      <c r="X65" s="157" t="s">
        <v>200</v>
      </c>
      <c r="Y65" s="157" t="s">
        <v>201</v>
      </c>
      <c r="Z65" s="147"/>
      <c r="AA65" s="147"/>
      <c r="AB65" s="147"/>
      <c r="AC65" s="147"/>
      <c r="AD65" s="147"/>
      <c r="AE65" s="147"/>
      <c r="AF65" s="147"/>
      <c r="AG65" s="147" t="s">
        <v>451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9" t="s">
        <v>503</v>
      </c>
      <c r="D66" s="260"/>
      <c r="E66" s="260"/>
      <c r="F66" s="260"/>
      <c r="G66" s="260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204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1" t="s">
        <v>1230</v>
      </c>
      <c r="D67" s="161"/>
      <c r="E67" s="162">
        <v>11.9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206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20</v>
      </c>
      <c r="B68" s="172" t="s">
        <v>1119</v>
      </c>
      <c r="C68" s="180" t="s">
        <v>1120</v>
      </c>
      <c r="D68" s="173" t="s">
        <v>261</v>
      </c>
      <c r="E68" s="174">
        <v>3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262</v>
      </c>
      <c r="T68" s="177" t="s">
        <v>262</v>
      </c>
      <c r="U68" s="157">
        <v>0</v>
      </c>
      <c r="V68" s="157">
        <f>ROUND(E68*U68,2)</f>
        <v>0</v>
      </c>
      <c r="W68" s="157"/>
      <c r="X68" s="157" t="s">
        <v>200</v>
      </c>
      <c r="Y68" s="157" t="s">
        <v>201</v>
      </c>
      <c r="Z68" s="147"/>
      <c r="AA68" s="147"/>
      <c r="AB68" s="147"/>
      <c r="AC68" s="147"/>
      <c r="AD68" s="147"/>
      <c r="AE68" s="147"/>
      <c r="AF68" s="147"/>
      <c r="AG68" s="147" t="s">
        <v>451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9" t="s">
        <v>503</v>
      </c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204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89</v>
      </c>
      <c r="D70" s="161"/>
      <c r="E70" s="162">
        <v>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206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1" t="s">
        <v>1231</v>
      </c>
      <c r="D71" s="161"/>
      <c r="E71" s="162">
        <v>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206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21</v>
      </c>
      <c r="B72" s="172" t="s">
        <v>1232</v>
      </c>
      <c r="C72" s="180" t="s">
        <v>1233</v>
      </c>
      <c r="D72" s="173" t="s">
        <v>261</v>
      </c>
      <c r="E72" s="174">
        <v>4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262</v>
      </c>
      <c r="T72" s="177" t="s">
        <v>262</v>
      </c>
      <c r="U72" s="157">
        <v>0</v>
      </c>
      <c r="V72" s="157">
        <f>ROUND(E72*U72,2)</f>
        <v>0</v>
      </c>
      <c r="W72" s="157"/>
      <c r="X72" s="157" t="s">
        <v>200</v>
      </c>
      <c r="Y72" s="157" t="s">
        <v>201</v>
      </c>
      <c r="Z72" s="147"/>
      <c r="AA72" s="147"/>
      <c r="AB72" s="147"/>
      <c r="AC72" s="147"/>
      <c r="AD72" s="147"/>
      <c r="AE72" s="147"/>
      <c r="AF72" s="147"/>
      <c r="AG72" s="147" t="s">
        <v>451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9" t="s">
        <v>503</v>
      </c>
      <c r="D73" s="260"/>
      <c r="E73" s="260"/>
      <c r="F73" s="260"/>
      <c r="G73" s="26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204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1" t="s">
        <v>93</v>
      </c>
      <c r="D74" s="161"/>
      <c r="E74" s="162">
        <v>4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206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1">
        <v>22</v>
      </c>
      <c r="B75" s="172" t="s">
        <v>1234</v>
      </c>
      <c r="C75" s="180" t="s">
        <v>1235</v>
      </c>
      <c r="D75" s="173" t="s">
        <v>261</v>
      </c>
      <c r="E75" s="174">
        <v>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6"/>
      <c r="S75" s="176" t="s">
        <v>262</v>
      </c>
      <c r="T75" s="177" t="s">
        <v>262</v>
      </c>
      <c r="U75" s="157">
        <v>0</v>
      </c>
      <c r="V75" s="157">
        <f>ROUND(E75*U75,2)</f>
        <v>0</v>
      </c>
      <c r="W75" s="157"/>
      <c r="X75" s="157" t="s">
        <v>200</v>
      </c>
      <c r="Y75" s="157" t="s">
        <v>201</v>
      </c>
      <c r="Z75" s="147"/>
      <c r="AA75" s="147"/>
      <c r="AB75" s="147"/>
      <c r="AC75" s="147"/>
      <c r="AD75" s="147"/>
      <c r="AE75" s="147"/>
      <c r="AF75" s="147"/>
      <c r="AG75" s="147" t="s">
        <v>451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9" t="s">
        <v>503</v>
      </c>
      <c r="D76" s="260"/>
      <c r="E76" s="260"/>
      <c r="F76" s="260"/>
      <c r="G76" s="26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204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1" t="s">
        <v>87</v>
      </c>
      <c r="D77" s="161"/>
      <c r="E77" s="162">
        <v>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206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23</v>
      </c>
      <c r="B78" s="172" t="s">
        <v>1236</v>
      </c>
      <c r="C78" s="180" t="s">
        <v>1237</v>
      </c>
      <c r="D78" s="173" t="s">
        <v>330</v>
      </c>
      <c r="E78" s="174">
        <v>40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262</v>
      </c>
      <c r="T78" s="177" t="s">
        <v>262</v>
      </c>
      <c r="U78" s="157">
        <v>0</v>
      </c>
      <c r="V78" s="157">
        <f>ROUND(E78*U78,2)</f>
        <v>0</v>
      </c>
      <c r="W78" s="157"/>
      <c r="X78" s="157" t="s">
        <v>200</v>
      </c>
      <c r="Y78" s="157" t="s">
        <v>201</v>
      </c>
      <c r="Z78" s="147"/>
      <c r="AA78" s="147"/>
      <c r="AB78" s="147"/>
      <c r="AC78" s="147"/>
      <c r="AD78" s="147"/>
      <c r="AE78" s="147"/>
      <c r="AF78" s="147"/>
      <c r="AG78" s="147" t="s">
        <v>451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1" t="s">
        <v>1238</v>
      </c>
      <c r="D79" s="161"/>
      <c r="E79" s="162">
        <v>40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206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1">
        <v>24</v>
      </c>
      <c r="B80" s="172" t="s">
        <v>1239</v>
      </c>
      <c r="C80" s="180" t="s">
        <v>1240</v>
      </c>
      <c r="D80" s="173" t="s">
        <v>330</v>
      </c>
      <c r="E80" s="174">
        <v>40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0</v>
      </c>
      <c r="O80" s="174">
        <f>ROUND(E80*N80,2)</f>
        <v>0</v>
      </c>
      <c r="P80" s="174">
        <v>0</v>
      </c>
      <c r="Q80" s="174">
        <f>ROUND(E80*P80,2)</f>
        <v>0</v>
      </c>
      <c r="R80" s="176"/>
      <c r="S80" s="176" t="s">
        <v>198</v>
      </c>
      <c r="T80" s="177" t="s">
        <v>199</v>
      </c>
      <c r="U80" s="157">
        <v>0</v>
      </c>
      <c r="V80" s="157">
        <f>ROUND(E80*U80,2)</f>
        <v>0</v>
      </c>
      <c r="W80" s="157"/>
      <c r="X80" s="157" t="s">
        <v>200</v>
      </c>
      <c r="Y80" s="157" t="s">
        <v>201</v>
      </c>
      <c r="Z80" s="147"/>
      <c r="AA80" s="147"/>
      <c r="AB80" s="147"/>
      <c r="AC80" s="147"/>
      <c r="AD80" s="147"/>
      <c r="AE80" s="147"/>
      <c r="AF80" s="147"/>
      <c r="AG80" s="147" t="s">
        <v>451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1" t="s">
        <v>1238</v>
      </c>
      <c r="D81" s="161"/>
      <c r="E81" s="162">
        <v>40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206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1">
        <v>25</v>
      </c>
      <c r="B82" s="172" t="s">
        <v>1121</v>
      </c>
      <c r="C82" s="180" t="s">
        <v>1122</v>
      </c>
      <c r="D82" s="173" t="s">
        <v>0</v>
      </c>
      <c r="E82" s="174">
        <v>212.9085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</v>
      </c>
      <c r="O82" s="174">
        <f>ROUND(E82*N82,2)</f>
        <v>0</v>
      </c>
      <c r="P82" s="174">
        <v>0</v>
      </c>
      <c r="Q82" s="174">
        <f>ROUND(E82*P82,2)</f>
        <v>0</v>
      </c>
      <c r="R82" s="176"/>
      <c r="S82" s="176" t="s">
        <v>262</v>
      </c>
      <c r="T82" s="177" t="s">
        <v>262</v>
      </c>
      <c r="U82" s="157">
        <v>0</v>
      </c>
      <c r="V82" s="157">
        <f>ROUND(E82*U82,2)</f>
        <v>0</v>
      </c>
      <c r="W82" s="157"/>
      <c r="X82" s="157" t="s">
        <v>200</v>
      </c>
      <c r="Y82" s="157" t="s">
        <v>201</v>
      </c>
      <c r="Z82" s="147"/>
      <c r="AA82" s="147"/>
      <c r="AB82" s="147"/>
      <c r="AC82" s="147"/>
      <c r="AD82" s="147"/>
      <c r="AE82" s="147"/>
      <c r="AF82" s="147"/>
      <c r="AG82" s="147" t="s">
        <v>460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9" t="s">
        <v>503</v>
      </c>
      <c r="D83" s="260"/>
      <c r="E83" s="260"/>
      <c r="F83" s="260"/>
      <c r="G83" s="260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204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1">
        <v>26</v>
      </c>
      <c r="B84" s="172" t="s">
        <v>1241</v>
      </c>
      <c r="C84" s="180" t="s">
        <v>1242</v>
      </c>
      <c r="D84" s="173" t="s">
        <v>261</v>
      </c>
      <c r="E84" s="174">
        <v>1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2.5000000000000001E-4</v>
      </c>
      <c r="O84" s="174">
        <f>ROUND(E84*N84,2)</f>
        <v>0</v>
      </c>
      <c r="P84" s="174">
        <v>0</v>
      </c>
      <c r="Q84" s="174">
        <f>ROUND(E84*P84,2)</f>
        <v>0</v>
      </c>
      <c r="R84" s="176"/>
      <c r="S84" s="176" t="s">
        <v>198</v>
      </c>
      <c r="T84" s="177" t="s">
        <v>199</v>
      </c>
      <c r="U84" s="157">
        <v>0</v>
      </c>
      <c r="V84" s="157">
        <f>ROUND(E84*U84,2)</f>
        <v>0</v>
      </c>
      <c r="W84" s="157"/>
      <c r="X84" s="157" t="s">
        <v>486</v>
      </c>
      <c r="Y84" s="157" t="s">
        <v>201</v>
      </c>
      <c r="Z84" s="147"/>
      <c r="AA84" s="147"/>
      <c r="AB84" s="147"/>
      <c r="AC84" s="147"/>
      <c r="AD84" s="147"/>
      <c r="AE84" s="147"/>
      <c r="AF84" s="147"/>
      <c r="AG84" s="147" t="s">
        <v>1243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1" t="s">
        <v>87</v>
      </c>
      <c r="D85" s="161"/>
      <c r="E85" s="162">
        <v>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206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4" t="s">
        <v>193</v>
      </c>
      <c r="B86" s="165" t="s">
        <v>121</v>
      </c>
      <c r="C86" s="179" t="s">
        <v>122</v>
      </c>
      <c r="D86" s="166"/>
      <c r="E86" s="167"/>
      <c r="F86" s="168"/>
      <c r="G86" s="168">
        <f>SUMIF(AG87:AG107,"&lt;&gt;NOR",G87:G107)</f>
        <v>0</v>
      </c>
      <c r="H86" s="168"/>
      <c r="I86" s="168">
        <f>SUM(I87:I107)</f>
        <v>0</v>
      </c>
      <c r="J86" s="168"/>
      <c r="K86" s="168">
        <f>SUM(K87:K107)</f>
        <v>0</v>
      </c>
      <c r="L86" s="168"/>
      <c r="M86" s="168">
        <f>SUM(M87:M107)</f>
        <v>0</v>
      </c>
      <c r="N86" s="167"/>
      <c r="O86" s="167">
        <f>SUM(O87:O107)</f>
        <v>0.04</v>
      </c>
      <c r="P86" s="167"/>
      <c r="Q86" s="167">
        <f>SUM(Q87:Q107)</f>
        <v>0.01</v>
      </c>
      <c r="R86" s="168"/>
      <c r="S86" s="168"/>
      <c r="T86" s="169"/>
      <c r="U86" s="163"/>
      <c r="V86" s="163">
        <f>SUM(V87:V107)</f>
        <v>0</v>
      </c>
      <c r="W86" s="163"/>
      <c r="X86" s="163"/>
      <c r="Y86" s="163"/>
      <c r="AG86" t="s">
        <v>194</v>
      </c>
    </row>
    <row r="87" spans="1:60" outlineLevel="1" x14ac:dyDescent="0.2">
      <c r="A87" s="171">
        <v>27</v>
      </c>
      <c r="B87" s="172" t="s">
        <v>1244</v>
      </c>
      <c r="C87" s="180" t="s">
        <v>1245</v>
      </c>
      <c r="D87" s="173" t="s">
        <v>330</v>
      </c>
      <c r="E87" s="174">
        <v>18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2.7999999999999998E-4</v>
      </c>
      <c r="Q87" s="174">
        <f>ROUND(E87*P87,2)</f>
        <v>0.01</v>
      </c>
      <c r="R87" s="176"/>
      <c r="S87" s="176" t="s">
        <v>262</v>
      </c>
      <c r="T87" s="177" t="s">
        <v>262</v>
      </c>
      <c r="U87" s="157">
        <v>0</v>
      </c>
      <c r="V87" s="157">
        <f>ROUND(E87*U87,2)</f>
        <v>0</v>
      </c>
      <c r="W87" s="157"/>
      <c r="X87" s="157" t="s">
        <v>200</v>
      </c>
      <c r="Y87" s="157" t="s">
        <v>201</v>
      </c>
      <c r="Z87" s="147"/>
      <c r="AA87" s="147"/>
      <c r="AB87" s="147"/>
      <c r="AC87" s="147"/>
      <c r="AD87" s="147"/>
      <c r="AE87" s="147"/>
      <c r="AF87" s="147"/>
      <c r="AG87" s="147" t="s">
        <v>451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9" t="s">
        <v>503</v>
      </c>
      <c r="D88" s="260"/>
      <c r="E88" s="260"/>
      <c r="F88" s="260"/>
      <c r="G88" s="26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204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1" t="s">
        <v>1246</v>
      </c>
      <c r="D89" s="161"/>
      <c r="E89" s="162">
        <v>18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206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1">
        <v>28</v>
      </c>
      <c r="B90" s="172" t="s">
        <v>1247</v>
      </c>
      <c r="C90" s="180" t="s">
        <v>1248</v>
      </c>
      <c r="D90" s="173" t="s">
        <v>330</v>
      </c>
      <c r="E90" s="174">
        <v>98.5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4.2999999999999999E-4</v>
      </c>
      <c r="O90" s="174">
        <f>ROUND(E90*N90,2)</f>
        <v>0.04</v>
      </c>
      <c r="P90" s="174">
        <v>0</v>
      </c>
      <c r="Q90" s="174">
        <f>ROUND(E90*P90,2)</f>
        <v>0</v>
      </c>
      <c r="R90" s="176"/>
      <c r="S90" s="176" t="s">
        <v>262</v>
      </c>
      <c r="T90" s="177" t="s">
        <v>262</v>
      </c>
      <c r="U90" s="157">
        <v>0</v>
      </c>
      <c r="V90" s="157">
        <f>ROUND(E90*U90,2)</f>
        <v>0</v>
      </c>
      <c r="W90" s="157"/>
      <c r="X90" s="157" t="s">
        <v>200</v>
      </c>
      <c r="Y90" s="157" t="s">
        <v>201</v>
      </c>
      <c r="Z90" s="147"/>
      <c r="AA90" s="147"/>
      <c r="AB90" s="147"/>
      <c r="AC90" s="147"/>
      <c r="AD90" s="147"/>
      <c r="AE90" s="147"/>
      <c r="AF90" s="147"/>
      <c r="AG90" s="147" t="s">
        <v>246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1" t="s">
        <v>1249</v>
      </c>
      <c r="D91" s="161"/>
      <c r="E91" s="162">
        <v>8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206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1" t="s">
        <v>1250</v>
      </c>
      <c r="D92" s="161"/>
      <c r="E92" s="162">
        <v>34.6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206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1" t="s">
        <v>1251</v>
      </c>
      <c r="D93" s="161"/>
      <c r="E93" s="162">
        <v>28.1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206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1" t="s">
        <v>1252</v>
      </c>
      <c r="D94" s="161"/>
      <c r="E94" s="162">
        <v>27.8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206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1">
        <v>29</v>
      </c>
      <c r="B95" s="172" t="s">
        <v>1253</v>
      </c>
      <c r="C95" s="180" t="s">
        <v>1254</v>
      </c>
      <c r="D95" s="173" t="s">
        <v>330</v>
      </c>
      <c r="E95" s="174">
        <v>7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5.2999999999999998E-4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262</v>
      </c>
      <c r="T95" s="177" t="s">
        <v>262</v>
      </c>
      <c r="U95" s="157">
        <v>0</v>
      </c>
      <c r="V95" s="157">
        <f>ROUND(E95*U95,2)</f>
        <v>0</v>
      </c>
      <c r="W95" s="157"/>
      <c r="X95" s="157" t="s">
        <v>200</v>
      </c>
      <c r="Y95" s="157" t="s">
        <v>201</v>
      </c>
      <c r="Z95" s="147"/>
      <c r="AA95" s="147"/>
      <c r="AB95" s="147"/>
      <c r="AC95" s="147"/>
      <c r="AD95" s="147"/>
      <c r="AE95" s="147"/>
      <c r="AF95" s="147"/>
      <c r="AG95" s="147" t="s">
        <v>451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1" t="s">
        <v>1255</v>
      </c>
      <c r="D96" s="161"/>
      <c r="E96" s="162">
        <v>3.5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206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1" t="s">
        <v>1256</v>
      </c>
      <c r="D97" s="161"/>
      <c r="E97" s="162">
        <v>3.5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206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30</v>
      </c>
      <c r="B98" s="172" t="s">
        <v>1257</v>
      </c>
      <c r="C98" s="180" t="s">
        <v>1258</v>
      </c>
      <c r="D98" s="173" t="s">
        <v>261</v>
      </c>
      <c r="E98" s="174">
        <v>15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262</v>
      </c>
      <c r="T98" s="177" t="s">
        <v>262</v>
      </c>
      <c r="U98" s="157">
        <v>0</v>
      </c>
      <c r="V98" s="157">
        <f>ROUND(E98*U98,2)</f>
        <v>0</v>
      </c>
      <c r="W98" s="157"/>
      <c r="X98" s="157" t="s">
        <v>200</v>
      </c>
      <c r="Y98" s="157" t="s">
        <v>201</v>
      </c>
      <c r="Z98" s="147"/>
      <c r="AA98" s="147"/>
      <c r="AB98" s="147"/>
      <c r="AC98" s="147"/>
      <c r="AD98" s="147"/>
      <c r="AE98" s="147"/>
      <c r="AF98" s="147"/>
      <c r="AG98" s="147" t="s">
        <v>451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9" t="s">
        <v>503</v>
      </c>
      <c r="D99" s="260"/>
      <c r="E99" s="260"/>
      <c r="F99" s="260"/>
      <c r="G99" s="260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204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1" t="s">
        <v>1259</v>
      </c>
      <c r="D100" s="161"/>
      <c r="E100" s="162">
        <v>15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206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1">
        <v>31</v>
      </c>
      <c r="B101" s="172" t="s">
        <v>1260</v>
      </c>
      <c r="C101" s="180" t="s">
        <v>1261</v>
      </c>
      <c r="D101" s="173" t="s">
        <v>330</v>
      </c>
      <c r="E101" s="174">
        <v>105.5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0</v>
      </c>
      <c r="O101" s="174">
        <f>ROUND(E101*N101,2)</f>
        <v>0</v>
      </c>
      <c r="P101" s="174">
        <v>0</v>
      </c>
      <c r="Q101" s="174">
        <f>ROUND(E101*P101,2)</f>
        <v>0</v>
      </c>
      <c r="R101" s="176"/>
      <c r="S101" s="176" t="s">
        <v>262</v>
      </c>
      <c r="T101" s="177" t="s">
        <v>262</v>
      </c>
      <c r="U101" s="157">
        <v>0</v>
      </c>
      <c r="V101" s="157">
        <f>ROUND(E101*U101,2)</f>
        <v>0</v>
      </c>
      <c r="W101" s="157"/>
      <c r="X101" s="157" t="s">
        <v>200</v>
      </c>
      <c r="Y101" s="157" t="s">
        <v>201</v>
      </c>
      <c r="Z101" s="147"/>
      <c r="AA101" s="147"/>
      <c r="AB101" s="147"/>
      <c r="AC101" s="147"/>
      <c r="AD101" s="147"/>
      <c r="AE101" s="147"/>
      <c r="AF101" s="147"/>
      <c r="AG101" s="147" t="s">
        <v>451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9" t="s">
        <v>503</v>
      </c>
      <c r="D102" s="260"/>
      <c r="E102" s="260"/>
      <c r="F102" s="260"/>
      <c r="G102" s="260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204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1" t="s">
        <v>1262</v>
      </c>
      <c r="D103" s="161"/>
      <c r="E103" s="162">
        <v>105.5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206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32</v>
      </c>
      <c r="B104" s="172" t="s">
        <v>1263</v>
      </c>
      <c r="C104" s="180" t="s">
        <v>1264</v>
      </c>
      <c r="D104" s="173" t="s">
        <v>0</v>
      </c>
      <c r="E104" s="174">
        <v>306.63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262</v>
      </c>
      <c r="T104" s="177" t="s">
        <v>262</v>
      </c>
      <c r="U104" s="157">
        <v>0</v>
      </c>
      <c r="V104" s="157">
        <f>ROUND(E104*U104,2)</f>
        <v>0</v>
      </c>
      <c r="W104" s="157"/>
      <c r="X104" s="157" t="s">
        <v>200</v>
      </c>
      <c r="Y104" s="157" t="s">
        <v>201</v>
      </c>
      <c r="Z104" s="147"/>
      <c r="AA104" s="147"/>
      <c r="AB104" s="147"/>
      <c r="AC104" s="147"/>
      <c r="AD104" s="147"/>
      <c r="AE104" s="147"/>
      <c r="AF104" s="147"/>
      <c r="AG104" s="147" t="s">
        <v>460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9" t="s">
        <v>503</v>
      </c>
      <c r="D105" s="260"/>
      <c r="E105" s="260"/>
      <c r="F105" s="260"/>
      <c r="G105" s="260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204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33</v>
      </c>
      <c r="B106" s="172" t="s">
        <v>1265</v>
      </c>
      <c r="C106" s="180" t="s">
        <v>1266</v>
      </c>
      <c r="D106" s="173" t="s">
        <v>261</v>
      </c>
      <c r="E106" s="174">
        <v>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0</v>
      </c>
      <c r="O106" s="174">
        <f>ROUND(E106*N106,2)</f>
        <v>0</v>
      </c>
      <c r="P106" s="174">
        <v>0</v>
      </c>
      <c r="Q106" s="174">
        <f>ROUND(E106*P106,2)</f>
        <v>0</v>
      </c>
      <c r="R106" s="176"/>
      <c r="S106" s="176" t="s">
        <v>198</v>
      </c>
      <c r="T106" s="177" t="s">
        <v>199</v>
      </c>
      <c r="U106" s="157">
        <v>0</v>
      </c>
      <c r="V106" s="157">
        <f>ROUND(E106*U106,2)</f>
        <v>0</v>
      </c>
      <c r="W106" s="157"/>
      <c r="X106" s="157" t="s">
        <v>486</v>
      </c>
      <c r="Y106" s="157" t="s">
        <v>201</v>
      </c>
      <c r="Z106" s="147"/>
      <c r="AA106" s="147"/>
      <c r="AB106" s="147"/>
      <c r="AC106" s="147"/>
      <c r="AD106" s="147"/>
      <c r="AE106" s="147"/>
      <c r="AF106" s="147"/>
      <c r="AG106" s="147" t="s">
        <v>487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1" t="s">
        <v>87</v>
      </c>
      <c r="D107" s="161"/>
      <c r="E107" s="162">
        <v>1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206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4" t="s">
        <v>193</v>
      </c>
      <c r="B108" s="165" t="s">
        <v>123</v>
      </c>
      <c r="C108" s="179" t="s">
        <v>124</v>
      </c>
      <c r="D108" s="166"/>
      <c r="E108" s="167"/>
      <c r="F108" s="168"/>
      <c r="G108" s="168">
        <f>SUMIF(AG109:AG149,"&lt;&gt;NOR",G109:G149)</f>
        <v>0</v>
      </c>
      <c r="H108" s="168"/>
      <c r="I108" s="168">
        <f>SUM(I109:I149)</f>
        <v>0</v>
      </c>
      <c r="J108" s="168"/>
      <c r="K108" s="168">
        <f>SUM(K109:K149)</f>
        <v>0</v>
      </c>
      <c r="L108" s="168"/>
      <c r="M108" s="168">
        <f>SUM(M109:M149)</f>
        <v>0</v>
      </c>
      <c r="N108" s="167"/>
      <c r="O108" s="167">
        <f>SUM(O109:O149)</f>
        <v>0.02</v>
      </c>
      <c r="P108" s="167"/>
      <c r="Q108" s="167">
        <f>SUM(Q109:Q149)</f>
        <v>0.03</v>
      </c>
      <c r="R108" s="168"/>
      <c r="S108" s="168"/>
      <c r="T108" s="169"/>
      <c r="U108" s="163"/>
      <c r="V108" s="163">
        <f>SUM(V109:V149)</f>
        <v>0</v>
      </c>
      <c r="W108" s="163"/>
      <c r="X108" s="163"/>
      <c r="Y108" s="163"/>
      <c r="AG108" t="s">
        <v>194</v>
      </c>
    </row>
    <row r="109" spans="1:60" outlineLevel="1" x14ac:dyDescent="0.2">
      <c r="A109" s="171">
        <v>34</v>
      </c>
      <c r="B109" s="172" t="s">
        <v>1267</v>
      </c>
      <c r="C109" s="180" t="s">
        <v>1268</v>
      </c>
      <c r="D109" s="173" t="s">
        <v>494</v>
      </c>
      <c r="E109" s="174">
        <v>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2.9199999999999999E-3</v>
      </c>
      <c r="O109" s="174">
        <f>ROUND(E109*N109,2)</f>
        <v>0</v>
      </c>
      <c r="P109" s="174">
        <v>0</v>
      </c>
      <c r="Q109" s="174">
        <f>ROUND(E109*P109,2)</f>
        <v>0</v>
      </c>
      <c r="R109" s="176"/>
      <c r="S109" s="176" t="s">
        <v>198</v>
      </c>
      <c r="T109" s="177" t="s">
        <v>199</v>
      </c>
      <c r="U109" s="157">
        <v>0</v>
      </c>
      <c r="V109" s="157">
        <f>ROUND(E109*U109,2)</f>
        <v>0</v>
      </c>
      <c r="W109" s="157"/>
      <c r="X109" s="157" t="s">
        <v>200</v>
      </c>
      <c r="Y109" s="157" t="s">
        <v>201</v>
      </c>
      <c r="Z109" s="147"/>
      <c r="AA109" s="147"/>
      <c r="AB109" s="147"/>
      <c r="AC109" s="147"/>
      <c r="AD109" s="147"/>
      <c r="AE109" s="147"/>
      <c r="AF109" s="147"/>
      <c r="AG109" s="147" t="s">
        <v>246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9" t="s">
        <v>1269</v>
      </c>
      <c r="D110" s="260"/>
      <c r="E110" s="260"/>
      <c r="F110" s="260"/>
      <c r="G110" s="26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204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1" t="s">
        <v>87</v>
      </c>
      <c r="D111" s="161"/>
      <c r="E111" s="162">
        <v>1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206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35</v>
      </c>
      <c r="B112" s="172" t="s">
        <v>492</v>
      </c>
      <c r="C112" s="180" t="s">
        <v>493</v>
      </c>
      <c r="D112" s="173" t="s">
        <v>494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0</v>
      </c>
      <c r="O112" s="174">
        <f>ROUND(E112*N112,2)</f>
        <v>0</v>
      </c>
      <c r="P112" s="174">
        <v>1.9460000000000002E-2</v>
      </c>
      <c r="Q112" s="174">
        <f>ROUND(E112*P112,2)</f>
        <v>0.02</v>
      </c>
      <c r="R112" s="176"/>
      <c r="S112" s="176" t="s">
        <v>262</v>
      </c>
      <c r="T112" s="177" t="s">
        <v>262</v>
      </c>
      <c r="U112" s="157">
        <v>0</v>
      </c>
      <c r="V112" s="157">
        <f>ROUND(E112*U112,2)</f>
        <v>0</v>
      </c>
      <c r="W112" s="157"/>
      <c r="X112" s="157" t="s">
        <v>200</v>
      </c>
      <c r="Y112" s="157" t="s">
        <v>201</v>
      </c>
      <c r="Z112" s="147"/>
      <c r="AA112" s="147"/>
      <c r="AB112" s="147"/>
      <c r="AC112" s="147"/>
      <c r="AD112" s="147"/>
      <c r="AE112" s="147"/>
      <c r="AF112" s="147"/>
      <c r="AG112" s="147" t="s">
        <v>451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9" t="s">
        <v>503</v>
      </c>
      <c r="D113" s="260"/>
      <c r="E113" s="260"/>
      <c r="F113" s="260"/>
      <c r="G113" s="260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204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1" t="s">
        <v>87</v>
      </c>
      <c r="D114" s="161"/>
      <c r="E114" s="162">
        <v>1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206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36</v>
      </c>
      <c r="B115" s="172" t="s">
        <v>1270</v>
      </c>
      <c r="C115" s="180" t="s">
        <v>1271</v>
      </c>
      <c r="D115" s="173" t="s">
        <v>494</v>
      </c>
      <c r="E115" s="174">
        <v>1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9.1999999999999998E-3</v>
      </c>
      <c r="Q115" s="174">
        <f>ROUND(E115*P115,2)</f>
        <v>0.01</v>
      </c>
      <c r="R115" s="176"/>
      <c r="S115" s="176" t="s">
        <v>262</v>
      </c>
      <c r="T115" s="177" t="s">
        <v>262</v>
      </c>
      <c r="U115" s="157">
        <v>0</v>
      </c>
      <c r="V115" s="157">
        <f>ROUND(E115*U115,2)</f>
        <v>0</v>
      </c>
      <c r="W115" s="157"/>
      <c r="X115" s="157" t="s">
        <v>200</v>
      </c>
      <c r="Y115" s="157" t="s">
        <v>201</v>
      </c>
      <c r="Z115" s="147"/>
      <c r="AA115" s="147"/>
      <c r="AB115" s="147"/>
      <c r="AC115" s="147"/>
      <c r="AD115" s="147"/>
      <c r="AE115" s="147"/>
      <c r="AF115" s="147"/>
      <c r="AG115" s="147" t="s">
        <v>451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9" t="s">
        <v>503</v>
      </c>
      <c r="D116" s="260"/>
      <c r="E116" s="260"/>
      <c r="F116" s="260"/>
      <c r="G116" s="260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204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1" t="s">
        <v>87</v>
      </c>
      <c r="D117" s="161"/>
      <c r="E117" s="162">
        <v>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206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37</v>
      </c>
      <c r="B118" s="172" t="s">
        <v>1272</v>
      </c>
      <c r="C118" s="180" t="s">
        <v>1273</v>
      </c>
      <c r="D118" s="173" t="s">
        <v>494</v>
      </c>
      <c r="E118" s="174">
        <v>12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2.4000000000000001E-4</v>
      </c>
      <c r="O118" s="174">
        <f>ROUND(E118*N118,2)</f>
        <v>0</v>
      </c>
      <c r="P118" s="174">
        <v>0</v>
      </c>
      <c r="Q118" s="174">
        <f>ROUND(E118*P118,2)</f>
        <v>0</v>
      </c>
      <c r="R118" s="176"/>
      <c r="S118" s="176" t="s">
        <v>198</v>
      </c>
      <c r="T118" s="177" t="s">
        <v>199</v>
      </c>
      <c r="U118" s="157">
        <v>0</v>
      </c>
      <c r="V118" s="157">
        <f>ROUND(E118*U118,2)</f>
        <v>0</v>
      </c>
      <c r="W118" s="157"/>
      <c r="X118" s="157" t="s">
        <v>200</v>
      </c>
      <c r="Y118" s="157" t="s">
        <v>201</v>
      </c>
      <c r="Z118" s="147"/>
      <c r="AA118" s="147"/>
      <c r="AB118" s="147"/>
      <c r="AC118" s="147"/>
      <c r="AD118" s="147"/>
      <c r="AE118" s="147"/>
      <c r="AF118" s="147"/>
      <c r="AG118" s="147" t="s">
        <v>451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9" t="s">
        <v>503</v>
      </c>
      <c r="D119" s="260"/>
      <c r="E119" s="260"/>
      <c r="F119" s="260"/>
      <c r="G119" s="26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204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1" t="s">
        <v>1027</v>
      </c>
      <c r="D120" s="161"/>
      <c r="E120" s="162">
        <v>12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206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1">
        <v>38</v>
      </c>
      <c r="B121" s="172" t="s">
        <v>1274</v>
      </c>
      <c r="C121" s="180" t="s">
        <v>1275</v>
      </c>
      <c r="D121" s="173" t="s">
        <v>494</v>
      </c>
      <c r="E121" s="174">
        <v>2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0</v>
      </c>
      <c r="O121" s="174">
        <f>ROUND(E121*N121,2)</f>
        <v>0</v>
      </c>
      <c r="P121" s="174">
        <v>1.56E-3</v>
      </c>
      <c r="Q121" s="174">
        <f>ROUND(E121*P121,2)</f>
        <v>0</v>
      </c>
      <c r="R121" s="176"/>
      <c r="S121" s="176" t="s">
        <v>262</v>
      </c>
      <c r="T121" s="177" t="s">
        <v>262</v>
      </c>
      <c r="U121" s="157">
        <v>0</v>
      </c>
      <c r="V121" s="157">
        <f>ROUND(E121*U121,2)</f>
        <v>0</v>
      </c>
      <c r="W121" s="157"/>
      <c r="X121" s="157" t="s">
        <v>200</v>
      </c>
      <c r="Y121" s="157" t="s">
        <v>201</v>
      </c>
      <c r="Z121" s="147"/>
      <c r="AA121" s="147"/>
      <c r="AB121" s="147"/>
      <c r="AC121" s="147"/>
      <c r="AD121" s="147"/>
      <c r="AE121" s="147"/>
      <c r="AF121" s="147"/>
      <c r="AG121" s="147" t="s">
        <v>451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9" t="s">
        <v>503</v>
      </c>
      <c r="D122" s="260"/>
      <c r="E122" s="260"/>
      <c r="F122" s="260"/>
      <c r="G122" s="26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204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1" t="s">
        <v>89</v>
      </c>
      <c r="D123" s="161"/>
      <c r="E123" s="162">
        <v>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206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1">
        <v>39</v>
      </c>
      <c r="B124" s="172" t="s">
        <v>1276</v>
      </c>
      <c r="C124" s="180" t="s">
        <v>1277</v>
      </c>
      <c r="D124" s="173" t="s">
        <v>261</v>
      </c>
      <c r="E124" s="174">
        <v>1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4">
        <v>1.8000000000000001E-4</v>
      </c>
      <c r="O124" s="174">
        <f>ROUND(E124*N124,2)</f>
        <v>0</v>
      </c>
      <c r="P124" s="174">
        <v>0</v>
      </c>
      <c r="Q124" s="174">
        <f>ROUND(E124*P124,2)</f>
        <v>0</v>
      </c>
      <c r="R124" s="176"/>
      <c r="S124" s="176" t="s">
        <v>262</v>
      </c>
      <c r="T124" s="177" t="s">
        <v>262</v>
      </c>
      <c r="U124" s="157">
        <v>0</v>
      </c>
      <c r="V124" s="157">
        <f>ROUND(E124*U124,2)</f>
        <v>0</v>
      </c>
      <c r="W124" s="157"/>
      <c r="X124" s="157" t="s">
        <v>200</v>
      </c>
      <c r="Y124" s="157" t="s">
        <v>201</v>
      </c>
      <c r="Z124" s="147"/>
      <c r="AA124" s="147"/>
      <c r="AB124" s="147"/>
      <c r="AC124" s="147"/>
      <c r="AD124" s="147"/>
      <c r="AE124" s="147"/>
      <c r="AF124" s="147"/>
      <c r="AG124" s="147" t="s">
        <v>451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59" t="s">
        <v>503</v>
      </c>
      <c r="D125" s="260"/>
      <c r="E125" s="260"/>
      <c r="F125" s="260"/>
      <c r="G125" s="260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204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81" t="s">
        <v>87</v>
      </c>
      <c r="D126" s="161"/>
      <c r="E126" s="162">
        <v>1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206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1">
        <v>40</v>
      </c>
      <c r="B127" s="172" t="s">
        <v>1278</v>
      </c>
      <c r="C127" s="180" t="s">
        <v>1279</v>
      </c>
      <c r="D127" s="173" t="s">
        <v>261</v>
      </c>
      <c r="E127" s="174">
        <v>4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4.0000000000000003E-5</v>
      </c>
      <c r="O127" s="174">
        <f>ROUND(E127*N127,2)</f>
        <v>0</v>
      </c>
      <c r="P127" s="174">
        <v>0</v>
      </c>
      <c r="Q127" s="174">
        <f>ROUND(E127*P127,2)</f>
        <v>0</v>
      </c>
      <c r="R127" s="176"/>
      <c r="S127" s="176" t="s">
        <v>262</v>
      </c>
      <c r="T127" s="177" t="s">
        <v>262</v>
      </c>
      <c r="U127" s="157">
        <v>0</v>
      </c>
      <c r="V127" s="157">
        <f>ROUND(E127*U127,2)</f>
        <v>0</v>
      </c>
      <c r="W127" s="157"/>
      <c r="X127" s="157" t="s">
        <v>200</v>
      </c>
      <c r="Y127" s="157" t="s">
        <v>201</v>
      </c>
      <c r="Z127" s="147"/>
      <c r="AA127" s="147"/>
      <c r="AB127" s="147"/>
      <c r="AC127" s="147"/>
      <c r="AD127" s="147"/>
      <c r="AE127" s="147"/>
      <c r="AF127" s="147"/>
      <c r="AG127" s="147" t="s">
        <v>451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259" t="s">
        <v>503</v>
      </c>
      <c r="D128" s="260"/>
      <c r="E128" s="260"/>
      <c r="F128" s="260"/>
      <c r="G128" s="260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204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1" t="s">
        <v>93</v>
      </c>
      <c r="D129" s="161"/>
      <c r="E129" s="162">
        <v>4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206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41</v>
      </c>
      <c r="B130" s="172" t="s">
        <v>499</v>
      </c>
      <c r="C130" s="180" t="s">
        <v>500</v>
      </c>
      <c r="D130" s="173" t="s">
        <v>261</v>
      </c>
      <c r="E130" s="174">
        <v>2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8.4999999999999995E-4</v>
      </c>
      <c r="Q130" s="174">
        <f>ROUND(E130*P130,2)</f>
        <v>0</v>
      </c>
      <c r="R130" s="176"/>
      <c r="S130" s="176" t="s">
        <v>262</v>
      </c>
      <c r="T130" s="177" t="s">
        <v>262</v>
      </c>
      <c r="U130" s="157">
        <v>0</v>
      </c>
      <c r="V130" s="157">
        <f>ROUND(E130*U130,2)</f>
        <v>0</v>
      </c>
      <c r="W130" s="157"/>
      <c r="X130" s="157" t="s">
        <v>200</v>
      </c>
      <c r="Y130" s="157" t="s">
        <v>201</v>
      </c>
      <c r="Z130" s="147"/>
      <c r="AA130" s="147"/>
      <c r="AB130" s="147"/>
      <c r="AC130" s="147"/>
      <c r="AD130" s="147"/>
      <c r="AE130" s="147"/>
      <c r="AF130" s="147"/>
      <c r="AG130" s="147" t="s">
        <v>451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9" t="s">
        <v>503</v>
      </c>
      <c r="D131" s="260"/>
      <c r="E131" s="260"/>
      <c r="F131" s="260"/>
      <c r="G131" s="260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204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1" t="s">
        <v>89</v>
      </c>
      <c r="D132" s="161"/>
      <c r="E132" s="162">
        <v>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206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1">
        <v>42</v>
      </c>
      <c r="B133" s="172" t="s">
        <v>1280</v>
      </c>
      <c r="C133" s="180" t="s">
        <v>1281</v>
      </c>
      <c r="D133" s="173" t="s">
        <v>261</v>
      </c>
      <c r="E133" s="174">
        <v>6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4">
        <v>1.4999999999999999E-4</v>
      </c>
      <c r="O133" s="174">
        <f>ROUND(E133*N133,2)</f>
        <v>0</v>
      </c>
      <c r="P133" s="174">
        <v>0</v>
      </c>
      <c r="Q133" s="174">
        <f>ROUND(E133*P133,2)</f>
        <v>0</v>
      </c>
      <c r="R133" s="176"/>
      <c r="S133" s="176" t="s">
        <v>198</v>
      </c>
      <c r="T133" s="177" t="s">
        <v>199</v>
      </c>
      <c r="U133" s="157">
        <v>0</v>
      </c>
      <c r="V133" s="157">
        <f>ROUND(E133*U133,2)</f>
        <v>0</v>
      </c>
      <c r="W133" s="157"/>
      <c r="X133" s="157" t="s">
        <v>200</v>
      </c>
      <c r="Y133" s="157" t="s">
        <v>201</v>
      </c>
      <c r="Z133" s="147"/>
      <c r="AA133" s="147"/>
      <c r="AB133" s="147"/>
      <c r="AC133" s="147"/>
      <c r="AD133" s="147"/>
      <c r="AE133" s="147"/>
      <c r="AF133" s="147"/>
      <c r="AG133" s="147" t="s">
        <v>246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59" t="s">
        <v>503</v>
      </c>
      <c r="D134" s="260"/>
      <c r="E134" s="260"/>
      <c r="F134" s="260"/>
      <c r="G134" s="260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204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1" t="s">
        <v>975</v>
      </c>
      <c r="D135" s="161"/>
      <c r="E135" s="162">
        <v>6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206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43</v>
      </c>
      <c r="B136" s="172" t="s">
        <v>501</v>
      </c>
      <c r="C136" s="180" t="s">
        <v>502</v>
      </c>
      <c r="D136" s="173" t="s">
        <v>0</v>
      </c>
      <c r="E136" s="174">
        <v>207.55799999999999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/>
      <c r="S136" s="176" t="s">
        <v>262</v>
      </c>
      <c r="T136" s="177" t="s">
        <v>262</v>
      </c>
      <c r="U136" s="157">
        <v>0</v>
      </c>
      <c r="V136" s="157">
        <f>ROUND(E136*U136,2)</f>
        <v>0</v>
      </c>
      <c r="W136" s="157"/>
      <c r="X136" s="157" t="s">
        <v>200</v>
      </c>
      <c r="Y136" s="157" t="s">
        <v>201</v>
      </c>
      <c r="Z136" s="147"/>
      <c r="AA136" s="147"/>
      <c r="AB136" s="147"/>
      <c r="AC136" s="147"/>
      <c r="AD136" s="147"/>
      <c r="AE136" s="147"/>
      <c r="AF136" s="147"/>
      <c r="AG136" s="147" t="s">
        <v>460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9" t="s">
        <v>503</v>
      </c>
      <c r="D137" s="260"/>
      <c r="E137" s="260"/>
      <c r="F137" s="260"/>
      <c r="G137" s="260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204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44</v>
      </c>
      <c r="B138" s="172" t="s">
        <v>1282</v>
      </c>
      <c r="C138" s="180" t="s">
        <v>1283</v>
      </c>
      <c r="D138" s="173" t="s">
        <v>261</v>
      </c>
      <c r="E138" s="174">
        <v>1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1.6000000000000001E-3</v>
      </c>
      <c r="O138" s="174">
        <f>ROUND(E138*N138,2)</f>
        <v>0</v>
      </c>
      <c r="P138" s="174">
        <v>0</v>
      </c>
      <c r="Q138" s="174">
        <f>ROUND(E138*P138,2)</f>
        <v>0</v>
      </c>
      <c r="R138" s="176" t="s">
        <v>490</v>
      </c>
      <c r="S138" s="176" t="s">
        <v>262</v>
      </c>
      <c r="T138" s="177" t="s">
        <v>262</v>
      </c>
      <c r="U138" s="157">
        <v>0</v>
      </c>
      <c r="V138" s="157">
        <f>ROUND(E138*U138,2)</f>
        <v>0</v>
      </c>
      <c r="W138" s="157"/>
      <c r="X138" s="157" t="s">
        <v>486</v>
      </c>
      <c r="Y138" s="157" t="s">
        <v>201</v>
      </c>
      <c r="Z138" s="147"/>
      <c r="AA138" s="147"/>
      <c r="AB138" s="147"/>
      <c r="AC138" s="147"/>
      <c r="AD138" s="147"/>
      <c r="AE138" s="147"/>
      <c r="AF138" s="147"/>
      <c r="AG138" s="147" t="s">
        <v>487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9" t="s">
        <v>1284</v>
      </c>
      <c r="D139" s="260"/>
      <c r="E139" s="260"/>
      <c r="F139" s="260"/>
      <c r="G139" s="26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204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1" t="s">
        <v>87</v>
      </c>
      <c r="D140" s="161"/>
      <c r="E140" s="162">
        <v>1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206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1">
        <v>45</v>
      </c>
      <c r="B141" s="172" t="s">
        <v>1285</v>
      </c>
      <c r="C141" s="180" t="s">
        <v>1286</v>
      </c>
      <c r="D141" s="173" t="s">
        <v>261</v>
      </c>
      <c r="E141" s="174">
        <v>4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1.64E-3</v>
      </c>
      <c r="O141" s="174">
        <f>ROUND(E141*N141,2)</f>
        <v>0.01</v>
      </c>
      <c r="P141" s="174">
        <v>0</v>
      </c>
      <c r="Q141" s="174">
        <f>ROUND(E141*P141,2)</f>
        <v>0</v>
      </c>
      <c r="R141" s="176" t="s">
        <v>490</v>
      </c>
      <c r="S141" s="176" t="s">
        <v>262</v>
      </c>
      <c r="T141" s="177" t="s">
        <v>262</v>
      </c>
      <c r="U141" s="157">
        <v>0</v>
      </c>
      <c r="V141" s="157">
        <f>ROUND(E141*U141,2)</f>
        <v>0</v>
      </c>
      <c r="W141" s="157"/>
      <c r="X141" s="157" t="s">
        <v>486</v>
      </c>
      <c r="Y141" s="157" t="s">
        <v>201</v>
      </c>
      <c r="Z141" s="147"/>
      <c r="AA141" s="147"/>
      <c r="AB141" s="147"/>
      <c r="AC141" s="147"/>
      <c r="AD141" s="147"/>
      <c r="AE141" s="147"/>
      <c r="AF141" s="147"/>
      <c r="AG141" s="147" t="s">
        <v>487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259" t="s">
        <v>503</v>
      </c>
      <c r="D142" s="260"/>
      <c r="E142" s="260"/>
      <c r="F142" s="260"/>
      <c r="G142" s="260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204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1" t="s">
        <v>93</v>
      </c>
      <c r="D143" s="161"/>
      <c r="E143" s="162">
        <v>4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206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46</v>
      </c>
      <c r="B144" s="172" t="s">
        <v>1287</v>
      </c>
      <c r="C144" s="180" t="s">
        <v>1288</v>
      </c>
      <c r="D144" s="173" t="s">
        <v>261</v>
      </c>
      <c r="E144" s="174">
        <v>1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1.4E-2</v>
      </c>
      <c r="O144" s="174">
        <f>ROUND(E144*N144,2)</f>
        <v>0.01</v>
      </c>
      <c r="P144" s="174">
        <v>0</v>
      </c>
      <c r="Q144" s="174">
        <f>ROUND(E144*P144,2)</f>
        <v>0</v>
      </c>
      <c r="R144" s="176" t="s">
        <v>490</v>
      </c>
      <c r="S144" s="176" t="s">
        <v>262</v>
      </c>
      <c r="T144" s="177" t="s">
        <v>262</v>
      </c>
      <c r="U144" s="157">
        <v>0</v>
      </c>
      <c r="V144" s="157">
        <f>ROUND(E144*U144,2)</f>
        <v>0</v>
      </c>
      <c r="W144" s="157"/>
      <c r="X144" s="157" t="s">
        <v>486</v>
      </c>
      <c r="Y144" s="157" t="s">
        <v>201</v>
      </c>
      <c r="Z144" s="147"/>
      <c r="AA144" s="147"/>
      <c r="AB144" s="147"/>
      <c r="AC144" s="147"/>
      <c r="AD144" s="147"/>
      <c r="AE144" s="147"/>
      <c r="AF144" s="147"/>
      <c r="AG144" s="147" t="s">
        <v>487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259" t="s">
        <v>503</v>
      </c>
      <c r="D145" s="260"/>
      <c r="E145" s="260"/>
      <c r="F145" s="260"/>
      <c r="G145" s="260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204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1" t="s">
        <v>87</v>
      </c>
      <c r="D146" s="161"/>
      <c r="E146" s="162">
        <v>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206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1">
        <v>47</v>
      </c>
      <c r="B147" s="172" t="s">
        <v>1289</v>
      </c>
      <c r="C147" s="180" t="s">
        <v>1290</v>
      </c>
      <c r="D147" s="173" t="s">
        <v>1291</v>
      </c>
      <c r="E147" s="174">
        <v>1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4">
        <v>5.0000000000000001E-4</v>
      </c>
      <c r="O147" s="174">
        <f>ROUND(E147*N147,2)</f>
        <v>0</v>
      </c>
      <c r="P147" s="174">
        <v>0</v>
      </c>
      <c r="Q147" s="174">
        <f>ROUND(E147*P147,2)</f>
        <v>0</v>
      </c>
      <c r="R147" s="176" t="s">
        <v>490</v>
      </c>
      <c r="S147" s="176" t="s">
        <v>262</v>
      </c>
      <c r="T147" s="177" t="s">
        <v>262</v>
      </c>
      <c r="U147" s="157">
        <v>0</v>
      </c>
      <c r="V147" s="157">
        <f>ROUND(E147*U147,2)</f>
        <v>0</v>
      </c>
      <c r="W147" s="157"/>
      <c r="X147" s="157" t="s">
        <v>486</v>
      </c>
      <c r="Y147" s="157" t="s">
        <v>201</v>
      </c>
      <c r="Z147" s="147"/>
      <c r="AA147" s="147"/>
      <c r="AB147" s="147"/>
      <c r="AC147" s="147"/>
      <c r="AD147" s="147"/>
      <c r="AE147" s="147"/>
      <c r="AF147" s="147"/>
      <c r="AG147" s="147" t="s">
        <v>487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59" t="s">
        <v>503</v>
      </c>
      <c r="D148" s="260"/>
      <c r="E148" s="260"/>
      <c r="F148" s="260"/>
      <c r="G148" s="260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204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1" t="s">
        <v>87</v>
      </c>
      <c r="D149" s="161"/>
      <c r="E149" s="162">
        <v>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206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x14ac:dyDescent="0.2">
      <c r="A150" s="164" t="s">
        <v>193</v>
      </c>
      <c r="B150" s="165" t="s">
        <v>129</v>
      </c>
      <c r="C150" s="179" t="s">
        <v>130</v>
      </c>
      <c r="D150" s="166"/>
      <c r="E150" s="167"/>
      <c r="F150" s="168"/>
      <c r="G150" s="168">
        <f>SUMIF(AG151:AG161,"&lt;&gt;NOR",G151:G161)</f>
        <v>0</v>
      </c>
      <c r="H150" s="168"/>
      <c r="I150" s="168">
        <f>SUM(I151:I161)</f>
        <v>0</v>
      </c>
      <c r="J150" s="168"/>
      <c r="K150" s="168">
        <f>SUM(K151:K161)</f>
        <v>0</v>
      </c>
      <c r="L150" s="168"/>
      <c r="M150" s="168">
        <f>SUM(M151:M161)</f>
        <v>0</v>
      </c>
      <c r="N150" s="167"/>
      <c r="O150" s="167">
        <f>SUM(O151:O161)</f>
        <v>0</v>
      </c>
      <c r="P150" s="167"/>
      <c r="Q150" s="167">
        <f>SUM(Q151:Q161)</f>
        <v>0</v>
      </c>
      <c r="R150" s="168"/>
      <c r="S150" s="168"/>
      <c r="T150" s="169"/>
      <c r="U150" s="163"/>
      <c r="V150" s="163">
        <f>SUM(V151:V161)</f>
        <v>0</v>
      </c>
      <c r="W150" s="163"/>
      <c r="X150" s="163"/>
      <c r="Y150" s="163"/>
      <c r="AG150" t="s">
        <v>194</v>
      </c>
    </row>
    <row r="151" spans="1:60" outlineLevel="1" x14ac:dyDescent="0.2">
      <c r="A151" s="171">
        <v>48</v>
      </c>
      <c r="B151" s="172" t="s">
        <v>1058</v>
      </c>
      <c r="C151" s="180" t="s">
        <v>1059</v>
      </c>
      <c r="D151" s="173" t="s">
        <v>0</v>
      </c>
      <c r="E151" s="174">
        <v>11.82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4">
        <v>0</v>
      </c>
      <c r="O151" s="174">
        <f>ROUND(E151*N151,2)</f>
        <v>0</v>
      </c>
      <c r="P151" s="174">
        <v>0</v>
      </c>
      <c r="Q151" s="174">
        <f>ROUND(E151*P151,2)</f>
        <v>0</v>
      </c>
      <c r="R151" s="176"/>
      <c r="S151" s="176" t="s">
        <v>262</v>
      </c>
      <c r="T151" s="177" t="s">
        <v>262</v>
      </c>
      <c r="U151" s="157">
        <v>0</v>
      </c>
      <c r="V151" s="157">
        <f>ROUND(E151*U151,2)</f>
        <v>0</v>
      </c>
      <c r="W151" s="157"/>
      <c r="X151" s="157" t="s">
        <v>200</v>
      </c>
      <c r="Y151" s="157" t="s">
        <v>201</v>
      </c>
      <c r="Z151" s="147"/>
      <c r="AA151" s="147"/>
      <c r="AB151" s="147"/>
      <c r="AC151" s="147"/>
      <c r="AD151" s="147"/>
      <c r="AE151" s="147"/>
      <c r="AF151" s="147"/>
      <c r="AG151" s="147" t="s">
        <v>460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59" t="s">
        <v>503</v>
      </c>
      <c r="D152" s="260"/>
      <c r="E152" s="260"/>
      <c r="F152" s="260"/>
      <c r="G152" s="260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204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1">
        <v>49</v>
      </c>
      <c r="B153" s="172" t="s">
        <v>1292</v>
      </c>
      <c r="C153" s="180" t="s">
        <v>1293</v>
      </c>
      <c r="D153" s="173" t="s">
        <v>261</v>
      </c>
      <c r="E153" s="174">
        <v>1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1.6000000000000001E-4</v>
      </c>
      <c r="O153" s="174">
        <f>ROUND(E153*N153,2)</f>
        <v>0</v>
      </c>
      <c r="P153" s="174">
        <v>0</v>
      </c>
      <c r="Q153" s="174">
        <f>ROUND(E153*P153,2)</f>
        <v>0</v>
      </c>
      <c r="R153" s="176"/>
      <c r="S153" s="176" t="s">
        <v>198</v>
      </c>
      <c r="T153" s="177" t="s">
        <v>199</v>
      </c>
      <c r="U153" s="157">
        <v>0</v>
      </c>
      <c r="V153" s="157">
        <f>ROUND(E153*U153,2)</f>
        <v>0</v>
      </c>
      <c r="W153" s="157"/>
      <c r="X153" s="157" t="s">
        <v>486</v>
      </c>
      <c r="Y153" s="157" t="s">
        <v>201</v>
      </c>
      <c r="Z153" s="147"/>
      <c r="AA153" s="147"/>
      <c r="AB153" s="147"/>
      <c r="AC153" s="147"/>
      <c r="AD153" s="147"/>
      <c r="AE153" s="147"/>
      <c r="AF153" s="147"/>
      <c r="AG153" s="147" t="s">
        <v>487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259" t="s">
        <v>503</v>
      </c>
      <c r="D154" s="260"/>
      <c r="E154" s="260"/>
      <c r="F154" s="260"/>
      <c r="G154" s="260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204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1" t="s">
        <v>87</v>
      </c>
      <c r="D155" s="161"/>
      <c r="E155" s="162">
        <v>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206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1">
        <v>50</v>
      </c>
      <c r="B156" s="172" t="s">
        <v>1294</v>
      </c>
      <c r="C156" s="180" t="s">
        <v>1295</v>
      </c>
      <c r="D156" s="173" t="s">
        <v>261</v>
      </c>
      <c r="E156" s="174">
        <v>4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0</v>
      </c>
      <c r="O156" s="174">
        <f>ROUND(E156*N156,2)</f>
        <v>0</v>
      </c>
      <c r="P156" s="174">
        <v>0</v>
      </c>
      <c r="Q156" s="174">
        <f>ROUND(E156*P156,2)</f>
        <v>0</v>
      </c>
      <c r="R156" s="176"/>
      <c r="S156" s="176" t="s">
        <v>198</v>
      </c>
      <c r="T156" s="177" t="s">
        <v>199</v>
      </c>
      <c r="U156" s="157">
        <v>0</v>
      </c>
      <c r="V156" s="157">
        <f>ROUND(E156*U156,2)</f>
        <v>0</v>
      </c>
      <c r="W156" s="157"/>
      <c r="X156" s="157" t="s">
        <v>486</v>
      </c>
      <c r="Y156" s="157" t="s">
        <v>201</v>
      </c>
      <c r="Z156" s="147"/>
      <c r="AA156" s="147"/>
      <c r="AB156" s="147"/>
      <c r="AC156" s="147"/>
      <c r="AD156" s="147"/>
      <c r="AE156" s="147"/>
      <c r="AF156" s="147"/>
      <c r="AG156" s="147" t="s">
        <v>487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9" t="s">
        <v>503</v>
      </c>
      <c r="D157" s="260"/>
      <c r="E157" s="260"/>
      <c r="F157" s="260"/>
      <c r="G157" s="260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204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1" t="s">
        <v>93</v>
      </c>
      <c r="D158" s="161"/>
      <c r="E158" s="162">
        <v>4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206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1">
        <v>51</v>
      </c>
      <c r="B159" s="172" t="s">
        <v>1064</v>
      </c>
      <c r="C159" s="180" t="s">
        <v>1065</v>
      </c>
      <c r="D159" s="173" t="s">
        <v>261</v>
      </c>
      <c r="E159" s="174">
        <v>3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0</v>
      </c>
      <c r="O159" s="174">
        <f>ROUND(E159*N159,2)</f>
        <v>0</v>
      </c>
      <c r="P159" s="174">
        <v>0</v>
      </c>
      <c r="Q159" s="174">
        <f>ROUND(E159*P159,2)</f>
        <v>0</v>
      </c>
      <c r="R159" s="176"/>
      <c r="S159" s="176" t="s">
        <v>198</v>
      </c>
      <c r="T159" s="177" t="s">
        <v>199</v>
      </c>
      <c r="U159" s="157">
        <v>0</v>
      </c>
      <c r="V159" s="157">
        <f>ROUND(E159*U159,2)</f>
        <v>0</v>
      </c>
      <c r="W159" s="157"/>
      <c r="X159" s="157" t="s">
        <v>486</v>
      </c>
      <c r="Y159" s="157" t="s">
        <v>201</v>
      </c>
      <c r="Z159" s="147"/>
      <c r="AA159" s="147"/>
      <c r="AB159" s="147"/>
      <c r="AC159" s="147"/>
      <c r="AD159" s="147"/>
      <c r="AE159" s="147"/>
      <c r="AF159" s="147"/>
      <c r="AG159" s="147" t="s">
        <v>487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9" t="s">
        <v>503</v>
      </c>
      <c r="D160" s="260"/>
      <c r="E160" s="260"/>
      <c r="F160" s="260"/>
      <c r="G160" s="260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204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91</v>
      </c>
      <c r="D161" s="161"/>
      <c r="E161" s="162">
        <v>3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206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4" t="s">
        <v>193</v>
      </c>
      <c r="B162" s="165" t="s">
        <v>161</v>
      </c>
      <c r="C162" s="179" t="s">
        <v>162</v>
      </c>
      <c r="D162" s="166"/>
      <c r="E162" s="167"/>
      <c r="F162" s="168"/>
      <c r="G162" s="168">
        <f>SUMIF(AG163:AG177,"&lt;&gt;NOR",G163:G177)</f>
        <v>0</v>
      </c>
      <c r="H162" s="168"/>
      <c r="I162" s="168">
        <f>SUM(I163:I177)</f>
        <v>0</v>
      </c>
      <c r="J162" s="168"/>
      <c r="K162" s="168">
        <f>SUM(K163:K177)</f>
        <v>0</v>
      </c>
      <c r="L162" s="168"/>
      <c r="M162" s="168">
        <f>SUM(M163:M177)</f>
        <v>0</v>
      </c>
      <c r="N162" s="167"/>
      <c r="O162" s="167">
        <f>SUM(O163:O177)</f>
        <v>0</v>
      </c>
      <c r="P162" s="167"/>
      <c r="Q162" s="167">
        <f>SUM(Q163:Q177)</f>
        <v>0</v>
      </c>
      <c r="R162" s="168"/>
      <c r="S162" s="168"/>
      <c r="T162" s="169"/>
      <c r="U162" s="163"/>
      <c r="V162" s="163">
        <f>SUM(V163:V177)</f>
        <v>0</v>
      </c>
      <c r="W162" s="163"/>
      <c r="X162" s="163"/>
      <c r="Y162" s="163"/>
      <c r="AG162" t="s">
        <v>194</v>
      </c>
    </row>
    <row r="163" spans="1:60" outlineLevel="1" x14ac:dyDescent="0.2">
      <c r="A163" s="171">
        <v>52</v>
      </c>
      <c r="B163" s="172" t="s">
        <v>693</v>
      </c>
      <c r="C163" s="180" t="s">
        <v>694</v>
      </c>
      <c r="D163" s="173" t="s">
        <v>271</v>
      </c>
      <c r="E163" s="174">
        <v>0.57882999999999996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0</v>
      </c>
      <c r="O163" s="174">
        <f>ROUND(E163*N163,2)</f>
        <v>0</v>
      </c>
      <c r="P163" s="174">
        <v>0</v>
      </c>
      <c r="Q163" s="174">
        <f>ROUND(E163*P163,2)</f>
        <v>0</v>
      </c>
      <c r="R163" s="176"/>
      <c r="S163" s="176" t="s">
        <v>262</v>
      </c>
      <c r="T163" s="177" t="s">
        <v>262</v>
      </c>
      <c r="U163" s="157">
        <v>0</v>
      </c>
      <c r="V163" s="157">
        <f>ROUND(E163*U163,2)</f>
        <v>0</v>
      </c>
      <c r="W163" s="157"/>
      <c r="X163" s="157" t="s">
        <v>200</v>
      </c>
      <c r="Y163" s="157" t="s">
        <v>201</v>
      </c>
      <c r="Z163" s="147"/>
      <c r="AA163" s="147"/>
      <c r="AB163" s="147"/>
      <c r="AC163" s="147"/>
      <c r="AD163" s="147"/>
      <c r="AE163" s="147"/>
      <c r="AF163" s="147"/>
      <c r="AG163" s="147" t="s">
        <v>246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9" t="s">
        <v>503</v>
      </c>
      <c r="D164" s="260"/>
      <c r="E164" s="260"/>
      <c r="F164" s="260"/>
      <c r="G164" s="260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204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1">
        <v>53</v>
      </c>
      <c r="B165" s="172" t="s">
        <v>695</v>
      </c>
      <c r="C165" s="180" t="s">
        <v>696</v>
      </c>
      <c r="D165" s="173" t="s">
        <v>271</v>
      </c>
      <c r="E165" s="174">
        <v>1.1576500000000001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4">
        <v>0</v>
      </c>
      <c r="O165" s="174">
        <f>ROUND(E165*N165,2)</f>
        <v>0</v>
      </c>
      <c r="P165" s="174">
        <v>0</v>
      </c>
      <c r="Q165" s="174">
        <f>ROUND(E165*P165,2)</f>
        <v>0</v>
      </c>
      <c r="R165" s="176"/>
      <c r="S165" s="176" t="s">
        <v>262</v>
      </c>
      <c r="T165" s="177" t="s">
        <v>262</v>
      </c>
      <c r="U165" s="157">
        <v>0</v>
      </c>
      <c r="V165" s="157">
        <f>ROUND(E165*U165,2)</f>
        <v>0</v>
      </c>
      <c r="W165" s="157"/>
      <c r="X165" s="157" t="s">
        <v>200</v>
      </c>
      <c r="Y165" s="157" t="s">
        <v>201</v>
      </c>
      <c r="Z165" s="147"/>
      <c r="AA165" s="147"/>
      <c r="AB165" s="147"/>
      <c r="AC165" s="147"/>
      <c r="AD165" s="147"/>
      <c r="AE165" s="147"/>
      <c r="AF165" s="147"/>
      <c r="AG165" s="147" t="s">
        <v>246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59" t="s">
        <v>503</v>
      </c>
      <c r="D166" s="260"/>
      <c r="E166" s="260"/>
      <c r="F166" s="260"/>
      <c r="G166" s="260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204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1">
        <v>54</v>
      </c>
      <c r="B167" s="172" t="s">
        <v>697</v>
      </c>
      <c r="C167" s="180" t="s">
        <v>698</v>
      </c>
      <c r="D167" s="173" t="s">
        <v>271</v>
      </c>
      <c r="E167" s="174">
        <v>0.57882999999999996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4">
        <v>0</v>
      </c>
      <c r="O167" s="174">
        <f>ROUND(E167*N167,2)</f>
        <v>0</v>
      </c>
      <c r="P167" s="174">
        <v>0</v>
      </c>
      <c r="Q167" s="174">
        <f>ROUND(E167*P167,2)</f>
        <v>0</v>
      </c>
      <c r="R167" s="176"/>
      <c r="S167" s="176" t="s">
        <v>262</v>
      </c>
      <c r="T167" s="177" t="s">
        <v>262</v>
      </c>
      <c r="U167" s="157">
        <v>0</v>
      </c>
      <c r="V167" s="157">
        <f>ROUND(E167*U167,2)</f>
        <v>0</v>
      </c>
      <c r="W167" s="157"/>
      <c r="X167" s="157" t="s">
        <v>200</v>
      </c>
      <c r="Y167" s="157" t="s">
        <v>201</v>
      </c>
      <c r="Z167" s="147"/>
      <c r="AA167" s="147"/>
      <c r="AB167" s="147"/>
      <c r="AC167" s="147"/>
      <c r="AD167" s="147"/>
      <c r="AE167" s="147"/>
      <c r="AF167" s="147"/>
      <c r="AG167" s="147" t="s">
        <v>246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59" t="s">
        <v>503</v>
      </c>
      <c r="D168" s="260"/>
      <c r="E168" s="260"/>
      <c r="F168" s="260"/>
      <c r="G168" s="260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204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1">
        <v>55</v>
      </c>
      <c r="B169" s="172" t="s">
        <v>699</v>
      </c>
      <c r="C169" s="180" t="s">
        <v>700</v>
      </c>
      <c r="D169" s="173" t="s">
        <v>271</v>
      </c>
      <c r="E169" s="174">
        <v>5.7882600000000002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0</v>
      </c>
      <c r="O169" s="174">
        <f>ROUND(E169*N169,2)</f>
        <v>0</v>
      </c>
      <c r="P169" s="174">
        <v>0</v>
      </c>
      <c r="Q169" s="174">
        <f>ROUND(E169*P169,2)</f>
        <v>0</v>
      </c>
      <c r="R169" s="176"/>
      <c r="S169" s="176" t="s">
        <v>262</v>
      </c>
      <c r="T169" s="177" t="s">
        <v>262</v>
      </c>
      <c r="U169" s="157">
        <v>0</v>
      </c>
      <c r="V169" s="157">
        <f>ROUND(E169*U169,2)</f>
        <v>0</v>
      </c>
      <c r="W169" s="157"/>
      <c r="X169" s="157" t="s">
        <v>200</v>
      </c>
      <c r="Y169" s="157" t="s">
        <v>201</v>
      </c>
      <c r="Z169" s="147"/>
      <c r="AA169" s="147"/>
      <c r="AB169" s="147"/>
      <c r="AC169" s="147"/>
      <c r="AD169" s="147"/>
      <c r="AE169" s="147"/>
      <c r="AF169" s="147"/>
      <c r="AG169" s="147" t="s">
        <v>246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259" t="s">
        <v>503</v>
      </c>
      <c r="D170" s="260"/>
      <c r="E170" s="260"/>
      <c r="F170" s="260"/>
      <c r="G170" s="26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204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1">
        <v>56</v>
      </c>
      <c r="B171" s="172" t="s">
        <v>701</v>
      </c>
      <c r="C171" s="180" t="s">
        <v>702</v>
      </c>
      <c r="D171" s="173" t="s">
        <v>271</v>
      </c>
      <c r="E171" s="174">
        <v>0.57882999999999996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4">
        <v>0</v>
      </c>
      <c r="O171" s="174">
        <f>ROUND(E171*N171,2)</f>
        <v>0</v>
      </c>
      <c r="P171" s="174">
        <v>0</v>
      </c>
      <c r="Q171" s="174">
        <f>ROUND(E171*P171,2)</f>
        <v>0</v>
      </c>
      <c r="R171" s="176"/>
      <c r="S171" s="176" t="s">
        <v>262</v>
      </c>
      <c r="T171" s="177" t="s">
        <v>262</v>
      </c>
      <c r="U171" s="157">
        <v>0</v>
      </c>
      <c r="V171" s="157">
        <f>ROUND(E171*U171,2)</f>
        <v>0</v>
      </c>
      <c r="W171" s="157"/>
      <c r="X171" s="157" t="s">
        <v>200</v>
      </c>
      <c r="Y171" s="157" t="s">
        <v>201</v>
      </c>
      <c r="Z171" s="147"/>
      <c r="AA171" s="147"/>
      <c r="AB171" s="147"/>
      <c r="AC171" s="147"/>
      <c r="AD171" s="147"/>
      <c r="AE171" s="147"/>
      <c r="AF171" s="147"/>
      <c r="AG171" s="147" t="s">
        <v>246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9" t="s">
        <v>503</v>
      </c>
      <c r="D172" s="260"/>
      <c r="E172" s="260"/>
      <c r="F172" s="260"/>
      <c r="G172" s="260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204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1">
        <v>57</v>
      </c>
      <c r="B173" s="172" t="s">
        <v>703</v>
      </c>
      <c r="C173" s="180" t="s">
        <v>704</v>
      </c>
      <c r="D173" s="173" t="s">
        <v>271</v>
      </c>
      <c r="E173" s="174">
        <v>2.8941300000000001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0</v>
      </c>
      <c r="O173" s="174">
        <f>ROUND(E173*N173,2)</f>
        <v>0</v>
      </c>
      <c r="P173" s="174">
        <v>0</v>
      </c>
      <c r="Q173" s="174">
        <f>ROUND(E173*P173,2)</f>
        <v>0</v>
      </c>
      <c r="R173" s="176"/>
      <c r="S173" s="176" t="s">
        <v>262</v>
      </c>
      <c r="T173" s="177" t="s">
        <v>262</v>
      </c>
      <c r="U173" s="157">
        <v>0</v>
      </c>
      <c r="V173" s="157">
        <f>ROUND(E173*U173,2)</f>
        <v>0</v>
      </c>
      <c r="W173" s="157"/>
      <c r="X173" s="157" t="s">
        <v>200</v>
      </c>
      <c r="Y173" s="157" t="s">
        <v>201</v>
      </c>
      <c r="Z173" s="147"/>
      <c r="AA173" s="147"/>
      <c r="AB173" s="147"/>
      <c r="AC173" s="147"/>
      <c r="AD173" s="147"/>
      <c r="AE173" s="147"/>
      <c r="AF173" s="147"/>
      <c r="AG173" s="147" t="s">
        <v>246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259" t="s">
        <v>503</v>
      </c>
      <c r="D174" s="260"/>
      <c r="E174" s="260"/>
      <c r="F174" s="260"/>
      <c r="G174" s="260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204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1">
        <v>58</v>
      </c>
      <c r="B175" s="172" t="s">
        <v>705</v>
      </c>
      <c r="C175" s="180" t="s">
        <v>706</v>
      </c>
      <c r="D175" s="173" t="s">
        <v>271</v>
      </c>
      <c r="E175" s="174">
        <v>0.57882999999999996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4">
        <v>0</v>
      </c>
      <c r="O175" s="174">
        <f>ROUND(E175*N175,2)</f>
        <v>0</v>
      </c>
      <c r="P175" s="174">
        <v>0</v>
      </c>
      <c r="Q175" s="174">
        <f>ROUND(E175*P175,2)</f>
        <v>0</v>
      </c>
      <c r="R175" s="176"/>
      <c r="S175" s="176" t="s">
        <v>262</v>
      </c>
      <c r="T175" s="177" t="s">
        <v>262</v>
      </c>
      <c r="U175" s="157">
        <v>0</v>
      </c>
      <c r="V175" s="157">
        <f>ROUND(E175*U175,2)</f>
        <v>0</v>
      </c>
      <c r="W175" s="157"/>
      <c r="X175" s="157" t="s">
        <v>200</v>
      </c>
      <c r="Y175" s="157" t="s">
        <v>201</v>
      </c>
      <c r="Z175" s="147"/>
      <c r="AA175" s="147"/>
      <c r="AB175" s="147"/>
      <c r="AC175" s="147"/>
      <c r="AD175" s="147"/>
      <c r="AE175" s="147"/>
      <c r="AF175" s="147"/>
      <c r="AG175" s="147" t="s">
        <v>246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259" t="s">
        <v>503</v>
      </c>
      <c r="D176" s="260"/>
      <c r="E176" s="260"/>
      <c r="F176" s="260"/>
      <c r="G176" s="260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204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1">
        <v>59</v>
      </c>
      <c r="B177" s="172" t="s">
        <v>1296</v>
      </c>
      <c r="C177" s="180" t="s">
        <v>1297</v>
      </c>
      <c r="D177" s="173" t="s">
        <v>271</v>
      </c>
      <c r="E177" s="174">
        <v>0.57882999999999996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0</v>
      </c>
      <c r="O177" s="174">
        <f>ROUND(E177*N177,2)</f>
        <v>0</v>
      </c>
      <c r="P177" s="174">
        <v>0</v>
      </c>
      <c r="Q177" s="174">
        <f>ROUND(E177*P177,2)</f>
        <v>0</v>
      </c>
      <c r="R177" s="176"/>
      <c r="S177" s="176" t="s">
        <v>262</v>
      </c>
      <c r="T177" s="177" t="s">
        <v>262</v>
      </c>
      <c r="U177" s="157">
        <v>0</v>
      </c>
      <c r="V177" s="157">
        <f>ROUND(E177*U177,2)</f>
        <v>0</v>
      </c>
      <c r="W177" s="157"/>
      <c r="X177" s="157" t="s">
        <v>200</v>
      </c>
      <c r="Y177" s="157" t="s">
        <v>201</v>
      </c>
      <c r="Z177" s="147"/>
      <c r="AA177" s="147"/>
      <c r="AB177" s="147"/>
      <c r="AC177" s="147"/>
      <c r="AD177" s="147"/>
      <c r="AE177" s="147"/>
      <c r="AF177" s="147"/>
      <c r="AG177" s="147" t="s">
        <v>246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x14ac:dyDescent="0.2">
      <c r="A178" s="3"/>
      <c r="B178" s="4"/>
      <c r="C178" s="182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E178">
        <v>12</v>
      </c>
      <c r="AF178">
        <v>21</v>
      </c>
      <c r="AG178" t="s">
        <v>179</v>
      </c>
    </row>
    <row r="179" spans="1:60" x14ac:dyDescent="0.2">
      <c r="A179" s="150"/>
      <c r="B179" s="151" t="s">
        <v>29</v>
      </c>
      <c r="C179" s="183"/>
      <c r="D179" s="152"/>
      <c r="E179" s="153"/>
      <c r="F179" s="153"/>
      <c r="G179" s="170">
        <f>G8+G13+G20+G23+G41+G43+G51+G86+G108+G150+G162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E179">
        <f>SUMIF(L7:L177,AE178,G7:G177)</f>
        <v>0</v>
      </c>
      <c r="AF179">
        <f>SUMIF(L7:L177,AF178,G7:G177)</f>
        <v>0</v>
      </c>
      <c r="AG179" t="s">
        <v>225</v>
      </c>
    </row>
    <row r="180" spans="1:60" x14ac:dyDescent="0.2">
      <c r="C180" s="184"/>
      <c r="D180" s="10"/>
      <c r="AG180" t="s">
        <v>226</v>
      </c>
    </row>
    <row r="181" spans="1:60" x14ac:dyDescent="0.2">
      <c r="D181" s="10"/>
    </row>
    <row r="182" spans="1:60" x14ac:dyDescent="0.2">
      <c r="D182" s="10"/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zqU0a9Xx/FSlG8YESBNK0cRVuMXhjRIlAe9FJ3/0n8ybmSU4qPEwMQb7pdfQGNMkSCOL+HPSxUHibDkKY65Kw==" saltValue="SSeSbI1yC9OPBqw/rAbEZA==" spinCount="100000" sheet="1" formatRows="0"/>
  <mergeCells count="51">
    <mergeCell ref="C172:G172"/>
    <mergeCell ref="C174:G174"/>
    <mergeCell ref="C176:G176"/>
    <mergeCell ref="C157:G157"/>
    <mergeCell ref="C160:G160"/>
    <mergeCell ref="C164:G164"/>
    <mergeCell ref="C166:G166"/>
    <mergeCell ref="C168:G168"/>
    <mergeCell ref="C170:G170"/>
    <mergeCell ref="C154:G154"/>
    <mergeCell ref="C122:G122"/>
    <mergeCell ref="C125:G125"/>
    <mergeCell ref="C128:G128"/>
    <mergeCell ref="C131:G131"/>
    <mergeCell ref="C134:G134"/>
    <mergeCell ref="C137:G137"/>
    <mergeCell ref="C139:G139"/>
    <mergeCell ref="C142:G142"/>
    <mergeCell ref="C145:G145"/>
    <mergeCell ref="C148:G148"/>
    <mergeCell ref="C152:G152"/>
    <mergeCell ref="C119:G119"/>
    <mergeCell ref="C69:G69"/>
    <mergeCell ref="C73:G73"/>
    <mergeCell ref="C76:G76"/>
    <mergeCell ref="C83:G83"/>
    <mergeCell ref="C88:G88"/>
    <mergeCell ref="C99:G99"/>
    <mergeCell ref="C102:G102"/>
    <mergeCell ref="C105:G105"/>
    <mergeCell ref="C110:G110"/>
    <mergeCell ref="C113:G113"/>
    <mergeCell ref="C116:G116"/>
    <mergeCell ref="C66:G66"/>
    <mergeCell ref="C17:G17"/>
    <mergeCell ref="C25:G25"/>
    <mergeCell ref="C30:G30"/>
    <mergeCell ref="C36:G36"/>
    <mergeCell ref="C39:G39"/>
    <mergeCell ref="C45:G45"/>
    <mergeCell ref="C48:G48"/>
    <mergeCell ref="C53:G53"/>
    <mergeCell ref="C56:G56"/>
    <mergeCell ref="C59:G59"/>
    <mergeCell ref="C63:G63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="120" zoomScaleNormal="120" workbookViewId="0">
      <pane ySplit="7" topLeftCell="A47" activePane="bottomLeft" state="frozen"/>
      <selection pane="bottomLeft" activeCell="AR181" sqref="AR18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166</v>
      </c>
      <c r="B1" s="252"/>
      <c r="C1" s="252"/>
      <c r="D1" s="252"/>
      <c r="E1" s="252"/>
      <c r="F1" s="252"/>
      <c r="G1" s="252"/>
      <c r="AG1" t="s">
        <v>167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168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168</v>
      </c>
      <c r="AG3" t="s">
        <v>169</v>
      </c>
    </row>
    <row r="4" spans="1:60" ht="24.95" customHeight="1" x14ac:dyDescent="0.2">
      <c r="A4" s="140" t="s">
        <v>9</v>
      </c>
      <c r="B4" s="141" t="s">
        <v>65</v>
      </c>
      <c r="C4" s="256" t="s">
        <v>66</v>
      </c>
      <c r="D4" s="257"/>
      <c r="E4" s="257"/>
      <c r="F4" s="257"/>
      <c r="G4" s="258"/>
      <c r="AG4" t="s">
        <v>170</v>
      </c>
    </row>
    <row r="5" spans="1:60" x14ac:dyDescent="0.2">
      <c r="D5" s="10"/>
    </row>
    <row r="6" spans="1:60" ht="38.25" x14ac:dyDescent="0.2">
      <c r="A6" s="143" t="s">
        <v>171</v>
      </c>
      <c r="B6" s="145" t="s">
        <v>172</v>
      </c>
      <c r="C6" s="145" t="s">
        <v>173</v>
      </c>
      <c r="D6" s="144" t="s">
        <v>174</v>
      </c>
      <c r="E6" s="143" t="s">
        <v>175</v>
      </c>
      <c r="F6" s="142" t="s">
        <v>176</v>
      </c>
      <c r="G6" s="143" t="s">
        <v>29</v>
      </c>
      <c r="H6" s="146" t="s">
        <v>30</v>
      </c>
      <c r="I6" s="146" t="s">
        <v>177</v>
      </c>
      <c r="J6" s="146" t="s">
        <v>31</v>
      </c>
      <c r="K6" s="146" t="s">
        <v>178</v>
      </c>
      <c r="L6" s="146" t="s">
        <v>179</v>
      </c>
      <c r="M6" s="146" t="s">
        <v>180</v>
      </c>
      <c r="N6" s="146" t="s">
        <v>181</v>
      </c>
      <c r="O6" s="146" t="s">
        <v>182</v>
      </c>
      <c r="P6" s="146" t="s">
        <v>183</v>
      </c>
      <c r="Q6" s="146" t="s">
        <v>184</v>
      </c>
      <c r="R6" s="146" t="s">
        <v>185</v>
      </c>
      <c r="S6" s="146" t="s">
        <v>186</v>
      </c>
      <c r="T6" s="146" t="s">
        <v>187</v>
      </c>
      <c r="U6" s="146" t="s">
        <v>188</v>
      </c>
      <c r="V6" s="146" t="s">
        <v>189</v>
      </c>
      <c r="W6" s="146" t="s">
        <v>190</v>
      </c>
      <c r="X6" s="146" t="s">
        <v>191</v>
      </c>
      <c r="Y6" s="146" t="s">
        <v>192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193</v>
      </c>
      <c r="B8" s="165" t="s">
        <v>91</v>
      </c>
      <c r="C8" s="179" t="s">
        <v>92</v>
      </c>
      <c r="D8" s="166"/>
      <c r="E8" s="167"/>
      <c r="F8" s="168"/>
      <c r="G8" s="168">
        <f>SUMIF(AG9:AG18,"&lt;&gt;NOR",G9:G18)</f>
        <v>0</v>
      </c>
      <c r="H8" s="168"/>
      <c r="I8" s="168">
        <f>SUM(I9:I18)</f>
        <v>0</v>
      </c>
      <c r="J8" s="168"/>
      <c r="K8" s="168">
        <f>SUM(K9:K18)</f>
        <v>0</v>
      </c>
      <c r="L8" s="168"/>
      <c r="M8" s="168">
        <f>SUM(M9:M18)</f>
        <v>0</v>
      </c>
      <c r="N8" s="167"/>
      <c r="O8" s="167">
        <f>SUM(O9:O18)</f>
        <v>0.46</v>
      </c>
      <c r="P8" s="167"/>
      <c r="Q8" s="167">
        <f>SUM(Q9:Q18)</f>
        <v>0</v>
      </c>
      <c r="R8" s="168"/>
      <c r="S8" s="168"/>
      <c r="T8" s="169"/>
      <c r="U8" s="163"/>
      <c r="V8" s="163">
        <f>SUM(V9:V18)</f>
        <v>0</v>
      </c>
      <c r="W8" s="163"/>
      <c r="X8" s="163"/>
      <c r="Y8" s="163"/>
      <c r="AG8" t="s">
        <v>194</v>
      </c>
    </row>
    <row r="9" spans="1:60" ht="22.5" outlineLevel="1" x14ac:dyDescent="0.2">
      <c r="A9" s="171">
        <v>1</v>
      </c>
      <c r="B9" s="172" t="s">
        <v>264</v>
      </c>
      <c r="C9" s="180" t="s">
        <v>1298</v>
      </c>
      <c r="D9" s="173" t="s">
        <v>266</v>
      </c>
      <c r="E9" s="174">
        <v>0.25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1.8233999999999999</v>
      </c>
      <c r="O9" s="174">
        <f>ROUND(E9*N9,2)</f>
        <v>0.46</v>
      </c>
      <c r="P9" s="174">
        <v>0</v>
      </c>
      <c r="Q9" s="174">
        <f>ROUND(E9*P9,2)</f>
        <v>0</v>
      </c>
      <c r="R9" s="176" t="s">
        <v>720</v>
      </c>
      <c r="S9" s="176" t="s">
        <v>262</v>
      </c>
      <c r="T9" s="177" t="s">
        <v>262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9" t="s">
        <v>267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1" t="s">
        <v>729</v>
      </c>
      <c r="D11" s="161"/>
      <c r="E11" s="162">
        <v>0.25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206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1">
        <v>2</v>
      </c>
      <c r="B12" s="172" t="s">
        <v>1299</v>
      </c>
      <c r="C12" s="180" t="s">
        <v>1300</v>
      </c>
      <c r="D12" s="173" t="s">
        <v>271</v>
      </c>
      <c r="E12" s="174">
        <v>4.4000000000000003E-3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1.9539999999999998E-2</v>
      </c>
      <c r="O12" s="174">
        <f>ROUND(E12*N12,2)</f>
        <v>0</v>
      </c>
      <c r="P12" s="174">
        <v>0</v>
      </c>
      <c r="Q12" s="174">
        <f>ROUND(E12*P12,2)</f>
        <v>0</v>
      </c>
      <c r="R12" s="176" t="s">
        <v>720</v>
      </c>
      <c r="S12" s="176" t="s">
        <v>262</v>
      </c>
      <c r="T12" s="177" t="s">
        <v>262</v>
      </c>
      <c r="U12" s="157">
        <v>0</v>
      </c>
      <c r="V12" s="157">
        <f>ROUND(E12*U12,2)</f>
        <v>0</v>
      </c>
      <c r="W12" s="157"/>
      <c r="X12" s="157" t="s">
        <v>200</v>
      </c>
      <c r="Y12" s="157" t="s">
        <v>201</v>
      </c>
      <c r="Z12" s="147"/>
      <c r="AA12" s="147"/>
      <c r="AB12" s="147"/>
      <c r="AC12" s="147"/>
      <c r="AD12" s="147"/>
      <c r="AE12" s="147"/>
      <c r="AF12" s="147"/>
      <c r="AG12" s="147" t="s">
        <v>202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1" t="s">
        <v>1301</v>
      </c>
      <c r="D13" s="262"/>
      <c r="E13" s="262"/>
      <c r="F13" s="262"/>
      <c r="G13" s="26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716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0" t="s">
        <v>1302</v>
      </c>
      <c r="D14" s="251"/>
      <c r="E14" s="251"/>
      <c r="F14" s="251"/>
      <c r="G14" s="251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204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1303</v>
      </c>
      <c r="D15" s="161"/>
      <c r="E15" s="162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206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1">
        <v>3</v>
      </c>
      <c r="B16" s="172" t="s">
        <v>1304</v>
      </c>
      <c r="C16" s="180" t="s">
        <v>1305</v>
      </c>
      <c r="D16" s="173" t="s">
        <v>271</v>
      </c>
      <c r="E16" s="174">
        <v>4.4000000000000003E-3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1</v>
      </c>
      <c r="O16" s="174">
        <f>ROUND(E16*N16,2)</f>
        <v>0</v>
      </c>
      <c r="P16" s="174">
        <v>0</v>
      </c>
      <c r="Q16" s="174">
        <f>ROUND(E16*P16,2)</f>
        <v>0</v>
      </c>
      <c r="R16" s="176" t="s">
        <v>490</v>
      </c>
      <c r="S16" s="176" t="s">
        <v>262</v>
      </c>
      <c r="T16" s="177" t="s">
        <v>262</v>
      </c>
      <c r="U16" s="157">
        <v>0</v>
      </c>
      <c r="V16" s="157">
        <f>ROUND(E16*U16,2)</f>
        <v>0</v>
      </c>
      <c r="W16" s="157"/>
      <c r="X16" s="157" t="s">
        <v>486</v>
      </c>
      <c r="Y16" s="157" t="s">
        <v>201</v>
      </c>
      <c r="Z16" s="147"/>
      <c r="AA16" s="147"/>
      <c r="AB16" s="147"/>
      <c r="AC16" s="147"/>
      <c r="AD16" s="147"/>
      <c r="AE16" s="147"/>
      <c r="AF16" s="147"/>
      <c r="AG16" s="147" t="s">
        <v>1243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9" t="s">
        <v>1306</v>
      </c>
      <c r="D17" s="260"/>
      <c r="E17" s="260"/>
      <c r="F17" s="260"/>
      <c r="G17" s="260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1" t="s">
        <v>1307</v>
      </c>
      <c r="D18" s="161"/>
      <c r="E18" s="162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4" t="s">
        <v>193</v>
      </c>
      <c r="B19" s="165" t="s">
        <v>95</v>
      </c>
      <c r="C19" s="179" t="s">
        <v>96</v>
      </c>
      <c r="D19" s="166"/>
      <c r="E19" s="167"/>
      <c r="F19" s="168"/>
      <c r="G19" s="168">
        <f>SUMIF(AG20:AG26,"&lt;&gt;NOR",G20:G26)</f>
        <v>0</v>
      </c>
      <c r="H19" s="168"/>
      <c r="I19" s="168">
        <f>SUM(I20:I26)</f>
        <v>0</v>
      </c>
      <c r="J19" s="168"/>
      <c r="K19" s="168">
        <f>SUM(K20:K26)</f>
        <v>0</v>
      </c>
      <c r="L19" s="168"/>
      <c r="M19" s="168">
        <f>SUM(M20:M26)</f>
        <v>0</v>
      </c>
      <c r="N19" s="167"/>
      <c r="O19" s="167">
        <f>SUM(O20:O26)</f>
        <v>0.6</v>
      </c>
      <c r="P19" s="167"/>
      <c r="Q19" s="167">
        <f>SUM(Q20:Q26)</f>
        <v>0</v>
      </c>
      <c r="R19" s="168"/>
      <c r="S19" s="168"/>
      <c r="T19" s="169"/>
      <c r="U19" s="163"/>
      <c r="V19" s="163">
        <f>SUM(V20:V26)</f>
        <v>0</v>
      </c>
      <c r="W19" s="163"/>
      <c r="X19" s="163"/>
      <c r="Y19" s="163"/>
      <c r="AG19" t="s">
        <v>194</v>
      </c>
    </row>
    <row r="20" spans="1:60" outlineLevel="1" x14ac:dyDescent="0.2">
      <c r="A20" s="171">
        <v>4</v>
      </c>
      <c r="B20" s="172" t="s">
        <v>1308</v>
      </c>
      <c r="C20" s="180" t="s">
        <v>1309</v>
      </c>
      <c r="D20" s="173" t="s">
        <v>330</v>
      </c>
      <c r="E20" s="174">
        <v>80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2.5999999999999999E-3</v>
      </c>
      <c r="O20" s="174">
        <f>ROUND(E20*N20,2)</f>
        <v>0.21</v>
      </c>
      <c r="P20" s="174">
        <v>0</v>
      </c>
      <c r="Q20" s="174">
        <f>ROUND(E20*P20,2)</f>
        <v>0</v>
      </c>
      <c r="R20" s="176" t="s">
        <v>714</v>
      </c>
      <c r="S20" s="176" t="s">
        <v>262</v>
      </c>
      <c r="T20" s="177" t="s">
        <v>262</v>
      </c>
      <c r="U20" s="157">
        <v>0</v>
      </c>
      <c r="V20" s="157">
        <f>ROUND(E20*U20,2)</f>
        <v>0</v>
      </c>
      <c r="W20" s="157"/>
      <c r="X20" s="157" t="s">
        <v>200</v>
      </c>
      <c r="Y20" s="157" t="s">
        <v>201</v>
      </c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61" t="s">
        <v>715</v>
      </c>
      <c r="D21" s="262"/>
      <c r="E21" s="262"/>
      <c r="F21" s="262"/>
      <c r="G21" s="262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716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1310</v>
      </c>
      <c r="D22" s="161"/>
      <c r="E22" s="162">
        <v>60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206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1" t="s">
        <v>1311</v>
      </c>
      <c r="D23" s="161"/>
      <c r="E23" s="162">
        <v>20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206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5</v>
      </c>
      <c r="B24" s="172" t="s">
        <v>999</v>
      </c>
      <c r="C24" s="180" t="s">
        <v>1000</v>
      </c>
      <c r="D24" s="173" t="s">
        <v>330</v>
      </c>
      <c r="E24" s="174">
        <v>45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8.6599999999999993E-3</v>
      </c>
      <c r="O24" s="174">
        <f>ROUND(E24*N24,2)</f>
        <v>0.39</v>
      </c>
      <c r="P24" s="174">
        <v>0</v>
      </c>
      <c r="Q24" s="174">
        <f>ROUND(E24*P24,2)</f>
        <v>0</v>
      </c>
      <c r="R24" s="176" t="s">
        <v>714</v>
      </c>
      <c r="S24" s="176" t="s">
        <v>262</v>
      </c>
      <c r="T24" s="177" t="s">
        <v>262</v>
      </c>
      <c r="U24" s="157">
        <v>0</v>
      </c>
      <c r="V24" s="157">
        <f>ROUND(E24*U24,2)</f>
        <v>0</v>
      </c>
      <c r="W24" s="157"/>
      <c r="X24" s="157" t="s">
        <v>200</v>
      </c>
      <c r="Y24" s="157" t="s">
        <v>201</v>
      </c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61" t="s">
        <v>715</v>
      </c>
      <c r="D25" s="262"/>
      <c r="E25" s="262"/>
      <c r="F25" s="262"/>
      <c r="G25" s="262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716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1" t="s">
        <v>589</v>
      </c>
      <c r="D26" s="161"/>
      <c r="E26" s="162">
        <v>45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206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193</v>
      </c>
      <c r="B27" s="165" t="s">
        <v>104</v>
      </c>
      <c r="C27" s="179" t="s">
        <v>105</v>
      </c>
      <c r="D27" s="166"/>
      <c r="E27" s="167"/>
      <c r="F27" s="168"/>
      <c r="G27" s="168">
        <f>SUMIF(AG28:AG29,"&lt;&gt;NOR",G28:G29)</f>
        <v>0</v>
      </c>
      <c r="H27" s="168"/>
      <c r="I27" s="168">
        <f>SUM(I28:I29)</f>
        <v>0</v>
      </c>
      <c r="J27" s="168"/>
      <c r="K27" s="168">
        <f>SUM(K28:K29)</f>
        <v>0</v>
      </c>
      <c r="L27" s="168"/>
      <c r="M27" s="168">
        <f>SUM(M28:M29)</f>
        <v>0</v>
      </c>
      <c r="N27" s="167"/>
      <c r="O27" s="167">
        <f>SUM(O28:O29)</f>
        <v>0.05</v>
      </c>
      <c r="P27" s="167"/>
      <c r="Q27" s="167">
        <f>SUM(Q28:Q29)</f>
        <v>0</v>
      </c>
      <c r="R27" s="168"/>
      <c r="S27" s="168"/>
      <c r="T27" s="169"/>
      <c r="U27" s="163"/>
      <c r="V27" s="163">
        <f>SUM(V28:V29)</f>
        <v>0</v>
      </c>
      <c r="W27" s="163"/>
      <c r="X27" s="163"/>
      <c r="Y27" s="163"/>
      <c r="AG27" t="s">
        <v>194</v>
      </c>
    </row>
    <row r="28" spans="1:60" outlineLevel="1" x14ac:dyDescent="0.2">
      <c r="A28" s="171">
        <v>6</v>
      </c>
      <c r="B28" s="172" t="s">
        <v>383</v>
      </c>
      <c r="C28" s="180" t="s">
        <v>730</v>
      </c>
      <c r="D28" s="173" t="s">
        <v>276</v>
      </c>
      <c r="E28" s="174">
        <v>40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1.2099999999999999E-3</v>
      </c>
      <c r="O28" s="174">
        <f>ROUND(E28*N28,2)</f>
        <v>0.05</v>
      </c>
      <c r="P28" s="174">
        <v>0</v>
      </c>
      <c r="Q28" s="174">
        <f>ROUND(E28*P28,2)</f>
        <v>0</v>
      </c>
      <c r="R28" s="176" t="s">
        <v>731</v>
      </c>
      <c r="S28" s="176" t="s">
        <v>262</v>
      </c>
      <c r="T28" s="177" t="s">
        <v>262</v>
      </c>
      <c r="U28" s="157">
        <v>0</v>
      </c>
      <c r="V28" s="157">
        <f>ROUND(E28*U28,2)</f>
        <v>0</v>
      </c>
      <c r="W28" s="157"/>
      <c r="X28" s="157" t="s">
        <v>200</v>
      </c>
      <c r="Y28" s="157" t="s">
        <v>201</v>
      </c>
      <c r="Z28" s="147"/>
      <c r="AA28" s="147"/>
      <c r="AB28" s="147"/>
      <c r="AC28" s="147"/>
      <c r="AD28" s="147"/>
      <c r="AE28" s="147"/>
      <c r="AF28" s="147"/>
      <c r="AG28" s="147" t="s">
        <v>202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1" t="s">
        <v>1312</v>
      </c>
      <c r="D29" s="161"/>
      <c r="E29" s="162">
        <v>40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206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4" t="s">
        <v>193</v>
      </c>
      <c r="B30" s="165" t="s">
        <v>110</v>
      </c>
      <c r="C30" s="179" t="s">
        <v>111</v>
      </c>
      <c r="D30" s="166"/>
      <c r="E30" s="167"/>
      <c r="F30" s="168"/>
      <c r="G30" s="168">
        <f>SUMIF(AG31:AG56,"&lt;&gt;NOR",G31:G56)</f>
        <v>0</v>
      </c>
      <c r="H30" s="168"/>
      <c r="I30" s="168">
        <f>SUM(I31:I56)</f>
        <v>0</v>
      </c>
      <c r="J30" s="168"/>
      <c r="K30" s="168">
        <f>SUM(K31:K56)</f>
        <v>0</v>
      </c>
      <c r="L30" s="168"/>
      <c r="M30" s="168">
        <f>SUM(M31:M56)</f>
        <v>0</v>
      </c>
      <c r="N30" s="167"/>
      <c r="O30" s="167">
        <f>SUM(O31:O56)</f>
        <v>0.13999999999999999</v>
      </c>
      <c r="P30" s="167"/>
      <c r="Q30" s="167">
        <f>SUM(Q31:Q56)</f>
        <v>2.83</v>
      </c>
      <c r="R30" s="168"/>
      <c r="S30" s="168"/>
      <c r="T30" s="169"/>
      <c r="U30" s="163"/>
      <c r="V30" s="163">
        <f>SUM(V31:V56)</f>
        <v>0</v>
      </c>
      <c r="W30" s="163"/>
      <c r="X30" s="163"/>
      <c r="Y30" s="163"/>
      <c r="AG30" t="s">
        <v>194</v>
      </c>
    </row>
    <row r="31" spans="1:60" ht="22.5" outlineLevel="1" x14ac:dyDescent="0.2">
      <c r="A31" s="171">
        <v>7</v>
      </c>
      <c r="B31" s="172" t="s">
        <v>1313</v>
      </c>
      <c r="C31" s="180" t="s">
        <v>1314</v>
      </c>
      <c r="D31" s="173" t="s">
        <v>261</v>
      </c>
      <c r="E31" s="174">
        <v>10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0</v>
      </c>
      <c r="O31" s="174">
        <f>ROUND(E31*N31,2)</f>
        <v>0</v>
      </c>
      <c r="P31" s="174">
        <v>1E-3</v>
      </c>
      <c r="Q31" s="174">
        <f>ROUND(E31*P31,2)</f>
        <v>0.01</v>
      </c>
      <c r="R31" s="176" t="s">
        <v>735</v>
      </c>
      <c r="S31" s="176" t="s">
        <v>262</v>
      </c>
      <c r="T31" s="177" t="s">
        <v>262</v>
      </c>
      <c r="U31" s="157">
        <v>0</v>
      </c>
      <c r="V31" s="157">
        <f>ROUND(E31*U31,2)</f>
        <v>0</v>
      </c>
      <c r="W31" s="157"/>
      <c r="X31" s="157" t="s">
        <v>200</v>
      </c>
      <c r="Y31" s="157" t="s">
        <v>201</v>
      </c>
      <c r="Z31" s="147"/>
      <c r="AA31" s="147"/>
      <c r="AB31" s="147"/>
      <c r="AC31" s="147"/>
      <c r="AD31" s="147"/>
      <c r="AE31" s="147"/>
      <c r="AF31" s="147"/>
      <c r="AG31" s="147" t="s">
        <v>202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61" t="s">
        <v>1315</v>
      </c>
      <c r="D32" s="262"/>
      <c r="E32" s="262"/>
      <c r="F32" s="262"/>
      <c r="G32" s="262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716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1" t="s">
        <v>63</v>
      </c>
      <c r="D33" s="161"/>
      <c r="E33" s="162">
        <v>10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206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1">
        <v>8</v>
      </c>
      <c r="B34" s="172" t="s">
        <v>1102</v>
      </c>
      <c r="C34" s="180" t="s">
        <v>1316</v>
      </c>
      <c r="D34" s="173" t="s">
        <v>261</v>
      </c>
      <c r="E34" s="174">
        <v>10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6.7000000000000002E-4</v>
      </c>
      <c r="O34" s="174">
        <f>ROUND(E34*N34,2)</f>
        <v>0.01</v>
      </c>
      <c r="P34" s="174">
        <v>2E-3</v>
      </c>
      <c r="Q34" s="174">
        <f>ROUND(E34*P34,2)</f>
        <v>0.02</v>
      </c>
      <c r="R34" s="176" t="s">
        <v>735</v>
      </c>
      <c r="S34" s="176" t="s">
        <v>262</v>
      </c>
      <c r="T34" s="177" t="s">
        <v>262</v>
      </c>
      <c r="U34" s="157">
        <v>0</v>
      </c>
      <c r="V34" s="157">
        <f>ROUND(E34*U34,2)</f>
        <v>0</v>
      </c>
      <c r="W34" s="157"/>
      <c r="X34" s="157" t="s">
        <v>200</v>
      </c>
      <c r="Y34" s="157" t="s">
        <v>201</v>
      </c>
      <c r="Z34" s="147"/>
      <c r="AA34" s="147"/>
      <c r="AB34" s="147"/>
      <c r="AC34" s="147"/>
      <c r="AD34" s="147"/>
      <c r="AE34" s="147"/>
      <c r="AF34" s="147"/>
      <c r="AG34" s="147" t="s">
        <v>202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61" t="s">
        <v>1315</v>
      </c>
      <c r="D35" s="262"/>
      <c r="E35" s="262"/>
      <c r="F35" s="262"/>
      <c r="G35" s="262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716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1" t="s">
        <v>63</v>
      </c>
      <c r="D36" s="161"/>
      <c r="E36" s="162">
        <v>10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206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1">
        <v>9</v>
      </c>
      <c r="B37" s="172" t="s">
        <v>1317</v>
      </c>
      <c r="C37" s="180" t="s">
        <v>1318</v>
      </c>
      <c r="D37" s="173" t="s">
        <v>261</v>
      </c>
      <c r="E37" s="174">
        <v>5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1.33E-3</v>
      </c>
      <c r="O37" s="174">
        <f>ROUND(E37*N37,2)</f>
        <v>0.01</v>
      </c>
      <c r="P37" s="174">
        <v>0.20699999999999999</v>
      </c>
      <c r="Q37" s="174">
        <f>ROUND(E37*P37,2)</f>
        <v>1.04</v>
      </c>
      <c r="R37" s="176" t="s">
        <v>735</v>
      </c>
      <c r="S37" s="176" t="s">
        <v>262</v>
      </c>
      <c r="T37" s="177" t="s">
        <v>262</v>
      </c>
      <c r="U37" s="157">
        <v>0</v>
      </c>
      <c r="V37" s="157">
        <f>ROUND(E37*U37,2)</f>
        <v>0</v>
      </c>
      <c r="W37" s="157"/>
      <c r="X37" s="157" t="s">
        <v>200</v>
      </c>
      <c r="Y37" s="157" t="s">
        <v>201</v>
      </c>
      <c r="Z37" s="147"/>
      <c r="AA37" s="147"/>
      <c r="AB37" s="147"/>
      <c r="AC37" s="147"/>
      <c r="AD37" s="147"/>
      <c r="AE37" s="147"/>
      <c r="AF37" s="147"/>
      <c r="AG37" s="147" t="s">
        <v>202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61" t="s">
        <v>1315</v>
      </c>
      <c r="D38" s="262"/>
      <c r="E38" s="262"/>
      <c r="F38" s="262"/>
      <c r="G38" s="262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716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50" t="s">
        <v>1319</v>
      </c>
      <c r="D39" s="251"/>
      <c r="E39" s="251"/>
      <c r="F39" s="251"/>
      <c r="G39" s="25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204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1">
        <v>10</v>
      </c>
      <c r="B40" s="172" t="s">
        <v>1320</v>
      </c>
      <c r="C40" s="180" t="s">
        <v>1321</v>
      </c>
      <c r="D40" s="173" t="s">
        <v>261</v>
      </c>
      <c r="E40" s="174">
        <v>62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8.9999999999999998E-4</v>
      </c>
      <c r="O40" s="174">
        <f>ROUND(E40*N40,2)</f>
        <v>0.06</v>
      </c>
      <c r="P40" s="174">
        <v>1.9E-2</v>
      </c>
      <c r="Q40" s="174">
        <f>ROUND(E40*P40,2)</f>
        <v>1.18</v>
      </c>
      <c r="R40" s="176" t="s">
        <v>735</v>
      </c>
      <c r="S40" s="176" t="s">
        <v>262</v>
      </c>
      <c r="T40" s="177" t="s">
        <v>262</v>
      </c>
      <c r="U40" s="157">
        <v>0</v>
      </c>
      <c r="V40" s="157">
        <f>ROUND(E40*U40,2)</f>
        <v>0</v>
      </c>
      <c r="W40" s="157"/>
      <c r="X40" s="157" t="s">
        <v>200</v>
      </c>
      <c r="Y40" s="157" t="s">
        <v>201</v>
      </c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9" t="s">
        <v>1322</v>
      </c>
      <c r="D41" s="260"/>
      <c r="E41" s="260"/>
      <c r="F41" s="260"/>
      <c r="G41" s="260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204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1" t="s">
        <v>1323</v>
      </c>
      <c r="D42" s="161"/>
      <c r="E42" s="162">
        <v>38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206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1" t="s">
        <v>1324</v>
      </c>
      <c r="D43" s="161"/>
      <c r="E43" s="162">
        <v>24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206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1">
        <v>11</v>
      </c>
      <c r="B44" s="172" t="s">
        <v>1325</v>
      </c>
      <c r="C44" s="180" t="s">
        <v>1326</v>
      </c>
      <c r="D44" s="173" t="s">
        <v>261</v>
      </c>
      <c r="E44" s="174">
        <v>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9.1E-4</v>
      </c>
      <c r="O44" s="174">
        <f>ROUND(E44*N44,2)</f>
        <v>0</v>
      </c>
      <c r="P44" s="174">
        <v>0.123</v>
      </c>
      <c r="Q44" s="174">
        <f>ROUND(E44*P44,2)</f>
        <v>0.12</v>
      </c>
      <c r="R44" s="176" t="s">
        <v>735</v>
      </c>
      <c r="S44" s="176" t="s">
        <v>262</v>
      </c>
      <c r="T44" s="177" t="s">
        <v>262</v>
      </c>
      <c r="U44" s="157">
        <v>0</v>
      </c>
      <c r="V44" s="157">
        <f>ROUND(E44*U44,2)</f>
        <v>0</v>
      </c>
      <c r="W44" s="157"/>
      <c r="X44" s="157" t="s">
        <v>200</v>
      </c>
      <c r="Y44" s="157" t="s">
        <v>201</v>
      </c>
      <c r="Z44" s="147"/>
      <c r="AA44" s="147"/>
      <c r="AB44" s="147"/>
      <c r="AC44" s="147"/>
      <c r="AD44" s="147"/>
      <c r="AE44" s="147"/>
      <c r="AF44" s="147"/>
      <c r="AG44" s="147" t="s">
        <v>202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1327</v>
      </c>
      <c r="D45" s="161"/>
      <c r="E45" s="162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206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12</v>
      </c>
      <c r="B46" s="172" t="s">
        <v>1328</v>
      </c>
      <c r="C46" s="180" t="s">
        <v>1329</v>
      </c>
      <c r="D46" s="173" t="s">
        <v>330</v>
      </c>
      <c r="E46" s="174">
        <v>80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4.8999999999999998E-4</v>
      </c>
      <c r="O46" s="174">
        <f>ROUND(E46*N46,2)</f>
        <v>0.04</v>
      </c>
      <c r="P46" s="174">
        <v>2E-3</v>
      </c>
      <c r="Q46" s="174">
        <f>ROUND(E46*P46,2)</f>
        <v>0.16</v>
      </c>
      <c r="R46" s="176" t="s">
        <v>735</v>
      </c>
      <c r="S46" s="176" t="s">
        <v>262</v>
      </c>
      <c r="T46" s="177" t="s">
        <v>262</v>
      </c>
      <c r="U46" s="157">
        <v>0</v>
      </c>
      <c r="V46" s="157">
        <f>ROUND(E46*U46,2)</f>
        <v>0</v>
      </c>
      <c r="W46" s="157"/>
      <c r="X46" s="157" t="s">
        <v>200</v>
      </c>
      <c r="Y46" s="157" t="s">
        <v>201</v>
      </c>
      <c r="Z46" s="147"/>
      <c r="AA46" s="147"/>
      <c r="AB46" s="147"/>
      <c r="AC46" s="147"/>
      <c r="AD46" s="147"/>
      <c r="AE46" s="147"/>
      <c r="AF46" s="147"/>
      <c r="AG46" s="147" t="s">
        <v>202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9" t="s">
        <v>1330</v>
      </c>
      <c r="D47" s="260"/>
      <c r="E47" s="260"/>
      <c r="F47" s="260"/>
      <c r="G47" s="26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204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1" t="s">
        <v>1331</v>
      </c>
      <c r="D48" s="161"/>
      <c r="E48" s="162">
        <v>20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206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1" t="s">
        <v>1332</v>
      </c>
      <c r="D49" s="161"/>
      <c r="E49" s="162">
        <v>40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206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1" t="s">
        <v>1311</v>
      </c>
      <c r="D50" s="161"/>
      <c r="E50" s="162">
        <v>20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206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1">
        <v>13</v>
      </c>
      <c r="B51" s="172" t="s">
        <v>1333</v>
      </c>
      <c r="C51" s="180" t="s">
        <v>1334</v>
      </c>
      <c r="D51" s="173" t="s">
        <v>330</v>
      </c>
      <c r="E51" s="174">
        <v>45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4.8999999999999998E-4</v>
      </c>
      <c r="O51" s="174">
        <f>ROUND(E51*N51,2)</f>
        <v>0.02</v>
      </c>
      <c r="P51" s="174">
        <v>6.0000000000000001E-3</v>
      </c>
      <c r="Q51" s="174">
        <f>ROUND(E51*P51,2)</f>
        <v>0.27</v>
      </c>
      <c r="R51" s="176" t="s">
        <v>735</v>
      </c>
      <c r="S51" s="176" t="s">
        <v>262</v>
      </c>
      <c r="T51" s="177" t="s">
        <v>262</v>
      </c>
      <c r="U51" s="157">
        <v>0</v>
      </c>
      <c r="V51" s="157">
        <f>ROUND(E51*U51,2)</f>
        <v>0</v>
      </c>
      <c r="W51" s="157"/>
      <c r="X51" s="157" t="s">
        <v>200</v>
      </c>
      <c r="Y51" s="157" t="s">
        <v>201</v>
      </c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9" t="s">
        <v>1335</v>
      </c>
      <c r="D52" s="260"/>
      <c r="E52" s="260"/>
      <c r="F52" s="260"/>
      <c r="G52" s="260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204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1" t="s">
        <v>1336</v>
      </c>
      <c r="D53" s="161"/>
      <c r="E53" s="162">
        <v>10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206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1" t="s">
        <v>1337</v>
      </c>
      <c r="D54" s="161"/>
      <c r="E54" s="162">
        <v>35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206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1">
        <v>14</v>
      </c>
      <c r="B55" s="172" t="s">
        <v>436</v>
      </c>
      <c r="C55" s="180" t="s">
        <v>1338</v>
      </c>
      <c r="D55" s="173" t="s">
        <v>330</v>
      </c>
      <c r="E55" s="174">
        <v>0.75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4.2000000000000003E-2</v>
      </c>
      <c r="Q55" s="174">
        <f>ROUND(E55*P55,2)</f>
        <v>0.03</v>
      </c>
      <c r="R55" s="176" t="s">
        <v>735</v>
      </c>
      <c r="S55" s="176" t="s">
        <v>262</v>
      </c>
      <c r="T55" s="177" t="s">
        <v>262</v>
      </c>
      <c r="U55" s="157">
        <v>0</v>
      </c>
      <c r="V55" s="157">
        <f>ROUND(E55*U55,2)</f>
        <v>0</v>
      </c>
      <c r="W55" s="157"/>
      <c r="X55" s="157" t="s">
        <v>200</v>
      </c>
      <c r="Y55" s="157" t="s">
        <v>201</v>
      </c>
      <c r="Z55" s="147"/>
      <c r="AA55" s="147"/>
      <c r="AB55" s="147"/>
      <c r="AC55" s="147"/>
      <c r="AD55" s="147"/>
      <c r="AE55" s="147"/>
      <c r="AF55" s="147"/>
      <c r="AG55" s="147" t="s">
        <v>202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1" t="s">
        <v>430</v>
      </c>
      <c r="D56" s="161"/>
      <c r="E56" s="162">
        <v>0.75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206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4" t="s">
        <v>193</v>
      </c>
      <c r="B57" s="165" t="s">
        <v>112</v>
      </c>
      <c r="C57" s="179" t="s">
        <v>113</v>
      </c>
      <c r="D57" s="166"/>
      <c r="E57" s="167"/>
      <c r="F57" s="168"/>
      <c r="G57" s="168">
        <f>SUMIF(AG58:AG59,"&lt;&gt;NOR",G58:G59)</f>
        <v>0</v>
      </c>
      <c r="H57" s="168"/>
      <c r="I57" s="168">
        <f>SUM(I58:I59)</f>
        <v>0</v>
      </c>
      <c r="J57" s="168"/>
      <c r="K57" s="168">
        <f>SUM(K58:K59)</f>
        <v>0</v>
      </c>
      <c r="L57" s="168"/>
      <c r="M57" s="168">
        <f>SUM(M58:M59)</f>
        <v>0</v>
      </c>
      <c r="N57" s="167"/>
      <c r="O57" s="167">
        <f>SUM(O58:O59)</f>
        <v>0</v>
      </c>
      <c r="P57" s="167"/>
      <c r="Q57" s="167">
        <f>SUM(Q58:Q59)</f>
        <v>0</v>
      </c>
      <c r="R57" s="168"/>
      <c r="S57" s="168"/>
      <c r="T57" s="169"/>
      <c r="U57" s="163"/>
      <c r="V57" s="163">
        <f>SUM(V58:V59)</f>
        <v>0</v>
      </c>
      <c r="W57" s="163"/>
      <c r="X57" s="163"/>
      <c r="Y57" s="163"/>
      <c r="AG57" t="s">
        <v>194</v>
      </c>
    </row>
    <row r="58" spans="1:60" ht="22.5" outlineLevel="1" x14ac:dyDescent="0.2">
      <c r="A58" s="171">
        <v>15</v>
      </c>
      <c r="B58" s="172" t="s">
        <v>447</v>
      </c>
      <c r="C58" s="180" t="s">
        <v>745</v>
      </c>
      <c r="D58" s="173" t="s">
        <v>271</v>
      </c>
      <c r="E58" s="174">
        <v>1.2377499999999999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714</v>
      </c>
      <c r="S58" s="176" t="s">
        <v>262</v>
      </c>
      <c r="T58" s="177" t="s">
        <v>262</v>
      </c>
      <c r="U58" s="157">
        <v>0</v>
      </c>
      <c r="V58" s="157">
        <f>ROUND(E58*U58,2)</f>
        <v>0</v>
      </c>
      <c r="W58" s="157"/>
      <c r="X58" s="157" t="s">
        <v>200</v>
      </c>
      <c r="Y58" s="157" t="s">
        <v>201</v>
      </c>
      <c r="Z58" s="147"/>
      <c r="AA58" s="147"/>
      <c r="AB58" s="147"/>
      <c r="AC58" s="147"/>
      <c r="AD58" s="147"/>
      <c r="AE58" s="147"/>
      <c r="AF58" s="147"/>
      <c r="AG58" s="147" t="s">
        <v>202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61" t="s">
        <v>746</v>
      </c>
      <c r="D59" s="262"/>
      <c r="E59" s="262"/>
      <c r="F59" s="262"/>
      <c r="G59" s="262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716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4" t="s">
        <v>193</v>
      </c>
      <c r="B60" s="165" t="s">
        <v>117</v>
      </c>
      <c r="C60" s="179" t="s">
        <v>118</v>
      </c>
      <c r="D60" s="166"/>
      <c r="E60" s="167"/>
      <c r="F60" s="168"/>
      <c r="G60" s="168">
        <f>SUMIF(AG61:AG61,"&lt;&gt;NOR",G61:G61)</f>
        <v>0</v>
      </c>
      <c r="H60" s="168"/>
      <c r="I60" s="168">
        <f>SUM(I61:I61)</f>
        <v>0</v>
      </c>
      <c r="J60" s="168"/>
      <c r="K60" s="168">
        <f>SUM(K61:K61)</f>
        <v>0</v>
      </c>
      <c r="L60" s="168"/>
      <c r="M60" s="168">
        <f>SUM(M61:M61)</f>
        <v>0</v>
      </c>
      <c r="N60" s="167"/>
      <c r="O60" s="167">
        <f>SUM(O61:O61)</f>
        <v>0</v>
      </c>
      <c r="P60" s="167"/>
      <c r="Q60" s="167">
        <f>SUM(Q61:Q61)</f>
        <v>0</v>
      </c>
      <c r="R60" s="168"/>
      <c r="S60" s="168"/>
      <c r="T60" s="169"/>
      <c r="U60" s="163"/>
      <c r="V60" s="163">
        <f>SUM(V61:V61)</f>
        <v>0</v>
      </c>
      <c r="W60" s="163"/>
      <c r="X60" s="163"/>
      <c r="Y60" s="163"/>
      <c r="AG60" t="s">
        <v>194</v>
      </c>
    </row>
    <row r="61" spans="1:60" ht="22.5" outlineLevel="1" x14ac:dyDescent="0.2">
      <c r="A61" s="186">
        <v>16</v>
      </c>
      <c r="B61" s="187" t="s">
        <v>1339</v>
      </c>
      <c r="C61" s="193" t="s">
        <v>1340</v>
      </c>
      <c r="D61" s="188" t="s">
        <v>261</v>
      </c>
      <c r="E61" s="189">
        <v>2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21</v>
      </c>
      <c r="M61" s="191">
        <f>G61*(1+L61/100)</f>
        <v>0</v>
      </c>
      <c r="N61" s="189">
        <v>1.91E-3</v>
      </c>
      <c r="O61" s="189">
        <f>ROUND(E61*N61,2)</f>
        <v>0</v>
      </c>
      <c r="P61" s="189">
        <v>0</v>
      </c>
      <c r="Q61" s="189">
        <f>ROUND(E61*P61,2)</f>
        <v>0</v>
      </c>
      <c r="R61" s="191" t="s">
        <v>1341</v>
      </c>
      <c r="S61" s="191" t="s">
        <v>262</v>
      </c>
      <c r="T61" s="192" t="s">
        <v>262</v>
      </c>
      <c r="U61" s="157">
        <v>0</v>
      </c>
      <c r="V61" s="157">
        <f>ROUND(E61*U61,2)</f>
        <v>0</v>
      </c>
      <c r="W61" s="157"/>
      <c r="X61" s="157" t="s">
        <v>200</v>
      </c>
      <c r="Y61" s="157" t="s">
        <v>201</v>
      </c>
      <c r="Z61" s="147"/>
      <c r="AA61" s="147"/>
      <c r="AB61" s="147"/>
      <c r="AC61" s="147"/>
      <c r="AD61" s="147"/>
      <c r="AE61" s="147"/>
      <c r="AF61" s="147"/>
      <c r="AG61" s="147" t="s">
        <v>451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4" t="s">
        <v>193</v>
      </c>
      <c r="B62" s="165" t="s">
        <v>151</v>
      </c>
      <c r="C62" s="179" t="s">
        <v>152</v>
      </c>
      <c r="D62" s="166"/>
      <c r="E62" s="167"/>
      <c r="F62" s="168"/>
      <c r="G62" s="168">
        <f>SUMIF(AG63:AG66,"&lt;&gt;NOR",G63:G66)</f>
        <v>0</v>
      </c>
      <c r="H62" s="168"/>
      <c r="I62" s="168">
        <f>SUM(I63:I66)</f>
        <v>0</v>
      </c>
      <c r="J62" s="168"/>
      <c r="K62" s="168">
        <f>SUM(K63:K66)</f>
        <v>0</v>
      </c>
      <c r="L62" s="168"/>
      <c r="M62" s="168">
        <f>SUM(M63:M66)</f>
        <v>0</v>
      </c>
      <c r="N62" s="167"/>
      <c r="O62" s="167">
        <f>SUM(O63:O66)</f>
        <v>6.9999999999999993E-2</v>
      </c>
      <c r="P62" s="167"/>
      <c r="Q62" s="167">
        <f>SUM(Q63:Q66)</f>
        <v>0</v>
      </c>
      <c r="R62" s="168"/>
      <c r="S62" s="168"/>
      <c r="T62" s="169"/>
      <c r="U62" s="163"/>
      <c r="V62" s="163">
        <f>SUM(V63:V66)</f>
        <v>0</v>
      </c>
      <c r="W62" s="163"/>
      <c r="X62" s="163"/>
      <c r="Y62" s="163"/>
      <c r="AG62" t="s">
        <v>194</v>
      </c>
    </row>
    <row r="63" spans="1:60" outlineLevel="1" x14ac:dyDescent="0.2">
      <c r="A63" s="186">
        <v>17</v>
      </c>
      <c r="B63" s="187" t="s">
        <v>839</v>
      </c>
      <c r="C63" s="193" t="s">
        <v>1342</v>
      </c>
      <c r="D63" s="188" t="s">
        <v>276</v>
      </c>
      <c r="E63" s="189">
        <v>180</v>
      </c>
      <c r="F63" s="190"/>
      <c r="G63" s="191">
        <f>ROUND(E63*F63,2)</f>
        <v>0</v>
      </c>
      <c r="H63" s="190"/>
      <c r="I63" s="191">
        <f>ROUND(E63*H63,2)</f>
        <v>0</v>
      </c>
      <c r="J63" s="190"/>
      <c r="K63" s="191">
        <f>ROUND(E63*J63,2)</f>
        <v>0</v>
      </c>
      <c r="L63" s="191">
        <v>21</v>
      </c>
      <c r="M63" s="191">
        <f>G63*(1+L63/100)</f>
        <v>0</v>
      </c>
      <c r="N63" s="189">
        <v>0</v>
      </c>
      <c r="O63" s="189">
        <f>ROUND(E63*N63,2)</f>
        <v>0</v>
      </c>
      <c r="P63" s="189">
        <v>0</v>
      </c>
      <c r="Q63" s="189">
        <f>ROUND(E63*P63,2)</f>
        <v>0</v>
      </c>
      <c r="R63" s="191" t="s">
        <v>782</v>
      </c>
      <c r="S63" s="191" t="s">
        <v>262</v>
      </c>
      <c r="T63" s="192" t="s">
        <v>262</v>
      </c>
      <c r="U63" s="157">
        <v>0</v>
      </c>
      <c r="V63" s="157">
        <f>ROUND(E63*U63,2)</f>
        <v>0</v>
      </c>
      <c r="W63" s="157"/>
      <c r="X63" s="157" t="s">
        <v>200</v>
      </c>
      <c r="Y63" s="157" t="s">
        <v>201</v>
      </c>
      <c r="Z63" s="147"/>
      <c r="AA63" s="147"/>
      <c r="AB63" s="147"/>
      <c r="AC63" s="147"/>
      <c r="AD63" s="147"/>
      <c r="AE63" s="147"/>
      <c r="AF63" s="147"/>
      <c r="AG63" s="147" t="s">
        <v>451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6">
        <v>18</v>
      </c>
      <c r="B64" s="187" t="s">
        <v>686</v>
      </c>
      <c r="C64" s="193" t="s">
        <v>783</v>
      </c>
      <c r="D64" s="188" t="s">
        <v>276</v>
      </c>
      <c r="E64" s="189">
        <v>180</v>
      </c>
      <c r="F64" s="190"/>
      <c r="G64" s="191">
        <f>ROUND(E64*F64,2)</f>
        <v>0</v>
      </c>
      <c r="H64" s="190"/>
      <c r="I64" s="191">
        <f>ROUND(E64*H64,2)</f>
        <v>0</v>
      </c>
      <c r="J64" s="190"/>
      <c r="K64" s="191">
        <f>ROUND(E64*J64,2)</f>
        <v>0</v>
      </c>
      <c r="L64" s="191">
        <v>21</v>
      </c>
      <c r="M64" s="191">
        <f>G64*(1+L64/100)</f>
        <v>0</v>
      </c>
      <c r="N64" s="189">
        <v>5.0000000000000002E-5</v>
      </c>
      <c r="O64" s="189">
        <f>ROUND(E64*N64,2)</f>
        <v>0.01</v>
      </c>
      <c r="P64" s="189">
        <v>0</v>
      </c>
      <c r="Q64" s="189">
        <f>ROUND(E64*P64,2)</f>
        <v>0</v>
      </c>
      <c r="R64" s="191" t="s">
        <v>782</v>
      </c>
      <c r="S64" s="191" t="s">
        <v>262</v>
      </c>
      <c r="T64" s="192" t="s">
        <v>262</v>
      </c>
      <c r="U64" s="157">
        <v>0</v>
      </c>
      <c r="V64" s="157">
        <f>ROUND(E64*U64,2)</f>
        <v>0</v>
      </c>
      <c r="W64" s="157"/>
      <c r="X64" s="157" t="s">
        <v>200</v>
      </c>
      <c r="Y64" s="157" t="s">
        <v>201</v>
      </c>
      <c r="Z64" s="147"/>
      <c r="AA64" s="147"/>
      <c r="AB64" s="147"/>
      <c r="AC64" s="147"/>
      <c r="AD64" s="147"/>
      <c r="AE64" s="147"/>
      <c r="AF64" s="147"/>
      <c r="AG64" s="147" t="s">
        <v>451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19</v>
      </c>
      <c r="B65" s="172" t="s">
        <v>688</v>
      </c>
      <c r="C65" s="180" t="s">
        <v>784</v>
      </c>
      <c r="D65" s="173" t="s">
        <v>276</v>
      </c>
      <c r="E65" s="174">
        <v>180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3.2000000000000003E-4</v>
      </c>
      <c r="O65" s="174">
        <f>ROUND(E65*N65,2)</f>
        <v>0.06</v>
      </c>
      <c r="P65" s="174">
        <v>0</v>
      </c>
      <c r="Q65" s="174">
        <f>ROUND(E65*P65,2)</f>
        <v>0</v>
      </c>
      <c r="R65" s="176" t="s">
        <v>782</v>
      </c>
      <c r="S65" s="176" t="s">
        <v>262</v>
      </c>
      <c r="T65" s="177" t="s">
        <v>262</v>
      </c>
      <c r="U65" s="157">
        <v>0</v>
      </c>
      <c r="V65" s="157">
        <f>ROUND(E65*U65,2)</f>
        <v>0</v>
      </c>
      <c r="W65" s="157"/>
      <c r="X65" s="157" t="s">
        <v>200</v>
      </c>
      <c r="Y65" s="157" t="s">
        <v>201</v>
      </c>
      <c r="Z65" s="147"/>
      <c r="AA65" s="147"/>
      <c r="AB65" s="147"/>
      <c r="AC65" s="147"/>
      <c r="AD65" s="147"/>
      <c r="AE65" s="147"/>
      <c r="AF65" s="147"/>
      <c r="AG65" s="147" t="s">
        <v>451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9" t="s">
        <v>690</v>
      </c>
      <c r="D66" s="260"/>
      <c r="E66" s="260"/>
      <c r="F66" s="260"/>
      <c r="G66" s="260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204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4" t="s">
        <v>193</v>
      </c>
      <c r="B67" s="165" t="s">
        <v>153</v>
      </c>
      <c r="C67" s="179" t="s">
        <v>154</v>
      </c>
      <c r="D67" s="166"/>
      <c r="E67" s="167"/>
      <c r="F67" s="168"/>
      <c r="G67" s="168">
        <f>SUMIF(AG68:AG163,"&lt;&gt;NOR",G68:G163)</f>
        <v>0</v>
      </c>
      <c r="H67" s="168"/>
      <c r="I67" s="168">
        <f>SUM(I68:I163)</f>
        <v>0</v>
      </c>
      <c r="J67" s="168"/>
      <c r="K67" s="168">
        <f>SUM(K68:K163)</f>
        <v>0</v>
      </c>
      <c r="L67" s="168"/>
      <c r="M67" s="168">
        <f>SUM(M68:M163)</f>
        <v>0</v>
      </c>
      <c r="N67" s="167"/>
      <c r="O67" s="167">
        <f>SUM(O68:O163)</f>
        <v>0.42</v>
      </c>
      <c r="P67" s="167"/>
      <c r="Q67" s="167">
        <f>SUM(Q68:Q163)</f>
        <v>0</v>
      </c>
      <c r="R67" s="168"/>
      <c r="S67" s="168"/>
      <c r="T67" s="169"/>
      <c r="U67" s="163"/>
      <c r="V67" s="163">
        <f>SUM(V68:V163)</f>
        <v>0</v>
      </c>
      <c r="W67" s="163"/>
      <c r="X67" s="163"/>
      <c r="Y67" s="163"/>
      <c r="AG67" t="s">
        <v>194</v>
      </c>
    </row>
    <row r="68" spans="1:60" ht="22.5" outlineLevel="1" x14ac:dyDescent="0.2">
      <c r="A68" s="171">
        <v>20</v>
      </c>
      <c r="B68" s="172" t="s">
        <v>1343</v>
      </c>
      <c r="C68" s="180" t="s">
        <v>1344</v>
      </c>
      <c r="D68" s="173" t="s">
        <v>330</v>
      </c>
      <c r="E68" s="174">
        <v>150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6.0000000000000002E-5</v>
      </c>
      <c r="O68" s="174">
        <f>ROUND(E68*N68,2)</f>
        <v>0.01</v>
      </c>
      <c r="P68" s="174">
        <v>0</v>
      </c>
      <c r="Q68" s="174">
        <f>ROUND(E68*P68,2)</f>
        <v>0</v>
      </c>
      <c r="R68" s="176" t="s">
        <v>153</v>
      </c>
      <c r="S68" s="176" t="s">
        <v>1345</v>
      </c>
      <c r="T68" s="177" t="s">
        <v>199</v>
      </c>
      <c r="U68" s="157">
        <v>0</v>
      </c>
      <c r="V68" s="157">
        <f>ROUND(E68*U68,2)</f>
        <v>0</v>
      </c>
      <c r="W68" s="157"/>
      <c r="X68" s="157" t="s">
        <v>200</v>
      </c>
      <c r="Y68" s="157" t="s">
        <v>201</v>
      </c>
      <c r="Z68" s="147"/>
      <c r="AA68" s="147"/>
      <c r="AB68" s="147"/>
      <c r="AC68" s="147"/>
      <c r="AD68" s="147"/>
      <c r="AE68" s="147"/>
      <c r="AF68" s="147"/>
      <c r="AG68" s="147" t="s">
        <v>1026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1" t="s">
        <v>1346</v>
      </c>
      <c r="D69" s="161"/>
      <c r="E69" s="162">
        <v>110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206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1" t="s">
        <v>1347</v>
      </c>
      <c r="D70" s="161"/>
      <c r="E70" s="162">
        <v>40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206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1">
        <v>21</v>
      </c>
      <c r="B71" s="172" t="s">
        <v>1348</v>
      </c>
      <c r="C71" s="180" t="s">
        <v>1349</v>
      </c>
      <c r="D71" s="173" t="s">
        <v>261</v>
      </c>
      <c r="E71" s="174">
        <v>37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2.0000000000000002E-5</v>
      </c>
      <c r="O71" s="174">
        <f>ROUND(E71*N71,2)</f>
        <v>0</v>
      </c>
      <c r="P71" s="174">
        <v>0</v>
      </c>
      <c r="Q71" s="174">
        <f>ROUND(E71*P71,2)</f>
        <v>0</v>
      </c>
      <c r="R71" s="176" t="s">
        <v>153</v>
      </c>
      <c r="S71" s="176" t="s">
        <v>262</v>
      </c>
      <c r="T71" s="177" t="s">
        <v>262</v>
      </c>
      <c r="U71" s="157">
        <v>0</v>
      </c>
      <c r="V71" s="157">
        <f>ROUND(E71*U71,2)</f>
        <v>0</v>
      </c>
      <c r="W71" s="157"/>
      <c r="X71" s="157" t="s">
        <v>200</v>
      </c>
      <c r="Y71" s="157" t="s">
        <v>201</v>
      </c>
      <c r="Z71" s="147"/>
      <c r="AA71" s="147"/>
      <c r="AB71" s="147"/>
      <c r="AC71" s="147"/>
      <c r="AD71" s="147"/>
      <c r="AE71" s="147"/>
      <c r="AF71" s="147"/>
      <c r="AG71" s="147" t="s">
        <v>1026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9" t="s">
        <v>1350</v>
      </c>
      <c r="D72" s="260"/>
      <c r="E72" s="260"/>
      <c r="F72" s="260"/>
      <c r="G72" s="26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204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1" t="s">
        <v>1351</v>
      </c>
      <c r="D73" s="161"/>
      <c r="E73" s="162">
        <v>5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206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1" t="s">
        <v>1352</v>
      </c>
      <c r="D74" s="161"/>
      <c r="E74" s="162">
        <v>21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206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1" t="s">
        <v>1353</v>
      </c>
      <c r="D75" s="161"/>
      <c r="E75" s="162">
        <v>3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206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1" t="s">
        <v>1354</v>
      </c>
      <c r="D76" s="161"/>
      <c r="E76" s="162">
        <v>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206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1" t="s">
        <v>1355</v>
      </c>
      <c r="D77" s="161"/>
      <c r="E77" s="162">
        <v>3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206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1">
        <v>22</v>
      </c>
      <c r="B78" s="172" t="s">
        <v>1356</v>
      </c>
      <c r="C78" s="180" t="s">
        <v>1357</v>
      </c>
      <c r="D78" s="173" t="s">
        <v>261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 t="s">
        <v>153</v>
      </c>
      <c r="S78" s="176" t="s">
        <v>262</v>
      </c>
      <c r="T78" s="177" t="s">
        <v>262</v>
      </c>
      <c r="U78" s="157">
        <v>0</v>
      </c>
      <c r="V78" s="157">
        <f>ROUND(E78*U78,2)</f>
        <v>0</v>
      </c>
      <c r="W78" s="157"/>
      <c r="X78" s="157" t="s">
        <v>200</v>
      </c>
      <c r="Y78" s="157" t="s">
        <v>201</v>
      </c>
      <c r="Z78" s="147"/>
      <c r="AA78" s="147"/>
      <c r="AB78" s="147"/>
      <c r="AC78" s="147"/>
      <c r="AD78" s="147"/>
      <c r="AE78" s="147"/>
      <c r="AF78" s="147"/>
      <c r="AG78" s="147" t="s">
        <v>1026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9" t="s">
        <v>1358</v>
      </c>
      <c r="D79" s="260"/>
      <c r="E79" s="260"/>
      <c r="F79" s="260"/>
      <c r="G79" s="260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204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1">
        <v>23</v>
      </c>
      <c r="B80" s="172" t="s">
        <v>1359</v>
      </c>
      <c r="C80" s="180" t="s">
        <v>1360</v>
      </c>
      <c r="D80" s="173" t="s">
        <v>261</v>
      </c>
      <c r="E80" s="174">
        <v>2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3.2000000000000003E-4</v>
      </c>
      <c r="O80" s="174">
        <f>ROUND(E80*N80,2)</f>
        <v>0</v>
      </c>
      <c r="P80" s="174">
        <v>0</v>
      </c>
      <c r="Q80" s="174">
        <f>ROUND(E80*P80,2)</f>
        <v>0</v>
      </c>
      <c r="R80" s="176" t="s">
        <v>153</v>
      </c>
      <c r="S80" s="176" t="s">
        <v>262</v>
      </c>
      <c r="T80" s="177" t="s">
        <v>262</v>
      </c>
      <c r="U80" s="157">
        <v>0</v>
      </c>
      <c r="V80" s="157">
        <f>ROUND(E80*U80,2)</f>
        <v>0</v>
      </c>
      <c r="W80" s="157"/>
      <c r="X80" s="157" t="s">
        <v>200</v>
      </c>
      <c r="Y80" s="157" t="s">
        <v>201</v>
      </c>
      <c r="Z80" s="147"/>
      <c r="AA80" s="147"/>
      <c r="AB80" s="147"/>
      <c r="AC80" s="147"/>
      <c r="AD80" s="147"/>
      <c r="AE80" s="147"/>
      <c r="AF80" s="147"/>
      <c r="AG80" s="147" t="s">
        <v>1026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9" t="s">
        <v>1361</v>
      </c>
      <c r="D81" s="260"/>
      <c r="E81" s="260"/>
      <c r="F81" s="260"/>
      <c r="G81" s="26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204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1">
        <v>24</v>
      </c>
      <c r="B82" s="172" t="s">
        <v>1362</v>
      </c>
      <c r="C82" s="180" t="s">
        <v>1363</v>
      </c>
      <c r="D82" s="173" t="s">
        <v>261</v>
      </c>
      <c r="E82" s="174">
        <v>66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</v>
      </c>
      <c r="O82" s="174">
        <f>ROUND(E82*N82,2)</f>
        <v>0</v>
      </c>
      <c r="P82" s="174">
        <v>0</v>
      </c>
      <c r="Q82" s="174">
        <f>ROUND(E82*P82,2)</f>
        <v>0</v>
      </c>
      <c r="R82" s="176" t="s">
        <v>153</v>
      </c>
      <c r="S82" s="176" t="s">
        <v>262</v>
      </c>
      <c r="T82" s="177" t="s">
        <v>262</v>
      </c>
      <c r="U82" s="157">
        <v>0</v>
      </c>
      <c r="V82" s="157">
        <f>ROUND(E82*U82,2)</f>
        <v>0</v>
      </c>
      <c r="W82" s="157"/>
      <c r="X82" s="157" t="s">
        <v>200</v>
      </c>
      <c r="Y82" s="157" t="s">
        <v>201</v>
      </c>
      <c r="Z82" s="147"/>
      <c r="AA82" s="147"/>
      <c r="AB82" s="147"/>
      <c r="AC82" s="147"/>
      <c r="AD82" s="147"/>
      <c r="AE82" s="147"/>
      <c r="AF82" s="147"/>
      <c r="AG82" s="147" t="s">
        <v>1026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9" t="s">
        <v>1364</v>
      </c>
      <c r="D83" s="260"/>
      <c r="E83" s="260"/>
      <c r="F83" s="260"/>
      <c r="G83" s="260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204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1" t="s">
        <v>1365</v>
      </c>
      <c r="D84" s="161"/>
      <c r="E84" s="162">
        <v>48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206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1" t="s">
        <v>1366</v>
      </c>
      <c r="D85" s="161"/>
      <c r="E85" s="162">
        <v>18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206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1">
        <v>25</v>
      </c>
      <c r="B86" s="172" t="s">
        <v>1367</v>
      </c>
      <c r="C86" s="180" t="s">
        <v>1368</v>
      </c>
      <c r="D86" s="173" t="s">
        <v>261</v>
      </c>
      <c r="E86" s="174">
        <v>23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0</v>
      </c>
      <c r="O86" s="174">
        <f>ROUND(E86*N86,2)</f>
        <v>0</v>
      </c>
      <c r="P86" s="174">
        <v>0</v>
      </c>
      <c r="Q86" s="174">
        <f>ROUND(E86*P86,2)</f>
        <v>0</v>
      </c>
      <c r="R86" s="176" t="s">
        <v>153</v>
      </c>
      <c r="S86" s="176" t="s">
        <v>262</v>
      </c>
      <c r="T86" s="177" t="s">
        <v>262</v>
      </c>
      <c r="U86" s="157">
        <v>0</v>
      </c>
      <c r="V86" s="157">
        <f>ROUND(E86*U86,2)</f>
        <v>0</v>
      </c>
      <c r="W86" s="157"/>
      <c r="X86" s="157" t="s">
        <v>200</v>
      </c>
      <c r="Y86" s="157" t="s">
        <v>201</v>
      </c>
      <c r="Z86" s="147"/>
      <c r="AA86" s="147"/>
      <c r="AB86" s="147"/>
      <c r="AC86" s="147"/>
      <c r="AD86" s="147"/>
      <c r="AE86" s="147"/>
      <c r="AF86" s="147"/>
      <c r="AG86" s="147" t="s">
        <v>1026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1" t="s">
        <v>1369</v>
      </c>
      <c r="D87" s="161"/>
      <c r="E87" s="162">
        <v>5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206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1" t="s">
        <v>1370</v>
      </c>
      <c r="D88" s="161"/>
      <c r="E88" s="162">
        <v>5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206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1" t="s">
        <v>1371</v>
      </c>
      <c r="D89" s="161"/>
      <c r="E89" s="162">
        <v>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206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1" t="s">
        <v>1372</v>
      </c>
      <c r="D90" s="161"/>
      <c r="E90" s="162">
        <v>11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206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1">
        <v>26</v>
      </c>
      <c r="B91" s="172" t="s">
        <v>1373</v>
      </c>
      <c r="C91" s="180" t="s">
        <v>1374</v>
      </c>
      <c r="D91" s="173" t="s">
        <v>261</v>
      </c>
      <c r="E91" s="174">
        <v>4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0</v>
      </c>
      <c r="O91" s="174">
        <f>ROUND(E91*N91,2)</f>
        <v>0</v>
      </c>
      <c r="P91" s="174">
        <v>0</v>
      </c>
      <c r="Q91" s="174">
        <f>ROUND(E91*P91,2)</f>
        <v>0</v>
      </c>
      <c r="R91" s="176" t="s">
        <v>153</v>
      </c>
      <c r="S91" s="176" t="s">
        <v>262</v>
      </c>
      <c r="T91" s="177" t="s">
        <v>262</v>
      </c>
      <c r="U91" s="157">
        <v>0</v>
      </c>
      <c r="V91" s="157">
        <f>ROUND(E91*U91,2)</f>
        <v>0</v>
      </c>
      <c r="W91" s="157"/>
      <c r="X91" s="157" t="s">
        <v>200</v>
      </c>
      <c r="Y91" s="157" t="s">
        <v>201</v>
      </c>
      <c r="Z91" s="147"/>
      <c r="AA91" s="147"/>
      <c r="AB91" s="147"/>
      <c r="AC91" s="147"/>
      <c r="AD91" s="147"/>
      <c r="AE91" s="147"/>
      <c r="AF91" s="147"/>
      <c r="AG91" s="147" t="s">
        <v>1026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9" t="s">
        <v>1375</v>
      </c>
      <c r="D92" s="260"/>
      <c r="E92" s="260"/>
      <c r="F92" s="260"/>
      <c r="G92" s="260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86">
        <v>27</v>
      </c>
      <c r="B93" s="187" t="s">
        <v>1376</v>
      </c>
      <c r="C93" s="193" t="s">
        <v>1377</v>
      </c>
      <c r="D93" s="188" t="s">
        <v>261</v>
      </c>
      <c r="E93" s="189">
        <v>2</v>
      </c>
      <c r="F93" s="190"/>
      <c r="G93" s="191">
        <f>ROUND(E93*F93,2)</f>
        <v>0</v>
      </c>
      <c r="H93" s="190"/>
      <c r="I93" s="191">
        <f>ROUND(E93*H93,2)</f>
        <v>0</v>
      </c>
      <c r="J93" s="190"/>
      <c r="K93" s="191">
        <f>ROUND(E93*J93,2)</f>
        <v>0</v>
      </c>
      <c r="L93" s="191">
        <v>21</v>
      </c>
      <c r="M93" s="191">
        <f>G93*(1+L93/100)</f>
        <v>0</v>
      </c>
      <c r="N93" s="189">
        <v>4.0000000000000003E-5</v>
      </c>
      <c r="O93" s="189">
        <f>ROUND(E93*N93,2)</f>
        <v>0</v>
      </c>
      <c r="P93" s="189">
        <v>0</v>
      </c>
      <c r="Q93" s="189">
        <f>ROUND(E93*P93,2)</f>
        <v>0</v>
      </c>
      <c r="R93" s="191" t="s">
        <v>153</v>
      </c>
      <c r="S93" s="191" t="s">
        <v>262</v>
      </c>
      <c r="T93" s="192" t="s">
        <v>262</v>
      </c>
      <c r="U93" s="157">
        <v>0</v>
      </c>
      <c r="V93" s="157">
        <f>ROUND(E93*U93,2)</f>
        <v>0</v>
      </c>
      <c r="W93" s="157"/>
      <c r="X93" s="157" t="s">
        <v>200</v>
      </c>
      <c r="Y93" s="157" t="s">
        <v>201</v>
      </c>
      <c r="Z93" s="147"/>
      <c r="AA93" s="147"/>
      <c r="AB93" s="147"/>
      <c r="AC93" s="147"/>
      <c r="AD93" s="147"/>
      <c r="AE93" s="147"/>
      <c r="AF93" s="147"/>
      <c r="AG93" s="147" t="s">
        <v>1026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86">
        <v>28</v>
      </c>
      <c r="B94" s="187" t="s">
        <v>1378</v>
      </c>
      <c r="C94" s="193" t="s">
        <v>1379</v>
      </c>
      <c r="D94" s="188" t="s">
        <v>261</v>
      </c>
      <c r="E94" s="189">
        <v>1</v>
      </c>
      <c r="F94" s="190"/>
      <c r="G94" s="191">
        <f>ROUND(E94*F94,2)</f>
        <v>0</v>
      </c>
      <c r="H94" s="190"/>
      <c r="I94" s="191">
        <f>ROUND(E94*H94,2)</f>
        <v>0</v>
      </c>
      <c r="J94" s="190"/>
      <c r="K94" s="191">
        <f>ROUND(E94*J94,2)</f>
        <v>0</v>
      </c>
      <c r="L94" s="191">
        <v>21</v>
      </c>
      <c r="M94" s="191">
        <f>G94*(1+L94/100)</f>
        <v>0</v>
      </c>
      <c r="N94" s="189">
        <v>1.1E-4</v>
      </c>
      <c r="O94" s="189">
        <f>ROUND(E94*N94,2)</f>
        <v>0</v>
      </c>
      <c r="P94" s="189">
        <v>0</v>
      </c>
      <c r="Q94" s="189">
        <f>ROUND(E94*P94,2)</f>
        <v>0</v>
      </c>
      <c r="R94" s="191" t="s">
        <v>153</v>
      </c>
      <c r="S94" s="191" t="s">
        <v>262</v>
      </c>
      <c r="T94" s="192" t="s">
        <v>262</v>
      </c>
      <c r="U94" s="157">
        <v>0</v>
      </c>
      <c r="V94" s="157">
        <f>ROUND(E94*U94,2)</f>
        <v>0</v>
      </c>
      <c r="W94" s="157"/>
      <c r="X94" s="157" t="s">
        <v>200</v>
      </c>
      <c r="Y94" s="157" t="s">
        <v>201</v>
      </c>
      <c r="Z94" s="147"/>
      <c r="AA94" s="147"/>
      <c r="AB94" s="147"/>
      <c r="AC94" s="147"/>
      <c r="AD94" s="147"/>
      <c r="AE94" s="147"/>
      <c r="AF94" s="147"/>
      <c r="AG94" s="147" t="s">
        <v>1026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86">
        <v>29</v>
      </c>
      <c r="B95" s="187" t="s">
        <v>1380</v>
      </c>
      <c r="C95" s="193" t="s">
        <v>1381</v>
      </c>
      <c r="D95" s="188" t="s">
        <v>261</v>
      </c>
      <c r="E95" s="189">
        <v>2</v>
      </c>
      <c r="F95" s="190"/>
      <c r="G95" s="191">
        <f>ROUND(E95*F95,2)</f>
        <v>0</v>
      </c>
      <c r="H95" s="190"/>
      <c r="I95" s="191">
        <f>ROUND(E95*H95,2)</f>
        <v>0</v>
      </c>
      <c r="J95" s="190"/>
      <c r="K95" s="191">
        <f>ROUND(E95*J95,2)</f>
        <v>0</v>
      </c>
      <c r="L95" s="191">
        <v>21</v>
      </c>
      <c r="M95" s="191">
        <f>G95*(1+L95/100)</f>
        <v>0</v>
      </c>
      <c r="N95" s="189">
        <v>1.1E-4</v>
      </c>
      <c r="O95" s="189">
        <f>ROUND(E95*N95,2)</f>
        <v>0</v>
      </c>
      <c r="P95" s="189">
        <v>0</v>
      </c>
      <c r="Q95" s="189">
        <f>ROUND(E95*P95,2)</f>
        <v>0</v>
      </c>
      <c r="R95" s="191" t="s">
        <v>153</v>
      </c>
      <c r="S95" s="191" t="s">
        <v>262</v>
      </c>
      <c r="T95" s="192" t="s">
        <v>262</v>
      </c>
      <c r="U95" s="157">
        <v>0</v>
      </c>
      <c r="V95" s="157">
        <f>ROUND(E95*U95,2)</f>
        <v>0</v>
      </c>
      <c r="W95" s="157"/>
      <c r="X95" s="157" t="s">
        <v>200</v>
      </c>
      <c r="Y95" s="157" t="s">
        <v>201</v>
      </c>
      <c r="Z95" s="147"/>
      <c r="AA95" s="147"/>
      <c r="AB95" s="147"/>
      <c r="AC95" s="147"/>
      <c r="AD95" s="147"/>
      <c r="AE95" s="147"/>
      <c r="AF95" s="147"/>
      <c r="AG95" s="147" t="s">
        <v>1026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1">
        <v>30</v>
      </c>
      <c r="B96" s="172" t="s">
        <v>1382</v>
      </c>
      <c r="C96" s="180" t="s">
        <v>1383</v>
      </c>
      <c r="D96" s="173" t="s">
        <v>261</v>
      </c>
      <c r="E96" s="174">
        <v>10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0</v>
      </c>
      <c r="O96" s="174">
        <f>ROUND(E96*N96,2)</f>
        <v>0</v>
      </c>
      <c r="P96" s="174">
        <v>0</v>
      </c>
      <c r="Q96" s="174">
        <f>ROUND(E96*P96,2)</f>
        <v>0</v>
      </c>
      <c r="R96" s="176" t="s">
        <v>153</v>
      </c>
      <c r="S96" s="176" t="s">
        <v>262</v>
      </c>
      <c r="T96" s="177" t="s">
        <v>262</v>
      </c>
      <c r="U96" s="157">
        <v>0</v>
      </c>
      <c r="V96" s="157">
        <f>ROUND(E96*U96,2)</f>
        <v>0</v>
      </c>
      <c r="W96" s="157"/>
      <c r="X96" s="157" t="s">
        <v>200</v>
      </c>
      <c r="Y96" s="157" t="s">
        <v>201</v>
      </c>
      <c r="Z96" s="147"/>
      <c r="AA96" s="147"/>
      <c r="AB96" s="147"/>
      <c r="AC96" s="147"/>
      <c r="AD96" s="147"/>
      <c r="AE96" s="147"/>
      <c r="AF96" s="147"/>
      <c r="AG96" s="147" t="s">
        <v>1026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9" t="s">
        <v>1375</v>
      </c>
      <c r="D97" s="260"/>
      <c r="E97" s="260"/>
      <c r="F97" s="260"/>
      <c r="G97" s="260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204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86">
        <v>31</v>
      </c>
      <c r="B98" s="187" t="s">
        <v>1384</v>
      </c>
      <c r="C98" s="193" t="s">
        <v>1385</v>
      </c>
      <c r="D98" s="188" t="s">
        <v>261</v>
      </c>
      <c r="E98" s="189">
        <v>10</v>
      </c>
      <c r="F98" s="190"/>
      <c r="G98" s="191">
        <f>ROUND(E98*F98,2)</f>
        <v>0</v>
      </c>
      <c r="H98" s="190"/>
      <c r="I98" s="191">
        <f>ROUND(E98*H98,2)</f>
        <v>0</v>
      </c>
      <c r="J98" s="190"/>
      <c r="K98" s="191">
        <f>ROUND(E98*J98,2)</f>
        <v>0</v>
      </c>
      <c r="L98" s="191">
        <v>21</v>
      </c>
      <c r="M98" s="191">
        <f>G98*(1+L98/100)</f>
        <v>0</v>
      </c>
      <c r="N98" s="189">
        <v>9.0000000000000006E-5</v>
      </c>
      <c r="O98" s="189">
        <f>ROUND(E98*N98,2)</f>
        <v>0</v>
      </c>
      <c r="P98" s="189">
        <v>0</v>
      </c>
      <c r="Q98" s="189">
        <f>ROUND(E98*P98,2)</f>
        <v>0</v>
      </c>
      <c r="R98" s="191" t="s">
        <v>153</v>
      </c>
      <c r="S98" s="191" t="s">
        <v>262</v>
      </c>
      <c r="T98" s="192" t="s">
        <v>262</v>
      </c>
      <c r="U98" s="157">
        <v>0</v>
      </c>
      <c r="V98" s="157">
        <f>ROUND(E98*U98,2)</f>
        <v>0</v>
      </c>
      <c r="W98" s="157"/>
      <c r="X98" s="157" t="s">
        <v>200</v>
      </c>
      <c r="Y98" s="157" t="s">
        <v>201</v>
      </c>
      <c r="Z98" s="147"/>
      <c r="AA98" s="147"/>
      <c r="AB98" s="147"/>
      <c r="AC98" s="147"/>
      <c r="AD98" s="147"/>
      <c r="AE98" s="147"/>
      <c r="AF98" s="147"/>
      <c r="AG98" s="147" t="s">
        <v>1026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1">
        <v>32</v>
      </c>
      <c r="B99" s="172" t="s">
        <v>1386</v>
      </c>
      <c r="C99" s="180" t="s">
        <v>1387</v>
      </c>
      <c r="D99" s="173" t="s">
        <v>261</v>
      </c>
      <c r="E99" s="174">
        <v>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1.2E-4</v>
      </c>
      <c r="O99" s="174">
        <f>ROUND(E99*N99,2)</f>
        <v>0</v>
      </c>
      <c r="P99" s="174">
        <v>0</v>
      </c>
      <c r="Q99" s="174">
        <f>ROUND(E99*P99,2)</f>
        <v>0</v>
      </c>
      <c r="R99" s="176" t="s">
        <v>153</v>
      </c>
      <c r="S99" s="176" t="s">
        <v>262</v>
      </c>
      <c r="T99" s="177" t="s">
        <v>262</v>
      </c>
      <c r="U99" s="157">
        <v>0</v>
      </c>
      <c r="V99" s="157">
        <f>ROUND(E99*U99,2)</f>
        <v>0</v>
      </c>
      <c r="W99" s="157"/>
      <c r="X99" s="157" t="s">
        <v>200</v>
      </c>
      <c r="Y99" s="157" t="s">
        <v>201</v>
      </c>
      <c r="Z99" s="147"/>
      <c r="AA99" s="147"/>
      <c r="AB99" s="147"/>
      <c r="AC99" s="147"/>
      <c r="AD99" s="147"/>
      <c r="AE99" s="147"/>
      <c r="AF99" s="147"/>
      <c r="AG99" s="147" t="s">
        <v>1026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9" t="s">
        <v>1388</v>
      </c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204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1">
        <v>33</v>
      </c>
      <c r="B101" s="172" t="s">
        <v>1389</v>
      </c>
      <c r="C101" s="180" t="s">
        <v>1390</v>
      </c>
      <c r="D101" s="173" t="s">
        <v>261</v>
      </c>
      <c r="E101" s="174">
        <v>1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1.8000000000000001E-4</v>
      </c>
      <c r="O101" s="174">
        <f>ROUND(E101*N101,2)</f>
        <v>0</v>
      </c>
      <c r="P101" s="174">
        <v>0</v>
      </c>
      <c r="Q101" s="174">
        <f>ROUND(E101*P101,2)</f>
        <v>0</v>
      </c>
      <c r="R101" s="176" t="s">
        <v>153</v>
      </c>
      <c r="S101" s="176" t="s">
        <v>262</v>
      </c>
      <c r="T101" s="177" t="s">
        <v>262</v>
      </c>
      <c r="U101" s="157">
        <v>0</v>
      </c>
      <c r="V101" s="157">
        <f>ROUND(E101*U101,2)</f>
        <v>0</v>
      </c>
      <c r="W101" s="157"/>
      <c r="X101" s="157" t="s">
        <v>200</v>
      </c>
      <c r="Y101" s="157" t="s">
        <v>201</v>
      </c>
      <c r="Z101" s="147"/>
      <c r="AA101" s="147"/>
      <c r="AB101" s="147"/>
      <c r="AC101" s="147"/>
      <c r="AD101" s="147"/>
      <c r="AE101" s="147"/>
      <c r="AF101" s="147"/>
      <c r="AG101" s="147" t="s">
        <v>1026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9" t="s">
        <v>1391</v>
      </c>
      <c r="D102" s="260"/>
      <c r="E102" s="260"/>
      <c r="F102" s="260"/>
      <c r="G102" s="260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204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34</v>
      </c>
      <c r="B103" s="172" t="s">
        <v>1392</v>
      </c>
      <c r="C103" s="180" t="s">
        <v>1393</v>
      </c>
      <c r="D103" s="173" t="s">
        <v>261</v>
      </c>
      <c r="E103" s="174">
        <v>3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2.9E-4</v>
      </c>
      <c r="O103" s="174">
        <f>ROUND(E103*N103,2)</f>
        <v>0</v>
      </c>
      <c r="P103" s="174">
        <v>0</v>
      </c>
      <c r="Q103" s="174">
        <f>ROUND(E103*P103,2)</f>
        <v>0</v>
      </c>
      <c r="R103" s="176" t="s">
        <v>153</v>
      </c>
      <c r="S103" s="176" t="s">
        <v>262</v>
      </c>
      <c r="T103" s="177" t="s">
        <v>262</v>
      </c>
      <c r="U103" s="157">
        <v>0</v>
      </c>
      <c r="V103" s="157">
        <f>ROUND(E103*U103,2)</f>
        <v>0</v>
      </c>
      <c r="W103" s="157"/>
      <c r="X103" s="157" t="s">
        <v>200</v>
      </c>
      <c r="Y103" s="157" t="s">
        <v>201</v>
      </c>
      <c r="Z103" s="147"/>
      <c r="AA103" s="147"/>
      <c r="AB103" s="147"/>
      <c r="AC103" s="147"/>
      <c r="AD103" s="147"/>
      <c r="AE103" s="147"/>
      <c r="AF103" s="147"/>
      <c r="AG103" s="147" t="s">
        <v>1026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9" t="s">
        <v>1394</v>
      </c>
      <c r="D104" s="260"/>
      <c r="E104" s="260"/>
      <c r="F104" s="260"/>
      <c r="G104" s="260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204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1">
        <v>35</v>
      </c>
      <c r="B105" s="172" t="s">
        <v>1395</v>
      </c>
      <c r="C105" s="180" t="s">
        <v>1396</v>
      </c>
      <c r="D105" s="173" t="s">
        <v>330</v>
      </c>
      <c r="E105" s="174">
        <v>52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6.0000000000000002E-5</v>
      </c>
      <c r="O105" s="174">
        <f>ROUND(E105*N105,2)</f>
        <v>0</v>
      </c>
      <c r="P105" s="174">
        <v>0</v>
      </c>
      <c r="Q105" s="174">
        <f>ROUND(E105*P105,2)</f>
        <v>0</v>
      </c>
      <c r="R105" s="176" t="s">
        <v>153</v>
      </c>
      <c r="S105" s="176" t="s">
        <v>262</v>
      </c>
      <c r="T105" s="177" t="s">
        <v>262</v>
      </c>
      <c r="U105" s="157">
        <v>0</v>
      </c>
      <c r="V105" s="157">
        <f>ROUND(E105*U105,2)</f>
        <v>0</v>
      </c>
      <c r="W105" s="157"/>
      <c r="X105" s="157" t="s">
        <v>200</v>
      </c>
      <c r="Y105" s="157" t="s">
        <v>201</v>
      </c>
      <c r="Z105" s="147"/>
      <c r="AA105" s="147"/>
      <c r="AB105" s="147"/>
      <c r="AC105" s="147"/>
      <c r="AD105" s="147"/>
      <c r="AE105" s="147"/>
      <c r="AF105" s="147"/>
      <c r="AG105" s="147" t="s">
        <v>1026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9" t="s">
        <v>1397</v>
      </c>
      <c r="D106" s="260"/>
      <c r="E106" s="260"/>
      <c r="F106" s="260"/>
      <c r="G106" s="260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204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1" t="s">
        <v>1398</v>
      </c>
      <c r="D107" s="161"/>
      <c r="E107" s="162">
        <v>42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206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1" t="s">
        <v>1399</v>
      </c>
      <c r="D108" s="161"/>
      <c r="E108" s="162">
        <v>10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206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1">
        <v>36</v>
      </c>
      <c r="B109" s="172" t="s">
        <v>1400</v>
      </c>
      <c r="C109" s="180" t="s">
        <v>1396</v>
      </c>
      <c r="D109" s="173" t="s">
        <v>330</v>
      </c>
      <c r="E109" s="174">
        <v>50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6.0000000000000002E-5</v>
      </c>
      <c r="O109" s="174">
        <f>ROUND(E109*N109,2)</f>
        <v>0</v>
      </c>
      <c r="P109" s="174">
        <v>0</v>
      </c>
      <c r="Q109" s="174">
        <f>ROUND(E109*P109,2)</f>
        <v>0</v>
      </c>
      <c r="R109" s="176" t="s">
        <v>153</v>
      </c>
      <c r="S109" s="176" t="s">
        <v>262</v>
      </c>
      <c r="T109" s="177" t="s">
        <v>262</v>
      </c>
      <c r="U109" s="157">
        <v>0</v>
      </c>
      <c r="V109" s="157">
        <f>ROUND(E109*U109,2)</f>
        <v>0</v>
      </c>
      <c r="W109" s="157"/>
      <c r="X109" s="157" t="s">
        <v>200</v>
      </c>
      <c r="Y109" s="157" t="s">
        <v>201</v>
      </c>
      <c r="Z109" s="147"/>
      <c r="AA109" s="147"/>
      <c r="AB109" s="147"/>
      <c r="AC109" s="147"/>
      <c r="AD109" s="147"/>
      <c r="AE109" s="147"/>
      <c r="AF109" s="147"/>
      <c r="AG109" s="147" t="s">
        <v>1026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9" t="s">
        <v>1401</v>
      </c>
      <c r="D110" s="260"/>
      <c r="E110" s="260"/>
      <c r="F110" s="260"/>
      <c r="G110" s="26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204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1">
        <v>37</v>
      </c>
      <c r="B111" s="172" t="s">
        <v>1402</v>
      </c>
      <c r="C111" s="180" t="s">
        <v>1403</v>
      </c>
      <c r="D111" s="173" t="s">
        <v>261</v>
      </c>
      <c r="E111" s="174">
        <v>8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2.5000000000000001E-4</v>
      </c>
      <c r="O111" s="174">
        <f>ROUND(E111*N111,2)</f>
        <v>0</v>
      </c>
      <c r="P111" s="174">
        <v>0</v>
      </c>
      <c r="Q111" s="174">
        <f>ROUND(E111*P111,2)</f>
        <v>0</v>
      </c>
      <c r="R111" s="176" t="s">
        <v>153</v>
      </c>
      <c r="S111" s="176" t="s">
        <v>262</v>
      </c>
      <c r="T111" s="177" t="s">
        <v>262</v>
      </c>
      <c r="U111" s="157">
        <v>0</v>
      </c>
      <c r="V111" s="157">
        <f>ROUND(E111*U111,2)</f>
        <v>0</v>
      </c>
      <c r="W111" s="157"/>
      <c r="X111" s="157" t="s">
        <v>200</v>
      </c>
      <c r="Y111" s="157" t="s">
        <v>201</v>
      </c>
      <c r="Z111" s="147"/>
      <c r="AA111" s="147"/>
      <c r="AB111" s="147"/>
      <c r="AC111" s="147"/>
      <c r="AD111" s="147"/>
      <c r="AE111" s="147"/>
      <c r="AF111" s="147"/>
      <c r="AG111" s="147" t="s">
        <v>1026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9" t="s">
        <v>1404</v>
      </c>
      <c r="D112" s="260"/>
      <c r="E112" s="260"/>
      <c r="F112" s="260"/>
      <c r="G112" s="260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204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1">
        <v>38</v>
      </c>
      <c r="B113" s="172" t="s">
        <v>1405</v>
      </c>
      <c r="C113" s="180" t="s">
        <v>1406</v>
      </c>
      <c r="D113" s="173" t="s">
        <v>330</v>
      </c>
      <c r="E113" s="174">
        <v>405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2.3000000000000001E-4</v>
      </c>
      <c r="O113" s="174">
        <f>ROUND(E113*N113,2)</f>
        <v>0.09</v>
      </c>
      <c r="P113" s="174">
        <v>0</v>
      </c>
      <c r="Q113" s="174">
        <f>ROUND(E113*P113,2)</f>
        <v>0</v>
      </c>
      <c r="R113" s="176"/>
      <c r="S113" s="176" t="s">
        <v>1407</v>
      </c>
      <c r="T113" s="177" t="s">
        <v>199</v>
      </c>
      <c r="U113" s="157">
        <v>0</v>
      </c>
      <c r="V113" s="157">
        <f>ROUND(E113*U113,2)</f>
        <v>0</v>
      </c>
      <c r="W113" s="157"/>
      <c r="X113" s="157" t="s">
        <v>200</v>
      </c>
      <c r="Y113" s="157" t="s">
        <v>201</v>
      </c>
      <c r="Z113" s="147"/>
      <c r="AA113" s="147"/>
      <c r="AB113" s="147"/>
      <c r="AC113" s="147"/>
      <c r="AD113" s="147"/>
      <c r="AE113" s="147"/>
      <c r="AF113" s="147"/>
      <c r="AG113" s="147" t="s">
        <v>1026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1" t="s">
        <v>1408</v>
      </c>
      <c r="D114" s="161"/>
      <c r="E114" s="162">
        <v>300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206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1" t="s">
        <v>1409</v>
      </c>
      <c r="D115" s="161"/>
      <c r="E115" s="162">
        <v>10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206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1" t="s">
        <v>1410</v>
      </c>
      <c r="D116" s="161"/>
      <c r="E116" s="162">
        <v>20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206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1" t="s">
        <v>1411</v>
      </c>
      <c r="D117" s="161"/>
      <c r="E117" s="162">
        <v>75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206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1">
        <v>39</v>
      </c>
      <c r="B118" s="172" t="s">
        <v>1412</v>
      </c>
      <c r="C118" s="180" t="s">
        <v>1413</v>
      </c>
      <c r="D118" s="173" t="s">
        <v>330</v>
      </c>
      <c r="E118" s="174">
        <v>150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1.6000000000000001E-4</v>
      </c>
      <c r="O118" s="174">
        <f>ROUND(E118*N118,2)</f>
        <v>0.02</v>
      </c>
      <c r="P118" s="174">
        <v>0</v>
      </c>
      <c r="Q118" s="174">
        <f>ROUND(E118*P118,2)</f>
        <v>0</v>
      </c>
      <c r="R118" s="176" t="s">
        <v>153</v>
      </c>
      <c r="S118" s="176" t="s">
        <v>262</v>
      </c>
      <c r="T118" s="177" t="s">
        <v>262</v>
      </c>
      <c r="U118" s="157">
        <v>0</v>
      </c>
      <c r="V118" s="157">
        <f>ROUND(E118*U118,2)</f>
        <v>0</v>
      </c>
      <c r="W118" s="157"/>
      <c r="X118" s="157" t="s">
        <v>200</v>
      </c>
      <c r="Y118" s="157" t="s">
        <v>201</v>
      </c>
      <c r="Z118" s="147"/>
      <c r="AA118" s="147"/>
      <c r="AB118" s="147"/>
      <c r="AC118" s="147"/>
      <c r="AD118" s="147"/>
      <c r="AE118" s="147"/>
      <c r="AF118" s="147"/>
      <c r="AG118" s="147" t="s">
        <v>1026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1" t="s">
        <v>1414</v>
      </c>
      <c r="D119" s="161"/>
      <c r="E119" s="162">
        <v>130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206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1" t="s">
        <v>1410</v>
      </c>
      <c r="D120" s="161"/>
      <c r="E120" s="162">
        <v>20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206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1">
        <v>40</v>
      </c>
      <c r="B121" s="172" t="s">
        <v>1415</v>
      </c>
      <c r="C121" s="180" t="s">
        <v>1416</v>
      </c>
      <c r="D121" s="173" t="s">
        <v>330</v>
      </c>
      <c r="E121" s="174">
        <v>45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2.0999999999999999E-3</v>
      </c>
      <c r="O121" s="174">
        <f>ROUND(E121*N121,2)</f>
        <v>0.09</v>
      </c>
      <c r="P121" s="174">
        <v>0</v>
      </c>
      <c r="Q121" s="174">
        <f>ROUND(E121*P121,2)</f>
        <v>0</v>
      </c>
      <c r="R121" s="176" t="s">
        <v>153</v>
      </c>
      <c r="S121" s="176" t="s">
        <v>262</v>
      </c>
      <c r="T121" s="177" t="s">
        <v>262</v>
      </c>
      <c r="U121" s="157">
        <v>0</v>
      </c>
      <c r="V121" s="157">
        <f>ROUND(E121*U121,2)</f>
        <v>0</v>
      </c>
      <c r="W121" s="157"/>
      <c r="X121" s="157" t="s">
        <v>200</v>
      </c>
      <c r="Y121" s="157" t="s">
        <v>201</v>
      </c>
      <c r="Z121" s="147"/>
      <c r="AA121" s="147"/>
      <c r="AB121" s="147"/>
      <c r="AC121" s="147"/>
      <c r="AD121" s="147"/>
      <c r="AE121" s="147"/>
      <c r="AF121" s="147"/>
      <c r="AG121" s="147" t="s">
        <v>1026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9" t="s">
        <v>1417</v>
      </c>
      <c r="D122" s="260"/>
      <c r="E122" s="260"/>
      <c r="F122" s="260"/>
      <c r="G122" s="26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204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1">
        <v>41</v>
      </c>
      <c r="B123" s="172" t="s">
        <v>1418</v>
      </c>
      <c r="C123" s="180" t="s">
        <v>1419</v>
      </c>
      <c r="D123" s="173" t="s">
        <v>261</v>
      </c>
      <c r="E123" s="174">
        <v>1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6"/>
      <c r="S123" s="176" t="s">
        <v>198</v>
      </c>
      <c r="T123" s="177" t="s">
        <v>199</v>
      </c>
      <c r="U123" s="157">
        <v>0</v>
      </c>
      <c r="V123" s="157">
        <f>ROUND(E123*U123,2)</f>
        <v>0</v>
      </c>
      <c r="W123" s="157"/>
      <c r="X123" s="157" t="s">
        <v>200</v>
      </c>
      <c r="Y123" s="157" t="s">
        <v>201</v>
      </c>
      <c r="Z123" s="147"/>
      <c r="AA123" s="147"/>
      <c r="AB123" s="147"/>
      <c r="AC123" s="147"/>
      <c r="AD123" s="147"/>
      <c r="AE123" s="147"/>
      <c r="AF123" s="147"/>
      <c r="AG123" s="147" t="s">
        <v>1026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9" t="s">
        <v>1420</v>
      </c>
      <c r="D124" s="260"/>
      <c r="E124" s="260"/>
      <c r="F124" s="260"/>
      <c r="G124" s="260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204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6">
        <v>42</v>
      </c>
      <c r="B125" s="187" t="s">
        <v>1421</v>
      </c>
      <c r="C125" s="193" t="s">
        <v>1422</v>
      </c>
      <c r="D125" s="188" t="s">
        <v>261</v>
      </c>
      <c r="E125" s="189">
        <v>3</v>
      </c>
      <c r="F125" s="190"/>
      <c r="G125" s="191">
        <f>ROUND(E125*F125,2)</f>
        <v>0</v>
      </c>
      <c r="H125" s="190"/>
      <c r="I125" s="191">
        <f>ROUND(E125*H125,2)</f>
        <v>0</v>
      </c>
      <c r="J125" s="190"/>
      <c r="K125" s="191">
        <f>ROUND(E125*J125,2)</f>
        <v>0</v>
      </c>
      <c r="L125" s="191">
        <v>21</v>
      </c>
      <c r="M125" s="191">
        <f>G125*(1+L125/100)</f>
        <v>0</v>
      </c>
      <c r="N125" s="189">
        <v>0</v>
      </c>
      <c r="O125" s="189">
        <f>ROUND(E125*N125,2)</f>
        <v>0</v>
      </c>
      <c r="P125" s="189">
        <v>0</v>
      </c>
      <c r="Q125" s="189">
        <f>ROUND(E125*P125,2)</f>
        <v>0</v>
      </c>
      <c r="R125" s="191"/>
      <c r="S125" s="191" t="s">
        <v>198</v>
      </c>
      <c r="T125" s="192" t="s">
        <v>199</v>
      </c>
      <c r="U125" s="157">
        <v>0</v>
      </c>
      <c r="V125" s="157">
        <f>ROUND(E125*U125,2)</f>
        <v>0</v>
      </c>
      <c r="W125" s="157"/>
      <c r="X125" s="157" t="s">
        <v>200</v>
      </c>
      <c r="Y125" s="157" t="s">
        <v>201</v>
      </c>
      <c r="Z125" s="147"/>
      <c r="AA125" s="147"/>
      <c r="AB125" s="147"/>
      <c r="AC125" s="147"/>
      <c r="AD125" s="147"/>
      <c r="AE125" s="147"/>
      <c r="AF125" s="147"/>
      <c r="AG125" s="147" t="s">
        <v>1026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6">
        <v>43</v>
      </c>
      <c r="B126" s="187" t="s">
        <v>1423</v>
      </c>
      <c r="C126" s="193" t="s">
        <v>1424</v>
      </c>
      <c r="D126" s="188" t="s">
        <v>261</v>
      </c>
      <c r="E126" s="189">
        <v>5</v>
      </c>
      <c r="F126" s="190"/>
      <c r="G126" s="191">
        <f>ROUND(E126*F126,2)</f>
        <v>0</v>
      </c>
      <c r="H126" s="190"/>
      <c r="I126" s="191">
        <f>ROUND(E126*H126,2)</f>
        <v>0</v>
      </c>
      <c r="J126" s="190"/>
      <c r="K126" s="191">
        <f>ROUND(E126*J126,2)</f>
        <v>0</v>
      </c>
      <c r="L126" s="191">
        <v>21</v>
      </c>
      <c r="M126" s="191">
        <f>G126*(1+L126/100)</f>
        <v>0</v>
      </c>
      <c r="N126" s="189">
        <v>0</v>
      </c>
      <c r="O126" s="189">
        <f>ROUND(E126*N126,2)</f>
        <v>0</v>
      </c>
      <c r="P126" s="189">
        <v>0</v>
      </c>
      <c r="Q126" s="189">
        <f>ROUND(E126*P126,2)</f>
        <v>0</v>
      </c>
      <c r="R126" s="191"/>
      <c r="S126" s="191" t="s">
        <v>198</v>
      </c>
      <c r="T126" s="192" t="s">
        <v>199</v>
      </c>
      <c r="U126" s="157">
        <v>0</v>
      </c>
      <c r="V126" s="157">
        <f>ROUND(E126*U126,2)</f>
        <v>0</v>
      </c>
      <c r="W126" s="157"/>
      <c r="X126" s="157" t="s">
        <v>200</v>
      </c>
      <c r="Y126" s="157" t="s">
        <v>201</v>
      </c>
      <c r="Z126" s="147"/>
      <c r="AA126" s="147"/>
      <c r="AB126" s="147"/>
      <c r="AC126" s="147"/>
      <c r="AD126" s="147"/>
      <c r="AE126" s="147"/>
      <c r="AF126" s="147"/>
      <c r="AG126" s="147" t="s">
        <v>1026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86">
        <v>44</v>
      </c>
      <c r="B127" s="187" t="s">
        <v>1425</v>
      </c>
      <c r="C127" s="193" t="s">
        <v>1426</v>
      </c>
      <c r="D127" s="188" t="s">
        <v>261</v>
      </c>
      <c r="E127" s="189">
        <v>5</v>
      </c>
      <c r="F127" s="190"/>
      <c r="G127" s="191">
        <f>ROUND(E127*F127,2)</f>
        <v>0</v>
      </c>
      <c r="H127" s="190"/>
      <c r="I127" s="191">
        <f>ROUND(E127*H127,2)</f>
        <v>0</v>
      </c>
      <c r="J127" s="190"/>
      <c r="K127" s="191">
        <f>ROUND(E127*J127,2)</f>
        <v>0</v>
      </c>
      <c r="L127" s="191">
        <v>21</v>
      </c>
      <c r="M127" s="191">
        <f>G127*(1+L127/100)</f>
        <v>0</v>
      </c>
      <c r="N127" s="189">
        <v>5.0000000000000002E-5</v>
      </c>
      <c r="O127" s="189">
        <f>ROUND(E127*N127,2)</f>
        <v>0</v>
      </c>
      <c r="P127" s="189">
        <v>0</v>
      </c>
      <c r="Q127" s="189">
        <f>ROUND(E127*P127,2)</f>
        <v>0</v>
      </c>
      <c r="R127" s="191"/>
      <c r="S127" s="191" t="s">
        <v>198</v>
      </c>
      <c r="T127" s="192" t="s">
        <v>199</v>
      </c>
      <c r="U127" s="157">
        <v>0</v>
      </c>
      <c r="V127" s="157">
        <f>ROUND(E127*U127,2)</f>
        <v>0</v>
      </c>
      <c r="W127" s="157"/>
      <c r="X127" s="157" t="s">
        <v>200</v>
      </c>
      <c r="Y127" s="157" t="s">
        <v>201</v>
      </c>
      <c r="Z127" s="147"/>
      <c r="AA127" s="147"/>
      <c r="AB127" s="147"/>
      <c r="AC127" s="147"/>
      <c r="AD127" s="147"/>
      <c r="AE127" s="147"/>
      <c r="AF127" s="147"/>
      <c r="AG127" s="147" t="s">
        <v>1026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86">
        <v>45</v>
      </c>
      <c r="B128" s="187" t="s">
        <v>1427</v>
      </c>
      <c r="C128" s="193" t="s">
        <v>1428</v>
      </c>
      <c r="D128" s="188" t="s">
        <v>261</v>
      </c>
      <c r="E128" s="189">
        <v>3</v>
      </c>
      <c r="F128" s="190"/>
      <c r="G128" s="191">
        <f>ROUND(E128*F128,2)</f>
        <v>0</v>
      </c>
      <c r="H128" s="190"/>
      <c r="I128" s="191">
        <f>ROUND(E128*H128,2)</f>
        <v>0</v>
      </c>
      <c r="J128" s="190"/>
      <c r="K128" s="191">
        <f>ROUND(E128*J128,2)</f>
        <v>0</v>
      </c>
      <c r="L128" s="191">
        <v>21</v>
      </c>
      <c r="M128" s="191">
        <f>G128*(1+L128/100)</f>
        <v>0</v>
      </c>
      <c r="N128" s="189">
        <v>0</v>
      </c>
      <c r="O128" s="189">
        <f>ROUND(E128*N128,2)</f>
        <v>0</v>
      </c>
      <c r="P128" s="189">
        <v>0</v>
      </c>
      <c r="Q128" s="189">
        <f>ROUND(E128*P128,2)</f>
        <v>0</v>
      </c>
      <c r="R128" s="191"/>
      <c r="S128" s="191" t="s">
        <v>198</v>
      </c>
      <c r="T128" s="192" t="s">
        <v>199</v>
      </c>
      <c r="U128" s="157">
        <v>0</v>
      </c>
      <c r="V128" s="157">
        <f>ROUND(E128*U128,2)</f>
        <v>0</v>
      </c>
      <c r="W128" s="157"/>
      <c r="X128" s="157" t="s">
        <v>200</v>
      </c>
      <c r="Y128" s="157" t="s">
        <v>201</v>
      </c>
      <c r="Z128" s="147"/>
      <c r="AA128" s="147"/>
      <c r="AB128" s="147"/>
      <c r="AC128" s="147"/>
      <c r="AD128" s="147"/>
      <c r="AE128" s="147"/>
      <c r="AF128" s="147"/>
      <c r="AG128" s="147" t="s">
        <v>1026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1">
        <v>46</v>
      </c>
      <c r="B129" s="172" t="s">
        <v>1429</v>
      </c>
      <c r="C129" s="180" t="s">
        <v>1430</v>
      </c>
      <c r="D129" s="173" t="s">
        <v>261</v>
      </c>
      <c r="E129" s="174">
        <v>1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0</v>
      </c>
      <c r="O129" s="174">
        <f>ROUND(E129*N129,2)</f>
        <v>0</v>
      </c>
      <c r="P129" s="174">
        <v>0</v>
      </c>
      <c r="Q129" s="174">
        <f>ROUND(E129*P129,2)</f>
        <v>0</v>
      </c>
      <c r="R129" s="176"/>
      <c r="S129" s="176" t="s">
        <v>198</v>
      </c>
      <c r="T129" s="177" t="s">
        <v>199</v>
      </c>
      <c r="U129" s="157">
        <v>0</v>
      </c>
      <c r="V129" s="157">
        <f>ROUND(E129*U129,2)</f>
        <v>0</v>
      </c>
      <c r="W129" s="157"/>
      <c r="X129" s="157" t="s">
        <v>200</v>
      </c>
      <c r="Y129" s="157" t="s">
        <v>201</v>
      </c>
      <c r="Z129" s="147"/>
      <c r="AA129" s="147"/>
      <c r="AB129" s="147"/>
      <c r="AC129" s="147"/>
      <c r="AD129" s="147"/>
      <c r="AE129" s="147"/>
      <c r="AF129" s="147"/>
      <c r="AG129" s="147" t="s">
        <v>1026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9" t="s">
        <v>1431</v>
      </c>
      <c r="D130" s="260"/>
      <c r="E130" s="260"/>
      <c r="F130" s="260"/>
      <c r="G130" s="260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204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250" t="s">
        <v>1432</v>
      </c>
      <c r="D131" s="251"/>
      <c r="E131" s="251"/>
      <c r="F131" s="251"/>
      <c r="G131" s="251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204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47</v>
      </c>
      <c r="B132" s="172" t="s">
        <v>1433</v>
      </c>
      <c r="C132" s="180" t="s">
        <v>1434</v>
      </c>
      <c r="D132" s="173" t="s">
        <v>261</v>
      </c>
      <c r="E132" s="174">
        <v>1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198</v>
      </c>
      <c r="T132" s="177" t="s">
        <v>199</v>
      </c>
      <c r="U132" s="157">
        <v>0</v>
      </c>
      <c r="V132" s="157">
        <f>ROUND(E132*U132,2)</f>
        <v>0</v>
      </c>
      <c r="W132" s="157"/>
      <c r="X132" s="157" t="s">
        <v>200</v>
      </c>
      <c r="Y132" s="157" t="s">
        <v>201</v>
      </c>
      <c r="Z132" s="147"/>
      <c r="AA132" s="147"/>
      <c r="AB132" s="147"/>
      <c r="AC132" s="147"/>
      <c r="AD132" s="147"/>
      <c r="AE132" s="147"/>
      <c r="AF132" s="147"/>
      <c r="AG132" s="147" t="s">
        <v>1026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9" t="s">
        <v>1435</v>
      </c>
      <c r="D133" s="260"/>
      <c r="E133" s="260"/>
      <c r="F133" s="260"/>
      <c r="G133" s="260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204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48</v>
      </c>
      <c r="B134" s="172" t="s">
        <v>1436</v>
      </c>
      <c r="C134" s="180" t="s">
        <v>1437</v>
      </c>
      <c r="D134" s="173" t="s">
        <v>261</v>
      </c>
      <c r="E134" s="174">
        <v>23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5.0000000000000001E-3</v>
      </c>
      <c r="O134" s="174">
        <f>ROUND(E134*N134,2)</f>
        <v>0.12</v>
      </c>
      <c r="P134" s="174">
        <v>0</v>
      </c>
      <c r="Q134" s="174">
        <f>ROUND(E134*P134,2)</f>
        <v>0</v>
      </c>
      <c r="R134" s="176"/>
      <c r="S134" s="176" t="s">
        <v>198</v>
      </c>
      <c r="T134" s="177" t="s">
        <v>199</v>
      </c>
      <c r="U134" s="157">
        <v>0</v>
      </c>
      <c r="V134" s="157">
        <f>ROUND(E134*U134,2)</f>
        <v>0</v>
      </c>
      <c r="W134" s="157"/>
      <c r="X134" s="157" t="s">
        <v>200</v>
      </c>
      <c r="Y134" s="157" t="s">
        <v>201</v>
      </c>
      <c r="Z134" s="147"/>
      <c r="AA134" s="147"/>
      <c r="AB134" s="147"/>
      <c r="AC134" s="147"/>
      <c r="AD134" s="147"/>
      <c r="AE134" s="147"/>
      <c r="AF134" s="147"/>
      <c r="AG134" s="147" t="s">
        <v>1026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9" t="s">
        <v>1438</v>
      </c>
      <c r="D135" s="260"/>
      <c r="E135" s="260"/>
      <c r="F135" s="260"/>
      <c r="G135" s="26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204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1" t="s">
        <v>1439</v>
      </c>
      <c r="D136" s="161"/>
      <c r="E136" s="162">
        <v>6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206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1" t="s">
        <v>1440</v>
      </c>
      <c r="D137" s="161"/>
      <c r="E137" s="162">
        <v>8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206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1" t="s">
        <v>1441</v>
      </c>
      <c r="D138" s="161"/>
      <c r="E138" s="162">
        <v>1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206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1" t="s">
        <v>1442</v>
      </c>
      <c r="D139" s="161"/>
      <c r="E139" s="162">
        <v>8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206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49</v>
      </c>
      <c r="B140" s="172" t="s">
        <v>1443</v>
      </c>
      <c r="C140" s="180" t="s">
        <v>1444</v>
      </c>
      <c r="D140" s="173" t="s">
        <v>330</v>
      </c>
      <c r="E140" s="174">
        <v>40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5.0000000000000001E-4</v>
      </c>
      <c r="O140" s="174">
        <f>ROUND(E140*N140,2)</f>
        <v>0.02</v>
      </c>
      <c r="P140" s="174">
        <v>0</v>
      </c>
      <c r="Q140" s="174">
        <f>ROUND(E140*P140,2)</f>
        <v>0</v>
      </c>
      <c r="R140" s="176"/>
      <c r="S140" s="176" t="s">
        <v>198</v>
      </c>
      <c r="T140" s="177" t="s">
        <v>199</v>
      </c>
      <c r="U140" s="157">
        <v>0</v>
      </c>
      <c r="V140" s="157">
        <f>ROUND(E140*U140,2)</f>
        <v>0</v>
      </c>
      <c r="W140" s="157"/>
      <c r="X140" s="157" t="s">
        <v>200</v>
      </c>
      <c r="Y140" s="157" t="s">
        <v>201</v>
      </c>
      <c r="Z140" s="147"/>
      <c r="AA140" s="147"/>
      <c r="AB140" s="147"/>
      <c r="AC140" s="147"/>
      <c r="AD140" s="147"/>
      <c r="AE140" s="147"/>
      <c r="AF140" s="147"/>
      <c r="AG140" s="147" t="s">
        <v>246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1" t="s">
        <v>990</v>
      </c>
      <c r="D141" s="161"/>
      <c r="E141" s="162">
        <v>25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206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1" t="s">
        <v>1259</v>
      </c>
      <c r="D142" s="161"/>
      <c r="E142" s="162">
        <v>15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206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1">
        <v>50</v>
      </c>
      <c r="B143" s="172" t="s">
        <v>1445</v>
      </c>
      <c r="C143" s="180" t="s">
        <v>1446</v>
      </c>
      <c r="D143" s="173" t="s">
        <v>330</v>
      </c>
      <c r="E143" s="174">
        <v>500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0</v>
      </c>
      <c r="O143" s="174">
        <f>ROUND(E143*N143,2)</f>
        <v>0</v>
      </c>
      <c r="P143" s="174">
        <v>0</v>
      </c>
      <c r="Q143" s="174">
        <f>ROUND(E143*P143,2)</f>
        <v>0</v>
      </c>
      <c r="R143" s="176"/>
      <c r="S143" s="176" t="s">
        <v>198</v>
      </c>
      <c r="T143" s="177" t="s">
        <v>199</v>
      </c>
      <c r="U143" s="157">
        <v>0</v>
      </c>
      <c r="V143" s="157">
        <f>ROUND(E143*U143,2)</f>
        <v>0</v>
      </c>
      <c r="W143" s="157"/>
      <c r="X143" s="157" t="s">
        <v>200</v>
      </c>
      <c r="Y143" s="157" t="s">
        <v>201</v>
      </c>
      <c r="Z143" s="147"/>
      <c r="AA143" s="147"/>
      <c r="AB143" s="147"/>
      <c r="AC143" s="147"/>
      <c r="AD143" s="147"/>
      <c r="AE143" s="147"/>
      <c r="AF143" s="147"/>
      <c r="AG143" s="147" t="s">
        <v>1026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9" t="s">
        <v>1447</v>
      </c>
      <c r="D144" s="260"/>
      <c r="E144" s="260"/>
      <c r="F144" s="260"/>
      <c r="G144" s="260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204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1">
        <v>51</v>
      </c>
      <c r="B145" s="172" t="s">
        <v>1448</v>
      </c>
      <c r="C145" s="180" t="s">
        <v>1449</v>
      </c>
      <c r="D145" s="173" t="s">
        <v>261</v>
      </c>
      <c r="E145" s="174">
        <v>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1.5E-3</v>
      </c>
      <c r="O145" s="174">
        <f>ROUND(E145*N145,2)</f>
        <v>0</v>
      </c>
      <c r="P145" s="174">
        <v>0</v>
      </c>
      <c r="Q145" s="174">
        <f>ROUND(E145*P145,2)</f>
        <v>0</v>
      </c>
      <c r="R145" s="176"/>
      <c r="S145" s="176" t="s">
        <v>198</v>
      </c>
      <c r="T145" s="177" t="s">
        <v>199</v>
      </c>
      <c r="U145" s="157">
        <v>0</v>
      </c>
      <c r="V145" s="157">
        <f>ROUND(E145*U145,2)</f>
        <v>0</v>
      </c>
      <c r="W145" s="157"/>
      <c r="X145" s="157" t="s">
        <v>486</v>
      </c>
      <c r="Y145" s="157" t="s">
        <v>201</v>
      </c>
      <c r="Z145" s="147"/>
      <c r="AA145" s="147"/>
      <c r="AB145" s="147"/>
      <c r="AC145" s="147"/>
      <c r="AD145" s="147"/>
      <c r="AE145" s="147"/>
      <c r="AF145" s="147"/>
      <c r="AG145" s="147" t="s">
        <v>1172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59" t="s">
        <v>1450</v>
      </c>
      <c r="D146" s="260"/>
      <c r="E146" s="260"/>
      <c r="F146" s="260"/>
      <c r="G146" s="260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204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86">
        <v>52</v>
      </c>
      <c r="B147" s="187" t="s">
        <v>1451</v>
      </c>
      <c r="C147" s="193" t="s">
        <v>1452</v>
      </c>
      <c r="D147" s="188" t="s">
        <v>261</v>
      </c>
      <c r="E147" s="189">
        <v>20</v>
      </c>
      <c r="F147" s="190"/>
      <c r="G147" s="191">
        <f>ROUND(E147*F147,2)</f>
        <v>0</v>
      </c>
      <c r="H147" s="190"/>
      <c r="I147" s="191">
        <f>ROUND(E147*H147,2)</f>
        <v>0</v>
      </c>
      <c r="J147" s="190"/>
      <c r="K147" s="191">
        <f>ROUND(E147*J147,2)</f>
        <v>0</v>
      </c>
      <c r="L147" s="191">
        <v>21</v>
      </c>
      <c r="M147" s="191">
        <f>G147*(1+L147/100)</f>
        <v>0</v>
      </c>
      <c r="N147" s="189">
        <v>0</v>
      </c>
      <c r="O147" s="189">
        <f>ROUND(E147*N147,2)</f>
        <v>0</v>
      </c>
      <c r="P147" s="189">
        <v>0</v>
      </c>
      <c r="Q147" s="189">
        <f>ROUND(E147*P147,2)</f>
        <v>0</v>
      </c>
      <c r="R147" s="191" t="s">
        <v>490</v>
      </c>
      <c r="S147" s="191" t="s">
        <v>262</v>
      </c>
      <c r="T147" s="192" t="s">
        <v>262</v>
      </c>
      <c r="U147" s="157">
        <v>0</v>
      </c>
      <c r="V147" s="157">
        <f>ROUND(E147*U147,2)</f>
        <v>0</v>
      </c>
      <c r="W147" s="157"/>
      <c r="X147" s="157" t="s">
        <v>486</v>
      </c>
      <c r="Y147" s="157" t="s">
        <v>201</v>
      </c>
      <c r="Z147" s="147"/>
      <c r="AA147" s="147"/>
      <c r="AB147" s="147"/>
      <c r="AC147" s="147"/>
      <c r="AD147" s="147"/>
      <c r="AE147" s="147"/>
      <c r="AF147" s="147"/>
      <c r="AG147" s="147" t="s">
        <v>1172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86">
        <v>53</v>
      </c>
      <c r="B148" s="187" t="s">
        <v>1453</v>
      </c>
      <c r="C148" s="193" t="s">
        <v>1454</v>
      </c>
      <c r="D148" s="188" t="s">
        <v>261</v>
      </c>
      <c r="E148" s="189">
        <v>20</v>
      </c>
      <c r="F148" s="190"/>
      <c r="G148" s="191">
        <f>ROUND(E148*F148,2)</f>
        <v>0</v>
      </c>
      <c r="H148" s="190"/>
      <c r="I148" s="191">
        <f>ROUND(E148*H148,2)</f>
        <v>0</v>
      </c>
      <c r="J148" s="190"/>
      <c r="K148" s="191">
        <f>ROUND(E148*J148,2)</f>
        <v>0</v>
      </c>
      <c r="L148" s="191">
        <v>21</v>
      </c>
      <c r="M148" s="191">
        <f>G148*(1+L148/100)</f>
        <v>0</v>
      </c>
      <c r="N148" s="189">
        <v>0</v>
      </c>
      <c r="O148" s="189">
        <f>ROUND(E148*N148,2)</f>
        <v>0</v>
      </c>
      <c r="P148" s="189">
        <v>0</v>
      </c>
      <c r="Q148" s="189">
        <f>ROUND(E148*P148,2)</f>
        <v>0</v>
      </c>
      <c r="R148" s="191" t="s">
        <v>490</v>
      </c>
      <c r="S148" s="191" t="s">
        <v>262</v>
      </c>
      <c r="T148" s="192" t="s">
        <v>262</v>
      </c>
      <c r="U148" s="157">
        <v>0</v>
      </c>
      <c r="V148" s="157">
        <f>ROUND(E148*U148,2)</f>
        <v>0</v>
      </c>
      <c r="W148" s="157"/>
      <c r="X148" s="157" t="s">
        <v>486</v>
      </c>
      <c r="Y148" s="157" t="s">
        <v>201</v>
      </c>
      <c r="Z148" s="147"/>
      <c r="AA148" s="147"/>
      <c r="AB148" s="147"/>
      <c r="AC148" s="147"/>
      <c r="AD148" s="147"/>
      <c r="AE148" s="147"/>
      <c r="AF148" s="147"/>
      <c r="AG148" s="147" t="s">
        <v>1172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6">
        <v>54</v>
      </c>
      <c r="B149" s="187" t="s">
        <v>1455</v>
      </c>
      <c r="C149" s="193" t="s">
        <v>1456</v>
      </c>
      <c r="D149" s="188" t="s">
        <v>261</v>
      </c>
      <c r="E149" s="189">
        <v>30</v>
      </c>
      <c r="F149" s="190"/>
      <c r="G149" s="191">
        <f>ROUND(E149*F149,2)</f>
        <v>0</v>
      </c>
      <c r="H149" s="190"/>
      <c r="I149" s="191">
        <f>ROUND(E149*H149,2)</f>
        <v>0</v>
      </c>
      <c r="J149" s="190"/>
      <c r="K149" s="191">
        <f>ROUND(E149*J149,2)</f>
        <v>0</v>
      </c>
      <c r="L149" s="191">
        <v>21</v>
      </c>
      <c r="M149" s="191">
        <f>G149*(1+L149/100)</f>
        <v>0</v>
      </c>
      <c r="N149" s="189">
        <v>0</v>
      </c>
      <c r="O149" s="189">
        <f>ROUND(E149*N149,2)</f>
        <v>0</v>
      </c>
      <c r="P149" s="189">
        <v>0</v>
      </c>
      <c r="Q149" s="189">
        <f>ROUND(E149*P149,2)</f>
        <v>0</v>
      </c>
      <c r="R149" s="191" t="s">
        <v>490</v>
      </c>
      <c r="S149" s="191" t="s">
        <v>262</v>
      </c>
      <c r="T149" s="192" t="s">
        <v>262</v>
      </c>
      <c r="U149" s="157">
        <v>0</v>
      </c>
      <c r="V149" s="157">
        <f>ROUND(E149*U149,2)</f>
        <v>0</v>
      </c>
      <c r="W149" s="157"/>
      <c r="X149" s="157" t="s">
        <v>486</v>
      </c>
      <c r="Y149" s="157" t="s">
        <v>201</v>
      </c>
      <c r="Z149" s="147"/>
      <c r="AA149" s="147"/>
      <c r="AB149" s="147"/>
      <c r="AC149" s="147"/>
      <c r="AD149" s="147"/>
      <c r="AE149" s="147"/>
      <c r="AF149" s="147"/>
      <c r="AG149" s="147" t="s">
        <v>1172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1">
        <v>55</v>
      </c>
      <c r="B150" s="172" t="s">
        <v>1457</v>
      </c>
      <c r="C150" s="180" t="s">
        <v>1458</v>
      </c>
      <c r="D150" s="173" t="s">
        <v>261</v>
      </c>
      <c r="E150" s="174">
        <v>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0</v>
      </c>
      <c r="O150" s="174">
        <f>ROUND(E150*N150,2)</f>
        <v>0</v>
      </c>
      <c r="P150" s="174">
        <v>0</v>
      </c>
      <c r="Q150" s="174">
        <f>ROUND(E150*P150,2)</f>
        <v>0</v>
      </c>
      <c r="R150" s="176"/>
      <c r="S150" s="176" t="s">
        <v>198</v>
      </c>
      <c r="T150" s="177" t="s">
        <v>199</v>
      </c>
      <c r="U150" s="157">
        <v>0</v>
      </c>
      <c r="V150" s="157">
        <f>ROUND(E150*U150,2)</f>
        <v>0</v>
      </c>
      <c r="W150" s="157"/>
      <c r="X150" s="157" t="s">
        <v>486</v>
      </c>
      <c r="Y150" s="157" t="s">
        <v>201</v>
      </c>
      <c r="Z150" s="147"/>
      <c r="AA150" s="147"/>
      <c r="AB150" s="147"/>
      <c r="AC150" s="147"/>
      <c r="AD150" s="147"/>
      <c r="AE150" s="147"/>
      <c r="AF150" s="147"/>
      <c r="AG150" s="147" t="s">
        <v>1172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259" t="s">
        <v>1459</v>
      </c>
      <c r="D151" s="260"/>
      <c r="E151" s="260"/>
      <c r="F151" s="260"/>
      <c r="G151" s="260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204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1">
        <v>56</v>
      </c>
      <c r="B152" s="172" t="s">
        <v>1460</v>
      </c>
      <c r="C152" s="180" t="s">
        <v>1461</v>
      </c>
      <c r="D152" s="173" t="s">
        <v>261</v>
      </c>
      <c r="E152" s="174">
        <v>4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5.5999999999999995E-4</v>
      </c>
      <c r="O152" s="174">
        <f>ROUND(E152*N152,2)</f>
        <v>0</v>
      </c>
      <c r="P152" s="174">
        <v>0</v>
      </c>
      <c r="Q152" s="174">
        <f>ROUND(E152*P152,2)</f>
        <v>0</v>
      </c>
      <c r="R152" s="176"/>
      <c r="S152" s="176" t="s">
        <v>198</v>
      </c>
      <c r="T152" s="177" t="s">
        <v>199</v>
      </c>
      <c r="U152" s="157">
        <v>0</v>
      </c>
      <c r="V152" s="157">
        <f>ROUND(E152*U152,2)</f>
        <v>0</v>
      </c>
      <c r="W152" s="157"/>
      <c r="X152" s="157" t="s">
        <v>486</v>
      </c>
      <c r="Y152" s="157" t="s">
        <v>201</v>
      </c>
      <c r="Z152" s="147"/>
      <c r="AA152" s="147"/>
      <c r="AB152" s="147"/>
      <c r="AC152" s="147"/>
      <c r="AD152" s="147"/>
      <c r="AE152" s="147"/>
      <c r="AF152" s="147"/>
      <c r="AG152" s="147" t="s">
        <v>1172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9" t="s">
        <v>1462</v>
      </c>
      <c r="D153" s="260"/>
      <c r="E153" s="260"/>
      <c r="F153" s="260"/>
      <c r="G153" s="260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204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250" t="s">
        <v>1463</v>
      </c>
      <c r="D154" s="251"/>
      <c r="E154" s="251"/>
      <c r="F154" s="251"/>
      <c r="G154" s="251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204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1">
        <v>57</v>
      </c>
      <c r="B155" s="172" t="s">
        <v>1464</v>
      </c>
      <c r="C155" s="180" t="s">
        <v>1465</v>
      </c>
      <c r="D155" s="173" t="s">
        <v>261</v>
      </c>
      <c r="E155" s="174">
        <v>6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1.9E-3</v>
      </c>
      <c r="O155" s="174">
        <f>ROUND(E155*N155,2)</f>
        <v>0.01</v>
      </c>
      <c r="P155" s="174">
        <v>0</v>
      </c>
      <c r="Q155" s="174">
        <f>ROUND(E155*P155,2)</f>
        <v>0</v>
      </c>
      <c r="R155" s="176"/>
      <c r="S155" s="176" t="s">
        <v>198</v>
      </c>
      <c r="T155" s="177" t="s">
        <v>199</v>
      </c>
      <c r="U155" s="157">
        <v>0</v>
      </c>
      <c r="V155" s="157">
        <f>ROUND(E155*U155,2)</f>
        <v>0</v>
      </c>
      <c r="W155" s="157"/>
      <c r="X155" s="157" t="s">
        <v>486</v>
      </c>
      <c r="Y155" s="157" t="s">
        <v>201</v>
      </c>
      <c r="Z155" s="147"/>
      <c r="AA155" s="147"/>
      <c r="AB155" s="147"/>
      <c r="AC155" s="147"/>
      <c r="AD155" s="147"/>
      <c r="AE155" s="147"/>
      <c r="AF155" s="147"/>
      <c r="AG155" s="147" t="s">
        <v>1172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9" t="s">
        <v>1466</v>
      </c>
      <c r="D156" s="260"/>
      <c r="E156" s="260"/>
      <c r="F156" s="260"/>
      <c r="G156" s="260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204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1">
        <v>58</v>
      </c>
      <c r="B157" s="172" t="s">
        <v>1467</v>
      </c>
      <c r="C157" s="180" t="s">
        <v>1468</v>
      </c>
      <c r="D157" s="173" t="s">
        <v>261</v>
      </c>
      <c r="E157" s="174">
        <v>8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4">
        <v>2.2000000000000001E-3</v>
      </c>
      <c r="O157" s="174">
        <f>ROUND(E157*N157,2)</f>
        <v>0.02</v>
      </c>
      <c r="P157" s="174">
        <v>0</v>
      </c>
      <c r="Q157" s="174">
        <f>ROUND(E157*P157,2)</f>
        <v>0</v>
      </c>
      <c r="R157" s="176"/>
      <c r="S157" s="176" t="s">
        <v>198</v>
      </c>
      <c r="T157" s="177" t="s">
        <v>199</v>
      </c>
      <c r="U157" s="157">
        <v>0</v>
      </c>
      <c r="V157" s="157">
        <f>ROUND(E157*U157,2)</f>
        <v>0</v>
      </c>
      <c r="W157" s="157"/>
      <c r="X157" s="157" t="s">
        <v>486</v>
      </c>
      <c r="Y157" s="157" t="s">
        <v>201</v>
      </c>
      <c r="Z157" s="147"/>
      <c r="AA157" s="147"/>
      <c r="AB157" s="147"/>
      <c r="AC157" s="147"/>
      <c r="AD157" s="147"/>
      <c r="AE157" s="147"/>
      <c r="AF157" s="147"/>
      <c r="AG157" s="147" t="s">
        <v>1172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59" t="s">
        <v>1466</v>
      </c>
      <c r="D158" s="260"/>
      <c r="E158" s="260"/>
      <c r="F158" s="260"/>
      <c r="G158" s="260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204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1">
        <v>59</v>
      </c>
      <c r="B159" s="172" t="s">
        <v>1469</v>
      </c>
      <c r="C159" s="180" t="s">
        <v>1470</v>
      </c>
      <c r="D159" s="173" t="s">
        <v>261</v>
      </c>
      <c r="E159" s="174">
        <v>1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4.0000000000000001E-3</v>
      </c>
      <c r="O159" s="174">
        <f>ROUND(E159*N159,2)</f>
        <v>0</v>
      </c>
      <c r="P159" s="174">
        <v>0</v>
      </c>
      <c r="Q159" s="174">
        <f>ROUND(E159*P159,2)</f>
        <v>0</v>
      </c>
      <c r="R159" s="176"/>
      <c r="S159" s="176" t="s">
        <v>198</v>
      </c>
      <c r="T159" s="177" t="s">
        <v>199</v>
      </c>
      <c r="U159" s="157">
        <v>0</v>
      </c>
      <c r="V159" s="157">
        <f>ROUND(E159*U159,2)</f>
        <v>0</v>
      </c>
      <c r="W159" s="157"/>
      <c r="X159" s="157" t="s">
        <v>486</v>
      </c>
      <c r="Y159" s="157" t="s">
        <v>201</v>
      </c>
      <c r="Z159" s="147"/>
      <c r="AA159" s="147"/>
      <c r="AB159" s="147"/>
      <c r="AC159" s="147"/>
      <c r="AD159" s="147"/>
      <c r="AE159" s="147"/>
      <c r="AF159" s="147"/>
      <c r="AG159" s="147" t="s">
        <v>1172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9" t="s">
        <v>1471</v>
      </c>
      <c r="D160" s="260"/>
      <c r="E160" s="260"/>
      <c r="F160" s="260"/>
      <c r="G160" s="260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204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1">
        <v>60</v>
      </c>
      <c r="B161" s="172" t="s">
        <v>1472</v>
      </c>
      <c r="C161" s="180" t="s">
        <v>1473</v>
      </c>
      <c r="D161" s="173" t="s">
        <v>330</v>
      </c>
      <c r="E161" s="174">
        <v>40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4">
        <v>9.7999999999999997E-4</v>
      </c>
      <c r="O161" s="174">
        <f>ROUND(E161*N161,2)</f>
        <v>0.04</v>
      </c>
      <c r="P161" s="174">
        <v>0</v>
      </c>
      <c r="Q161" s="174">
        <f>ROUND(E161*P161,2)</f>
        <v>0</v>
      </c>
      <c r="R161" s="176" t="s">
        <v>490</v>
      </c>
      <c r="S161" s="176" t="s">
        <v>262</v>
      </c>
      <c r="T161" s="177" t="s">
        <v>262</v>
      </c>
      <c r="U161" s="157">
        <v>0</v>
      </c>
      <c r="V161" s="157">
        <f>ROUND(E161*U161,2)</f>
        <v>0</v>
      </c>
      <c r="W161" s="157"/>
      <c r="X161" s="157" t="s">
        <v>486</v>
      </c>
      <c r="Y161" s="157" t="s">
        <v>201</v>
      </c>
      <c r="Z161" s="147"/>
      <c r="AA161" s="147"/>
      <c r="AB161" s="147"/>
      <c r="AC161" s="147"/>
      <c r="AD161" s="147"/>
      <c r="AE161" s="147"/>
      <c r="AF161" s="147"/>
      <c r="AG161" s="147" t="s">
        <v>1172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1" t="s">
        <v>1474</v>
      </c>
      <c r="D162" s="161"/>
      <c r="E162" s="162">
        <v>25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206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1" t="s">
        <v>1475</v>
      </c>
      <c r="D163" s="161"/>
      <c r="E163" s="162">
        <v>15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206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4" t="s">
        <v>193</v>
      </c>
      <c r="B164" s="165" t="s">
        <v>155</v>
      </c>
      <c r="C164" s="179" t="s">
        <v>156</v>
      </c>
      <c r="D164" s="166"/>
      <c r="E164" s="167"/>
      <c r="F164" s="168"/>
      <c r="G164" s="168">
        <f>SUMIF(AG165:AG183,"&lt;&gt;NOR",G165:G183)</f>
        <v>0</v>
      </c>
      <c r="H164" s="168"/>
      <c r="I164" s="168">
        <f>SUM(I165:I183)</f>
        <v>0</v>
      </c>
      <c r="J164" s="168"/>
      <c r="K164" s="168">
        <f>SUM(K165:K183)</f>
        <v>0</v>
      </c>
      <c r="L164" s="168"/>
      <c r="M164" s="168">
        <f>SUM(M165:M183)</f>
        <v>0</v>
      </c>
      <c r="N164" s="167"/>
      <c r="O164" s="167">
        <f>SUM(O165:O183)</f>
        <v>0</v>
      </c>
      <c r="P164" s="167"/>
      <c r="Q164" s="167">
        <f>SUM(Q165:Q183)</f>
        <v>0.01</v>
      </c>
      <c r="R164" s="168"/>
      <c r="S164" s="168"/>
      <c r="T164" s="169"/>
      <c r="U164" s="163"/>
      <c r="V164" s="163">
        <f>SUM(V165:V183)</f>
        <v>0</v>
      </c>
      <c r="W164" s="163"/>
      <c r="X164" s="163"/>
      <c r="Y164" s="163"/>
      <c r="AG164" t="s">
        <v>194</v>
      </c>
    </row>
    <row r="165" spans="1:60" outlineLevel="1" x14ac:dyDescent="0.2">
      <c r="A165" s="171">
        <v>61</v>
      </c>
      <c r="B165" s="172" t="s">
        <v>1476</v>
      </c>
      <c r="C165" s="180" t="s">
        <v>1477</v>
      </c>
      <c r="D165" s="173" t="s">
        <v>1478</v>
      </c>
      <c r="E165" s="174">
        <v>23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4">
        <v>0</v>
      </c>
      <c r="O165" s="174">
        <f>ROUND(E165*N165,2)</f>
        <v>0</v>
      </c>
      <c r="P165" s="174">
        <v>0</v>
      </c>
      <c r="Q165" s="174">
        <f>ROUND(E165*P165,2)</f>
        <v>0</v>
      </c>
      <c r="R165" s="176"/>
      <c r="S165" s="176" t="s">
        <v>262</v>
      </c>
      <c r="T165" s="177" t="s">
        <v>262</v>
      </c>
      <c r="U165" s="157">
        <v>0</v>
      </c>
      <c r="V165" s="157">
        <f>ROUND(E165*U165,2)</f>
        <v>0</v>
      </c>
      <c r="W165" s="157"/>
      <c r="X165" s="157" t="s">
        <v>200</v>
      </c>
      <c r="Y165" s="157" t="s">
        <v>201</v>
      </c>
      <c r="Z165" s="147"/>
      <c r="AA165" s="147"/>
      <c r="AB165" s="147"/>
      <c r="AC165" s="147"/>
      <c r="AD165" s="147"/>
      <c r="AE165" s="147"/>
      <c r="AF165" s="147"/>
      <c r="AG165" s="147" t="s">
        <v>1026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59" t="s">
        <v>1479</v>
      </c>
      <c r="D166" s="260"/>
      <c r="E166" s="260"/>
      <c r="F166" s="260"/>
      <c r="G166" s="260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204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1" t="s">
        <v>1480</v>
      </c>
      <c r="D167" s="161"/>
      <c r="E167" s="162">
        <v>8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206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1" t="s">
        <v>1481</v>
      </c>
      <c r="D168" s="161"/>
      <c r="E168" s="162">
        <v>15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206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1">
        <v>62</v>
      </c>
      <c r="B169" s="172" t="s">
        <v>1482</v>
      </c>
      <c r="C169" s="180" t="s">
        <v>1483</v>
      </c>
      <c r="D169" s="173" t="s">
        <v>330</v>
      </c>
      <c r="E169" s="174">
        <v>200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0</v>
      </c>
      <c r="O169" s="174">
        <f>ROUND(E169*N169,2)</f>
        <v>0</v>
      </c>
      <c r="P169" s="174">
        <v>0</v>
      </c>
      <c r="Q169" s="174">
        <f>ROUND(E169*P169,2)</f>
        <v>0</v>
      </c>
      <c r="R169" s="176"/>
      <c r="S169" s="176" t="s">
        <v>262</v>
      </c>
      <c r="T169" s="177" t="s">
        <v>262</v>
      </c>
      <c r="U169" s="157">
        <v>0</v>
      </c>
      <c r="V169" s="157">
        <f>ROUND(E169*U169,2)</f>
        <v>0</v>
      </c>
      <c r="W169" s="157"/>
      <c r="X169" s="157" t="s">
        <v>200</v>
      </c>
      <c r="Y169" s="157" t="s">
        <v>201</v>
      </c>
      <c r="Z169" s="147"/>
      <c r="AA169" s="147"/>
      <c r="AB169" s="147"/>
      <c r="AC169" s="147"/>
      <c r="AD169" s="147"/>
      <c r="AE169" s="147"/>
      <c r="AF169" s="147"/>
      <c r="AG169" s="147" t="s">
        <v>1026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259" t="s">
        <v>1484</v>
      </c>
      <c r="D170" s="260"/>
      <c r="E170" s="260"/>
      <c r="F170" s="260"/>
      <c r="G170" s="26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204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250" t="s">
        <v>1417</v>
      </c>
      <c r="D171" s="251"/>
      <c r="E171" s="251"/>
      <c r="F171" s="251"/>
      <c r="G171" s="251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204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86">
        <v>63</v>
      </c>
      <c r="B172" s="187" t="s">
        <v>1485</v>
      </c>
      <c r="C172" s="193" t="s">
        <v>1486</v>
      </c>
      <c r="D172" s="188" t="s">
        <v>261</v>
      </c>
      <c r="E172" s="189">
        <v>5</v>
      </c>
      <c r="F172" s="190"/>
      <c r="G172" s="191">
        <f>ROUND(E172*F172,2)</f>
        <v>0</v>
      </c>
      <c r="H172" s="190"/>
      <c r="I172" s="191">
        <f>ROUND(E172*H172,2)</f>
        <v>0</v>
      </c>
      <c r="J172" s="190"/>
      <c r="K172" s="191">
        <f>ROUND(E172*J172,2)</f>
        <v>0</v>
      </c>
      <c r="L172" s="191">
        <v>21</v>
      </c>
      <c r="M172" s="191">
        <f>G172*(1+L172/100)</f>
        <v>0</v>
      </c>
      <c r="N172" s="189">
        <v>0</v>
      </c>
      <c r="O172" s="189">
        <f>ROUND(E172*N172,2)</f>
        <v>0</v>
      </c>
      <c r="P172" s="189">
        <v>0</v>
      </c>
      <c r="Q172" s="189">
        <f>ROUND(E172*P172,2)</f>
        <v>0</v>
      </c>
      <c r="R172" s="191"/>
      <c r="S172" s="191" t="s">
        <v>262</v>
      </c>
      <c r="T172" s="192" t="s">
        <v>262</v>
      </c>
      <c r="U172" s="157">
        <v>0</v>
      </c>
      <c r="V172" s="157">
        <f>ROUND(E172*U172,2)</f>
        <v>0</v>
      </c>
      <c r="W172" s="157"/>
      <c r="X172" s="157" t="s">
        <v>200</v>
      </c>
      <c r="Y172" s="157" t="s">
        <v>201</v>
      </c>
      <c r="Z172" s="147"/>
      <c r="AA172" s="147"/>
      <c r="AB172" s="147"/>
      <c r="AC172" s="147"/>
      <c r="AD172" s="147"/>
      <c r="AE172" s="147"/>
      <c r="AF172" s="147"/>
      <c r="AG172" s="147" t="s">
        <v>1026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1">
        <v>64</v>
      </c>
      <c r="B173" s="172" t="s">
        <v>1487</v>
      </c>
      <c r="C173" s="180" t="s">
        <v>1488</v>
      </c>
      <c r="D173" s="173" t="s">
        <v>261</v>
      </c>
      <c r="E173" s="174">
        <v>1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0</v>
      </c>
      <c r="O173" s="174">
        <f>ROUND(E173*N173,2)</f>
        <v>0</v>
      </c>
      <c r="P173" s="174">
        <v>0</v>
      </c>
      <c r="Q173" s="174">
        <f>ROUND(E173*P173,2)</f>
        <v>0</v>
      </c>
      <c r="R173" s="176"/>
      <c r="S173" s="176" t="s">
        <v>262</v>
      </c>
      <c r="T173" s="177" t="s">
        <v>262</v>
      </c>
      <c r="U173" s="157">
        <v>0</v>
      </c>
      <c r="V173" s="157">
        <f>ROUND(E173*U173,2)</f>
        <v>0</v>
      </c>
      <c r="W173" s="157"/>
      <c r="X173" s="157" t="s">
        <v>200</v>
      </c>
      <c r="Y173" s="157" t="s">
        <v>201</v>
      </c>
      <c r="Z173" s="147"/>
      <c r="AA173" s="147"/>
      <c r="AB173" s="147"/>
      <c r="AC173" s="147"/>
      <c r="AD173" s="147"/>
      <c r="AE173" s="147"/>
      <c r="AF173" s="147"/>
      <c r="AG173" s="147" t="s">
        <v>1026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259" t="s">
        <v>1489</v>
      </c>
      <c r="D174" s="260"/>
      <c r="E174" s="260"/>
      <c r="F174" s="260"/>
      <c r="G174" s="260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204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86">
        <v>65</v>
      </c>
      <c r="B175" s="187" t="s">
        <v>1490</v>
      </c>
      <c r="C175" s="193" t="s">
        <v>1491</v>
      </c>
      <c r="D175" s="188" t="s">
        <v>261</v>
      </c>
      <c r="E175" s="189">
        <v>10</v>
      </c>
      <c r="F175" s="190"/>
      <c r="G175" s="191">
        <f>ROUND(E175*F175,2)</f>
        <v>0</v>
      </c>
      <c r="H175" s="190"/>
      <c r="I175" s="191">
        <f>ROUND(E175*H175,2)</f>
        <v>0</v>
      </c>
      <c r="J175" s="190"/>
      <c r="K175" s="191">
        <f>ROUND(E175*J175,2)</f>
        <v>0</v>
      </c>
      <c r="L175" s="191">
        <v>21</v>
      </c>
      <c r="M175" s="191">
        <f>G175*(1+L175/100)</f>
        <v>0</v>
      </c>
      <c r="N175" s="189">
        <v>0</v>
      </c>
      <c r="O175" s="189">
        <f>ROUND(E175*N175,2)</f>
        <v>0</v>
      </c>
      <c r="P175" s="189">
        <v>0</v>
      </c>
      <c r="Q175" s="189">
        <f>ROUND(E175*P175,2)</f>
        <v>0</v>
      </c>
      <c r="R175" s="191"/>
      <c r="S175" s="191" t="s">
        <v>262</v>
      </c>
      <c r="T175" s="192" t="s">
        <v>262</v>
      </c>
      <c r="U175" s="157">
        <v>0</v>
      </c>
      <c r="V175" s="157">
        <f>ROUND(E175*U175,2)</f>
        <v>0</v>
      </c>
      <c r="W175" s="157"/>
      <c r="X175" s="157" t="s">
        <v>200</v>
      </c>
      <c r="Y175" s="157" t="s">
        <v>201</v>
      </c>
      <c r="Z175" s="147"/>
      <c r="AA175" s="147"/>
      <c r="AB175" s="147"/>
      <c r="AC175" s="147"/>
      <c r="AD175" s="147"/>
      <c r="AE175" s="147"/>
      <c r="AF175" s="147"/>
      <c r="AG175" s="147" t="s">
        <v>1026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86">
        <v>66</v>
      </c>
      <c r="B176" s="187" t="s">
        <v>1492</v>
      </c>
      <c r="C176" s="193" t="s">
        <v>1493</v>
      </c>
      <c r="D176" s="188" t="s">
        <v>261</v>
      </c>
      <c r="E176" s="189">
        <v>10</v>
      </c>
      <c r="F176" s="190"/>
      <c r="G176" s="191">
        <f>ROUND(E176*F176,2)</f>
        <v>0</v>
      </c>
      <c r="H176" s="190"/>
      <c r="I176" s="191">
        <f>ROUND(E176*H176,2)</f>
        <v>0</v>
      </c>
      <c r="J176" s="190"/>
      <c r="K176" s="191">
        <f>ROUND(E176*J176,2)</f>
        <v>0</v>
      </c>
      <c r="L176" s="191">
        <v>21</v>
      </c>
      <c r="M176" s="191">
        <f>G176*(1+L176/100)</f>
        <v>0</v>
      </c>
      <c r="N176" s="189">
        <v>0</v>
      </c>
      <c r="O176" s="189">
        <f>ROUND(E176*N176,2)</f>
        <v>0</v>
      </c>
      <c r="P176" s="189">
        <v>0</v>
      </c>
      <c r="Q176" s="189">
        <f>ROUND(E176*P176,2)</f>
        <v>0</v>
      </c>
      <c r="R176" s="191"/>
      <c r="S176" s="191" t="s">
        <v>262</v>
      </c>
      <c r="T176" s="192" t="s">
        <v>262</v>
      </c>
      <c r="U176" s="157">
        <v>0</v>
      </c>
      <c r="V176" s="157">
        <f>ROUND(E176*U176,2)</f>
        <v>0</v>
      </c>
      <c r="W176" s="157"/>
      <c r="X176" s="157" t="s">
        <v>200</v>
      </c>
      <c r="Y176" s="157" t="s">
        <v>201</v>
      </c>
      <c r="Z176" s="147"/>
      <c r="AA176" s="147"/>
      <c r="AB176" s="147"/>
      <c r="AC176" s="147"/>
      <c r="AD176" s="147"/>
      <c r="AE176" s="147"/>
      <c r="AF176" s="147"/>
      <c r="AG176" s="147" t="s">
        <v>1026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1">
        <v>67</v>
      </c>
      <c r="B177" s="172" t="s">
        <v>1494</v>
      </c>
      <c r="C177" s="180" t="s">
        <v>1495</v>
      </c>
      <c r="D177" s="173" t="s">
        <v>330</v>
      </c>
      <c r="E177" s="174">
        <v>200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0</v>
      </c>
      <c r="O177" s="174">
        <f>ROUND(E177*N177,2)</f>
        <v>0</v>
      </c>
      <c r="P177" s="174">
        <v>0</v>
      </c>
      <c r="Q177" s="174">
        <f>ROUND(E177*P177,2)</f>
        <v>0</v>
      </c>
      <c r="R177" s="176"/>
      <c r="S177" s="176" t="s">
        <v>198</v>
      </c>
      <c r="T177" s="177" t="s">
        <v>199</v>
      </c>
      <c r="U177" s="157">
        <v>0</v>
      </c>
      <c r="V177" s="157">
        <f>ROUND(E177*U177,2)</f>
        <v>0</v>
      </c>
      <c r="W177" s="157"/>
      <c r="X177" s="157" t="s">
        <v>200</v>
      </c>
      <c r="Y177" s="157" t="s">
        <v>201</v>
      </c>
      <c r="Z177" s="147"/>
      <c r="AA177" s="147"/>
      <c r="AB177" s="147"/>
      <c r="AC177" s="147"/>
      <c r="AD177" s="147"/>
      <c r="AE177" s="147"/>
      <c r="AF177" s="147"/>
      <c r="AG177" s="147" t="s">
        <v>1026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9" t="s">
        <v>1496</v>
      </c>
      <c r="D178" s="260"/>
      <c r="E178" s="260"/>
      <c r="F178" s="260"/>
      <c r="G178" s="260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204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1">
        <v>68</v>
      </c>
      <c r="B179" s="172" t="s">
        <v>1497</v>
      </c>
      <c r="C179" s="180" t="s">
        <v>1498</v>
      </c>
      <c r="D179" s="173" t="s">
        <v>330</v>
      </c>
      <c r="E179" s="174">
        <v>75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0</v>
      </c>
      <c r="O179" s="174">
        <f>ROUND(E179*N179,2)</f>
        <v>0</v>
      </c>
      <c r="P179" s="174">
        <v>1.2E-4</v>
      </c>
      <c r="Q179" s="174">
        <f>ROUND(E179*P179,2)</f>
        <v>0.01</v>
      </c>
      <c r="R179" s="176"/>
      <c r="S179" s="176" t="s">
        <v>198</v>
      </c>
      <c r="T179" s="177" t="s">
        <v>199</v>
      </c>
      <c r="U179" s="157">
        <v>0</v>
      </c>
      <c r="V179" s="157">
        <f>ROUND(E179*U179,2)</f>
        <v>0</v>
      </c>
      <c r="W179" s="157"/>
      <c r="X179" s="157" t="s">
        <v>200</v>
      </c>
      <c r="Y179" s="157" t="s">
        <v>201</v>
      </c>
      <c r="Z179" s="147"/>
      <c r="AA179" s="147"/>
      <c r="AB179" s="147"/>
      <c r="AC179" s="147"/>
      <c r="AD179" s="147"/>
      <c r="AE179" s="147"/>
      <c r="AF179" s="147"/>
      <c r="AG179" s="147" t="s">
        <v>246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1" t="s">
        <v>1499</v>
      </c>
      <c r="D180" s="161"/>
      <c r="E180" s="162">
        <v>75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206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1">
        <v>69</v>
      </c>
      <c r="B181" s="172" t="s">
        <v>1500</v>
      </c>
      <c r="C181" s="180" t="s">
        <v>1503</v>
      </c>
      <c r="D181" s="173" t="s">
        <v>330</v>
      </c>
      <c r="E181" s="174">
        <v>200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74">
        <v>0</v>
      </c>
      <c r="O181" s="174">
        <f>ROUND(E181*N181,2)</f>
        <v>0</v>
      </c>
      <c r="P181" s="174">
        <v>0</v>
      </c>
      <c r="Q181" s="174">
        <f>ROUND(E181*P181,2)</f>
        <v>0</v>
      </c>
      <c r="R181" s="176" t="s">
        <v>490</v>
      </c>
      <c r="S181" s="176" t="s">
        <v>262</v>
      </c>
      <c r="T181" s="177" t="s">
        <v>262</v>
      </c>
      <c r="U181" s="157">
        <v>0</v>
      </c>
      <c r="V181" s="157">
        <f>ROUND(E181*U181,2)</f>
        <v>0</v>
      </c>
      <c r="W181" s="157"/>
      <c r="X181" s="157" t="s">
        <v>486</v>
      </c>
      <c r="Y181" s="157" t="s">
        <v>201</v>
      </c>
      <c r="Z181" s="147"/>
      <c r="AA181" s="147"/>
      <c r="AB181" s="147"/>
      <c r="AC181" s="147"/>
      <c r="AD181" s="147"/>
      <c r="AE181" s="147"/>
      <c r="AF181" s="147"/>
      <c r="AG181" s="147" t="s">
        <v>1172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259" t="s">
        <v>1484</v>
      </c>
      <c r="D182" s="260"/>
      <c r="E182" s="260"/>
      <c r="F182" s="260"/>
      <c r="G182" s="260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204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86">
        <v>70</v>
      </c>
      <c r="B183" s="187" t="s">
        <v>1501</v>
      </c>
      <c r="C183" s="193" t="s">
        <v>1502</v>
      </c>
      <c r="D183" s="188" t="s">
        <v>261</v>
      </c>
      <c r="E183" s="189">
        <v>5</v>
      </c>
      <c r="F183" s="190"/>
      <c r="G183" s="191">
        <f>ROUND(E183*F183,2)</f>
        <v>0</v>
      </c>
      <c r="H183" s="190"/>
      <c r="I183" s="191">
        <f>ROUND(E183*H183,2)</f>
        <v>0</v>
      </c>
      <c r="J183" s="190"/>
      <c r="K183" s="191">
        <f>ROUND(E183*J183,2)</f>
        <v>0</v>
      </c>
      <c r="L183" s="191">
        <v>21</v>
      </c>
      <c r="M183" s="191">
        <f>G183*(1+L183/100)</f>
        <v>0</v>
      </c>
      <c r="N183" s="189">
        <v>0</v>
      </c>
      <c r="O183" s="189">
        <f>ROUND(E183*N183,2)</f>
        <v>0</v>
      </c>
      <c r="P183" s="189">
        <v>0</v>
      </c>
      <c r="Q183" s="189">
        <f>ROUND(E183*P183,2)</f>
        <v>0</v>
      </c>
      <c r="R183" s="191" t="s">
        <v>490</v>
      </c>
      <c r="S183" s="191" t="s">
        <v>262</v>
      </c>
      <c r="T183" s="192" t="s">
        <v>262</v>
      </c>
      <c r="U183" s="157">
        <v>0</v>
      </c>
      <c r="V183" s="157">
        <f>ROUND(E183*U183,2)</f>
        <v>0</v>
      </c>
      <c r="W183" s="157"/>
      <c r="X183" s="157" t="s">
        <v>486</v>
      </c>
      <c r="Y183" s="157" t="s">
        <v>201</v>
      </c>
      <c r="Z183" s="147"/>
      <c r="AA183" s="147"/>
      <c r="AB183" s="147"/>
      <c r="AC183" s="147"/>
      <c r="AD183" s="147"/>
      <c r="AE183" s="147"/>
      <c r="AF183" s="147"/>
      <c r="AG183" s="147" t="s">
        <v>1172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x14ac:dyDescent="0.2">
      <c r="A184" s="164" t="s">
        <v>193</v>
      </c>
      <c r="B184" s="165" t="s">
        <v>161</v>
      </c>
      <c r="C184" s="179" t="s">
        <v>162</v>
      </c>
      <c r="D184" s="166"/>
      <c r="E184" s="167"/>
      <c r="F184" s="168"/>
      <c r="G184" s="168">
        <f>SUMIF(AG185:AG198,"&lt;&gt;NOR",G185:G198)</f>
        <v>0</v>
      </c>
      <c r="H184" s="168"/>
      <c r="I184" s="168">
        <f>SUM(I185:I198)</f>
        <v>0</v>
      </c>
      <c r="J184" s="168"/>
      <c r="K184" s="168">
        <f>SUM(K185:K198)</f>
        <v>0</v>
      </c>
      <c r="L184" s="168"/>
      <c r="M184" s="168">
        <f>SUM(M185:M198)</f>
        <v>0</v>
      </c>
      <c r="N184" s="167"/>
      <c r="O184" s="167">
        <f>SUM(O185:O198)</f>
        <v>0</v>
      </c>
      <c r="P184" s="167"/>
      <c r="Q184" s="167">
        <f>SUM(Q185:Q198)</f>
        <v>0</v>
      </c>
      <c r="R184" s="168"/>
      <c r="S184" s="168"/>
      <c r="T184" s="169"/>
      <c r="U184" s="163"/>
      <c r="V184" s="163">
        <f>SUM(V185:V198)</f>
        <v>0</v>
      </c>
      <c r="W184" s="163"/>
      <c r="X184" s="163"/>
      <c r="Y184" s="163"/>
      <c r="AG184" t="s">
        <v>194</v>
      </c>
    </row>
    <row r="185" spans="1:60" outlineLevel="1" x14ac:dyDescent="0.2">
      <c r="A185" s="171">
        <v>71</v>
      </c>
      <c r="B185" s="172" t="s">
        <v>705</v>
      </c>
      <c r="C185" s="180" t="s">
        <v>785</v>
      </c>
      <c r="D185" s="173" t="s">
        <v>271</v>
      </c>
      <c r="E185" s="174">
        <v>2.8365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0</v>
      </c>
      <c r="O185" s="174">
        <f>ROUND(E185*N185,2)</f>
        <v>0</v>
      </c>
      <c r="P185" s="174">
        <v>0</v>
      </c>
      <c r="Q185" s="174">
        <f>ROUND(E185*P185,2)</f>
        <v>0</v>
      </c>
      <c r="R185" s="176" t="s">
        <v>786</v>
      </c>
      <c r="S185" s="176" t="s">
        <v>262</v>
      </c>
      <c r="T185" s="177" t="s">
        <v>262</v>
      </c>
      <c r="U185" s="157">
        <v>0</v>
      </c>
      <c r="V185" s="157">
        <f>ROUND(E185*U185,2)</f>
        <v>0</v>
      </c>
      <c r="W185" s="157"/>
      <c r="X185" s="157" t="s">
        <v>200</v>
      </c>
      <c r="Y185" s="157" t="s">
        <v>201</v>
      </c>
      <c r="Z185" s="147"/>
      <c r="AA185" s="147"/>
      <c r="AB185" s="147"/>
      <c r="AC185" s="147"/>
      <c r="AD185" s="147"/>
      <c r="AE185" s="147"/>
      <c r="AF185" s="147"/>
      <c r="AG185" s="147" t="s">
        <v>246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2" x14ac:dyDescent="0.2">
      <c r="A186" s="154"/>
      <c r="B186" s="155"/>
      <c r="C186" s="261" t="s">
        <v>787</v>
      </c>
      <c r="D186" s="262"/>
      <c r="E186" s="262"/>
      <c r="F186" s="262"/>
      <c r="G186" s="262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716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78" t="str">
        <f>C186</f>
        <v>se složením a hrubým urovnáním nebo s přeložením na jiný dopravní prostředek kromě lodi, vč. příplatku za každých dalších i započatých 1000 m přes 1000 m,</v>
      </c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50" t="s">
        <v>503</v>
      </c>
      <c r="D187" s="251"/>
      <c r="E187" s="251"/>
      <c r="F187" s="251"/>
      <c r="G187" s="251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204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71">
        <v>72</v>
      </c>
      <c r="B188" s="172" t="s">
        <v>693</v>
      </c>
      <c r="C188" s="180" t="s">
        <v>788</v>
      </c>
      <c r="D188" s="173" t="s">
        <v>271</v>
      </c>
      <c r="E188" s="174">
        <v>2.8365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4">
        <v>0</v>
      </c>
      <c r="O188" s="174">
        <f>ROUND(E188*N188,2)</f>
        <v>0</v>
      </c>
      <c r="P188" s="174">
        <v>0</v>
      </c>
      <c r="Q188" s="174">
        <f>ROUND(E188*P188,2)</f>
        <v>0</v>
      </c>
      <c r="R188" s="176" t="s">
        <v>789</v>
      </c>
      <c r="S188" s="176" t="s">
        <v>262</v>
      </c>
      <c r="T188" s="177" t="s">
        <v>262</v>
      </c>
      <c r="U188" s="157">
        <v>0</v>
      </c>
      <c r="V188" s="157">
        <f>ROUND(E188*U188,2)</f>
        <v>0</v>
      </c>
      <c r="W188" s="157"/>
      <c r="X188" s="157" t="s">
        <v>200</v>
      </c>
      <c r="Y188" s="157" t="s">
        <v>201</v>
      </c>
      <c r="Z188" s="147"/>
      <c r="AA188" s="147"/>
      <c r="AB188" s="147"/>
      <c r="AC188" s="147"/>
      <c r="AD188" s="147"/>
      <c r="AE188" s="147"/>
      <c r="AF188" s="147"/>
      <c r="AG188" s="147" t="s">
        <v>246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261" t="s">
        <v>790</v>
      </c>
      <c r="D189" s="262"/>
      <c r="E189" s="262"/>
      <c r="F189" s="262"/>
      <c r="G189" s="262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716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78" t="str">
        <f>C189</f>
        <v>nebo vybouraných hmot nošením nebo přehazováním k místu nakládky přístupnému normálním dopravním prostředkům,</v>
      </c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250" t="s">
        <v>503</v>
      </c>
      <c r="D190" s="251"/>
      <c r="E190" s="251"/>
      <c r="F190" s="251"/>
      <c r="G190" s="251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204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1">
        <v>73</v>
      </c>
      <c r="B191" s="172" t="s">
        <v>695</v>
      </c>
      <c r="C191" s="180" t="s">
        <v>791</v>
      </c>
      <c r="D191" s="173" t="s">
        <v>271</v>
      </c>
      <c r="E191" s="174">
        <v>5.673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4">
        <v>0</v>
      </c>
      <c r="O191" s="174">
        <f>ROUND(E191*N191,2)</f>
        <v>0</v>
      </c>
      <c r="P191" s="174">
        <v>0</v>
      </c>
      <c r="Q191" s="174">
        <f>ROUND(E191*P191,2)</f>
        <v>0</v>
      </c>
      <c r="R191" s="176" t="s">
        <v>789</v>
      </c>
      <c r="S191" s="176" t="s">
        <v>262</v>
      </c>
      <c r="T191" s="177" t="s">
        <v>262</v>
      </c>
      <c r="U191" s="157">
        <v>0</v>
      </c>
      <c r="V191" s="157">
        <f>ROUND(E191*U191,2)</f>
        <v>0</v>
      </c>
      <c r="W191" s="157"/>
      <c r="X191" s="157" t="s">
        <v>200</v>
      </c>
      <c r="Y191" s="157" t="s">
        <v>201</v>
      </c>
      <c r="Z191" s="147"/>
      <c r="AA191" s="147"/>
      <c r="AB191" s="147"/>
      <c r="AC191" s="147"/>
      <c r="AD191" s="147"/>
      <c r="AE191" s="147"/>
      <c r="AF191" s="147"/>
      <c r="AG191" s="147" t="s">
        <v>246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61" t="s">
        <v>790</v>
      </c>
      <c r="D192" s="262"/>
      <c r="E192" s="262"/>
      <c r="F192" s="262"/>
      <c r="G192" s="262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716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78" t="str">
        <f>C192</f>
        <v>nebo vybouraných hmot nošením nebo přehazováním k místu nakládky přístupnému normálním dopravním prostředkům,</v>
      </c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250" t="s">
        <v>503</v>
      </c>
      <c r="D193" s="251"/>
      <c r="E193" s="251"/>
      <c r="F193" s="251"/>
      <c r="G193" s="251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204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86">
        <v>74</v>
      </c>
      <c r="B194" s="187" t="s">
        <v>697</v>
      </c>
      <c r="C194" s="193" t="s">
        <v>792</v>
      </c>
      <c r="D194" s="188" t="s">
        <v>271</v>
      </c>
      <c r="E194" s="189">
        <v>2.8365</v>
      </c>
      <c r="F194" s="190"/>
      <c r="G194" s="191">
        <f>ROUND(E194*F194,2)</f>
        <v>0</v>
      </c>
      <c r="H194" s="190"/>
      <c r="I194" s="191">
        <f>ROUND(E194*H194,2)</f>
        <v>0</v>
      </c>
      <c r="J194" s="190"/>
      <c r="K194" s="191">
        <f>ROUND(E194*J194,2)</f>
        <v>0</v>
      </c>
      <c r="L194" s="191">
        <v>21</v>
      </c>
      <c r="M194" s="191">
        <f>G194*(1+L194/100)</f>
        <v>0</v>
      </c>
      <c r="N194" s="189">
        <v>0</v>
      </c>
      <c r="O194" s="189">
        <f>ROUND(E194*N194,2)</f>
        <v>0</v>
      </c>
      <c r="P194" s="189">
        <v>0</v>
      </c>
      <c r="Q194" s="189">
        <f>ROUND(E194*P194,2)</f>
        <v>0</v>
      </c>
      <c r="R194" s="191" t="s">
        <v>735</v>
      </c>
      <c r="S194" s="191" t="s">
        <v>262</v>
      </c>
      <c r="T194" s="192" t="s">
        <v>262</v>
      </c>
      <c r="U194" s="157">
        <v>0</v>
      </c>
      <c r="V194" s="157">
        <f>ROUND(E194*U194,2)</f>
        <v>0</v>
      </c>
      <c r="W194" s="157"/>
      <c r="X194" s="157" t="s">
        <v>200</v>
      </c>
      <c r="Y194" s="157" t="s">
        <v>201</v>
      </c>
      <c r="Z194" s="147"/>
      <c r="AA194" s="147"/>
      <c r="AB194" s="147"/>
      <c r="AC194" s="147"/>
      <c r="AD194" s="147"/>
      <c r="AE194" s="147"/>
      <c r="AF194" s="147"/>
      <c r="AG194" s="147" t="s">
        <v>202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86">
        <v>75</v>
      </c>
      <c r="B195" s="187" t="s">
        <v>699</v>
      </c>
      <c r="C195" s="193" t="s">
        <v>793</v>
      </c>
      <c r="D195" s="188" t="s">
        <v>271</v>
      </c>
      <c r="E195" s="189">
        <v>53.893500000000003</v>
      </c>
      <c r="F195" s="190"/>
      <c r="G195" s="191">
        <f>ROUND(E195*F195,2)</f>
        <v>0</v>
      </c>
      <c r="H195" s="190"/>
      <c r="I195" s="191">
        <f>ROUND(E195*H195,2)</f>
        <v>0</v>
      </c>
      <c r="J195" s="190"/>
      <c r="K195" s="191">
        <f>ROUND(E195*J195,2)</f>
        <v>0</v>
      </c>
      <c r="L195" s="191">
        <v>21</v>
      </c>
      <c r="M195" s="191">
        <f>G195*(1+L195/100)</f>
        <v>0</v>
      </c>
      <c r="N195" s="189">
        <v>0</v>
      </c>
      <c r="O195" s="189">
        <f>ROUND(E195*N195,2)</f>
        <v>0</v>
      </c>
      <c r="P195" s="189">
        <v>0</v>
      </c>
      <c r="Q195" s="189">
        <f>ROUND(E195*P195,2)</f>
        <v>0</v>
      </c>
      <c r="R195" s="191" t="s">
        <v>735</v>
      </c>
      <c r="S195" s="191" t="s">
        <v>262</v>
      </c>
      <c r="T195" s="192" t="s">
        <v>262</v>
      </c>
      <c r="U195" s="157">
        <v>0</v>
      </c>
      <c r="V195" s="157">
        <f>ROUND(E195*U195,2)</f>
        <v>0</v>
      </c>
      <c r="W195" s="157"/>
      <c r="X195" s="157" t="s">
        <v>200</v>
      </c>
      <c r="Y195" s="157" t="s">
        <v>201</v>
      </c>
      <c r="Z195" s="147"/>
      <c r="AA195" s="147"/>
      <c r="AB195" s="147"/>
      <c r="AC195" s="147"/>
      <c r="AD195" s="147"/>
      <c r="AE195" s="147"/>
      <c r="AF195" s="147"/>
      <c r="AG195" s="147" t="s">
        <v>202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86">
        <v>76</v>
      </c>
      <c r="B196" s="187" t="s">
        <v>701</v>
      </c>
      <c r="C196" s="193" t="s">
        <v>794</v>
      </c>
      <c r="D196" s="188" t="s">
        <v>271</v>
      </c>
      <c r="E196" s="189">
        <v>2.8365</v>
      </c>
      <c r="F196" s="190"/>
      <c r="G196" s="191">
        <f>ROUND(E196*F196,2)</f>
        <v>0</v>
      </c>
      <c r="H196" s="190"/>
      <c r="I196" s="191">
        <f>ROUND(E196*H196,2)</f>
        <v>0</v>
      </c>
      <c r="J196" s="190"/>
      <c r="K196" s="191">
        <f>ROUND(E196*J196,2)</f>
        <v>0</v>
      </c>
      <c r="L196" s="191">
        <v>21</v>
      </c>
      <c r="M196" s="191">
        <f>G196*(1+L196/100)</f>
        <v>0</v>
      </c>
      <c r="N196" s="189">
        <v>0</v>
      </c>
      <c r="O196" s="189">
        <f>ROUND(E196*N196,2)</f>
        <v>0</v>
      </c>
      <c r="P196" s="189">
        <v>0</v>
      </c>
      <c r="Q196" s="189">
        <f>ROUND(E196*P196,2)</f>
        <v>0</v>
      </c>
      <c r="R196" s="191" t="s">
        <v>735</v>
      </c>
      <c r="S196" s="191" t="s">
        <v>262</v>
      </c>
      <c r="T196" s="192" t="s">
        <v>262</v>
      </c>
      <c r="U196" s="157">
        <v>0</v>
      </c>
      <c r="V196" s="157">
        <f>ROUND(E196*U196,2)</f>
        <v>0</v>
      </c>
      <c r="W196" s="157"/>
      <c r="X196" s="157" t="s">
        <v>200</v>
      </c>
      <c r="Y196" s="157" t="s">
        <v>201</v>
      </c>
      <c r="Z196" s="147"/>
      <c r="AA196" s="147"/>
      <c r="AB196" s="147"/>
      <c r="AC196" s="147"/>
      <c r="AD196" s="147"/>
      <c r="AE196" s="147"/>
      <c r="AF196" s="147"/>
      <c r="AG196" s="147" t="s">
        <v>202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86">
        <v>77</v>
      </c>
      <c r="B197" s="187" t="s">
        <v>703</v>
      </c>
      <c r="C197" s="193" t="s">
        <v>795</v>
      </c>
      <c r="D197" s="188" t="s">
        <v>271</v>
      </c>
      <c r="E197" s="189">
        <v>17.018999999999998</v>
      </c>
      <c r="F197" s="190"/>
      <c r="G197" s="191">
        <f>ROUND(E197*F197,2)</f>
        <v>0</v>
      </c>
      <c r="H197" s="190"/>
      <c r="I197" s="191">
        <f>ROUND(E197*H197,2)</f>
        <v>0</v>
      </c>
      <c r="J197" s="190"/>
      <c r="K197" s="191">
        <f>ROUND(E197*J197,2)</f>
        <v>0</v>
      </c>
      <c r="L197" s="191">
        <v>21</v>
      </c>
      <c r="M197" s="191">
        <f>G197*(1+L197/100)</f>
        <v>0</v>
      </c>
      <c r="N197" s="189">
        <v>0</v>
      </c>
      <c r="O197" s="189">
        <f>ROUND(E197*N197,2)</f>
        <v>0</v>
      </c>
      <c r="P197" s="189">
        <v>0</v>
      </c>
      <c r="Q197" s="189">
        <f>ROUND(E197*P197,2)</f>
        <v>0</v>
      </c>
      <c r="R197" s="191" t="s">
        <v>735</v>
      </c>
      <c r="S197" s="191" t="s">
        <v>262</v>
      </c>
      <c r="T197" s="192" t="s">
        <v>262</v>
      </c>
      <c r="U197" s="157">
        <v>0</v>
      </c>
      <c r="V197" s="157">
        <f>ROUND(E197*U197,2)</f>
        <v>0</v>
      </c>
      <c r="W197" s="157"/>
      <c r="X197" s="157" t="s">
        <v>200</v>
      </c>
      <c r="Y197" s="157" t="s">
        <v>201</v>
      </c>
      <c r="Z197" s="147"/>
      <c r="AA197" s="147"/>
      <c r="AB197" s="147"/>
      <c r="AC197" s="147"/>
      <c r="AD197" s="147"/>
      <c r="AE197" s="147"/>
      <c r="AF197" s="147"/>
      <c r="AG197" s="147" t="s">
        <v>202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1">
        <v>78</v>
      </c>
      <c r="B198" s="172" t="s">
        <v>707</v>
      </c>
      <c r="C198" s="180" t="s">
        <v>796</v>
      </c>
      <c r="D198" s="173" t="s">
        <v>271</v>
      </c>
      <c r="E198" s="174">
        <v>2.8365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4">
        <v>0</v>
      </c>
      <c r="O198" s="174">
        <f>ROUND(E198*N198,2)</f>
        <v>0</v>
      </c>
      <c r="P198" s="174">
        <v>0</v>
      </c>
      <c r="Q198" s="174">
        <f>ROUND(E198*P198,2)</f>
        <v>0</v>
      </c>
      <c r="R198" s="176" t="s">
        <v>735</v>
      </c>
      <c r="S198" s="176" t="s">
        <v>262</v>
      </c>
      <c r="T198" s="177" t="s">
        <v>262</v>
      </c>
      <c r="U198" s="157">
        <v>0</v>
      </c>
      <c r="V198" s="157">
        <f>ROUND(E198*U198,2)</f>
        <v>0</v>
      </c>
      <c r="W198" s="157"/>
      <c r="X198" s="157" t="s">
        <v>200</v>
      </c>
      <c r="Y198" s="157" t="s">
        <v>201</v>
      </c>
      <c r="Z198" s="147"/>
      <c r="AA198" s="147"/>
      <c r="AB198" s="147"/>
      <c r="AC198" s="147"/>
      <c r="AD198" s="147"/>
      <c r="AE198" s="147"/>
      <c r="AF198" s="147"/>
      <c r="AG198" s="147" t="s">
        <v>246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">
      <c r="A199" s="3"/>
      <c r="B199" s="4"/>
      <c r="C199" s="182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v>12</v>
      </c>
      <c r="AF199">
        <v>21</v>
      </c>
      <c r="AG199" t="s">
        <v>179</v>
      </c>
    </row>
    <row r="200" spans="1:60" x14ac:dyDescent="0.2">
      <c r="A200" s="150"/>
      <c r="B200" s="151" t="s">
        <v>29</v>
      </c>
      <c r="C200" s="183"/>
      <c r="D200" s="152"/>
      <c r="E200" s="153"/>
      <c r="F200" s="153"/>
      <c r="G200" s="170">
        <f>G8+G19+G27+G30+G57+G60+G62+G67+G164+G184</f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E200">
        <f>SUMIF(L7:L198,AE199,G7:G198)</f>
        <v>0</v>
      </c>
      <c r="AF200">
        <f>SUMIF(L7:L198,AF199,G7:G198)</f>
        <v>0</v>
      </c>
      <c r="AG200" t="s">
        <v>225</v>
      </c>
    </row>
    <row r="201" spans="1:60" x14ac:dyDescent="0.2">
      <c r="C201" s="184"/>
      <c r="D201" s="10"/>
      <c r="AG201" t="s">
        <v>226</v>
      </c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Wg+k8aHJ0hVxb2Ye9jR4PJRu3TRsSANGGqofJ4T9xdypUT1AswK7EFX4eTBXizLHV+TcnnkkkyRnxgc4sR5IA==" saltValue="EbDpk1r0iVsR2jXt1YFiPw==" spinCount="100000" sheet="1" formatRows="0"/>
  <mergeCells count="57">
    <mergeCell ref="C190:G190"/>
    <mergeCell ref="C192:G192"/>
    <mergeCell ref="C193:G193"/>
    <mergeCell ref="C174:G174"/>
    <mergeCell ref="C178:G178"/>
    <mergeCell ref="C182:G182"/>
    <mergeCell ref="C186:G186"/>
    <mergeCell ref="C187:G187"/>
    <mergeCell ref="C189:G189"/>
    <mergeCell ref="C171:G171"/>
    <mergeCell ref="C135:G135"/>
    <mergeCell ref="C144:G144"/>
    <mergeCell ref="C146:G146"/>
    <mergeCell ref="C151:G151"/>
    <mergeCell ref="C153:G153"/>
    <mergeCell ref="C154:G154"/>
    <mergeCell ref="C156:G156"/>
    <mergeCell ref="C158:G158"/>
    <mergeCell ref="C160:G160"/>
    <mergeCell ref="C166:G166"/>
    <mergeCell ref="C170:G170"/>
    <mergeCell ref="C133:G133"/>
    <mergeCell ref="C97:G97"/>
    <mergeCell ref="C100:G100"/>
    <mergeCell ref="C102:G102"/>
    <mergeCell ref="C104:G104"/>
    <mergeCell ref="C106:G106"/>
    <mergeCell ref="C110:G110"/>
    <mergeCell ref="C112:G112"/>
    <mergeCell ref="C122:G122"/>
    <mergeCell ref="C124:G124"/>
    <mergeCell ref="C130:G130"/>
    <mergeCell ref="C131:G131"/>
    <mergeCell ref="C92:G92"/>
    <mergeCell ref="C38:G38"/>
    <mergeCell ref="C39:G39"/>
    <mergeCell ref="C41:G41"/>
    <mergeCell ref="C47:G47"/>
    <mergeCell ref="C52:G52"/>
    <mergeCell ref="C59:G59"/>
    <mergeCell ref="C66:G66"/>
    <mergeCell ref="C72:G72"/>
    <mergeCell ref="C79:G79"/>
    <mergeCell ref="C81:G81"/>
    <mergeCell ref="C83:G83"/>
    <mergeCell ref="C35:G35"/>
    <mergeCell ref="A1:G1"/>
    <mergeCell ref="C2:G2"/>
    <mergeCell ref="C3:G3"/>
    <mergeCell ref="C4:G4"/>
    <mergeCell ref="C10:G10"/>
    <mergeCell ref="C13:G13"/>
    <mergeCell ref="C14:G14"/>
    <mergeCell ref="C17:G17"/>
    <mergeCell ref="C21:G21"/>
    <mergeCell ref="C25:G25"/>
    <mergeCell ref="C32:G3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01 06 Pol</vt:lpstr>
      <vt:lpstr>01 07 Pol</vt:lpstr>
      <vt:lpstr>01 08 Pol</vt:lpstr>
      <vt:lpstr>01 09 Pol</vt:lpstr>
      <vt:lpstr>01 10 Pol</vt:lpstr>
      <vt:lpstr>01 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'01 08 Pol'!Názvy_tisku</vt:lpstr>
      <vt:lpstr>'01 09 Pol'!Názvy_tisku</vt:lpstr>
      <vt:lpstr>'01 10 Pol'!Názvy_tisku</vt:lpstr>
      <vt:lpstr>'01 11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'01 08 Pol'!Oblast_tisku</vt:lpstr>
      <vt:lpstr>'01 09 Pol'!Oblast_tisku</vt:lpstr>
      <vt:lpstr>'01 10 Pol'!Oblast_tisku</vt:lpstr>
      <vt:lpstr>'01 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Otrubová Roxana</cp:lastModifiedBy>
  <cp:lastPrinted>2019-03-19T12:27:02Z</cp:lastPrinted>
  <dcterms:created xsi:type="dcterms:W3CDTF">2009-04-08T07:15:50Z</dcterms:created>
  <dcterms:modified xsi:type="dcterms:W3CDTF">2024-06-04T07:09:43Z</dcterms:modified>
</cp:coreProperties>
</file>