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TECH\Texty\TXTKMET\Souteze\Výběrové řízení\2024\KPOP07_DAmbulance_stavba\Podklady\"/>
    </mc:Choice>
  </mc:AlternateContent>
  <bookViews>
    <workbookView xWindow="-105" yWindow="-105" windowWidth="38625" windowHeight="21225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Pol'!$A$1:$U$150</definedName>
    <definedName name="_xlnm.Print_Area" localSheetId="0">Stavba!$A$1:$J$70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49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I13" i="12"/>
  <c r="K13" i="12"/>
  <c r="O13" i="12"/>
  <c r="Q13" i="12"/>
  <c r="Q12" i="12" s="1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I37" i="12"/>
  <c r="I36" i="12" s="1"/>
  <c r="K37" i="12"/>
  <c r="K36" i="12" s="1"/>
  <c r="O37" i="12"/>
  <c r="O36" i="12" s="1"/>
  <c r="Q37" i="12"/>
  <c r="Q36" i="12" s="1"/>
  <c r="U37" i="12"/>
  <c r="U36" i="12" s="1"/>
  <c r="G39" i="12"/>
  <c r="I39" i="12"/>
  <c r="I38" i="12" s="1"/>
  <c r="K39" i="12"/>
  <c r="K38" i="12" s="1"/>
  <c r="O39" i="12"/>
  <c r="O38" i="12" s="1"/>
  <c r="Q39" i="12"/>
  <c r="Q38" i="12" s="1"/>
  <c r="U39" i="12"/>
  <c r="U38" i="12" s="1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I67" i="12"/>
  <c r="I66" i="12" s="1"/>
  <c r="K67" i="12"/>
  <c r="K66" i="12" s="1"/>
  <c r="O67" i="12"/>
  <c r="O66" i="12" s="1"/>
  <c r="Q67" i="12"/>
  <c r="Q66" i="12" s="1"/>
  <c r="U67" i="12"/>
  <c r="U66" i="12" s="1"/>
  <c r="G69" i="12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3" i="12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100" i="12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7" i="12"/>
  <c r="M107" i="12" s="1"/>
  <c r="I107" i="12"/>
  <c r="K107" i="12"/>
  <c r="O107" i="12"/>
  <c r="Q107" i="12"/>
  <c r="Q106" i="12" s="1"/>
  <c r="U107" i="12"/>
  <c r="G108" i="12"/>
  <c r="M108" i="12" s="1"/>
  <c r="I108" i="12"/>
  <c r="K108" i="12"/>
  <c r="O108" i="12"/>
  <c r="Q108" i="12"/>
  <c r="U108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20" i="12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30" i="12"/>
  <c r="I130" i="12"/>
  <c r="I129" i="12" s="1"/>
  <c r="K130" i="12"/>
  <c r="K129" i="12" s="1"/>
  <c r="O130" i="12"/>
  <c r="O129" i="12" s="1"/>
  <c r="Q130" i="12"/>
  <c r="Q129" i="12" s="1"/>
  <c r="U130" i="12"/>
  <c r="U129" i="12" s="1"/>
  <c r="G132" i="12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7" i="12"/>
  <c r="M137" i="12" s="1"/>
  <c r="M136" i="12" s="1"/>
  <c r="I137" i="12"/>
  <c r="I136" i="12" s="1"/>
  <c r="K137" i="12"/>
  <c r="K136" i="12" s="1"/>
  <c r="O137" i="12"/>
  <c r="O136" i="12" s="1"/>
  <c r="Q137" i="12"/>
  <c r="Q136" i="12" s="1"/>
  <c r="U137" i="12"/>
  <c r="U136" i="12" s="1"/>
  <c r="G139" i="12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7" i="12"/>
  <c r="I147" i="12"/>
  <c r="I146" i="12" s="1"/>
  <c r="K147" i="12"/>
  <c r="K146" i="12" s="1"/>
  <c r="O147" i="12"/>
  <c r="O146" i="12" s="1"/>
  <c r="Q147" i="12"/>
  <c r="Q146" i="12" s="1"/>
  <c r="U147" i="12"/>
  <c r="U146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O102" i="12" l="1"/>
  <c r="O99" i="12"/>
  <c r="U12" i="12"/>
  <c r="I12" i="12"/>
  <c r="I131" i="12"/>
  <c r="U119" i="12"/>
  <c r="O109" i="12"/>
  <c r="I102" i="12"/>
  <c r="Q76" i="12"/>
  <c r="K68" i="12"/>
  <c r="Q47" i="12"/>
  <c r="Q40" i="12"/>
  <c r="K32" i="12"/>
  <c r="K25" i="12"/>
  <c r="Q15" i="12"/>
  <c r="K8" i="12"/>
  <c r="U138" i="12"/>
  <c r="I138" i="12"/>
  <c r="G136" i="12"/>
  <c r="I67" i="1" s="1"/>
  <c r="Q131" i="12"/>
  <c r="G131" i="12"/>
  <c r="I66" i="1" s="1"/>
  <c r="Q119" i="12"/>
  <c r="Q109" i="12"/>
  <c r="K106" i="12"/>
  <c r="Q102" i="12"/>
  <c r="U99" i="12"/>
  <c r="I99" i="12"/>
  <c r="I82" i="12"/>
  <c r="U68" i="12"/>
  <c r="I68" i="12"/>
  <c r="O47" i="12"/>
  <c r="O40" i="12"/>
  <c r="U32" i="12"/>
  <c r="I32" i="12"/>
  <c r="U25" i="12"/>
  <c r="I25" i="12"/>
  <c r="O15" i="12"/>
  <c r="O12" i="12"/>
  <c r="U8" i="12"/>
  <c r="I8" i="12"/>
  <c r="Q82" i="12"/>
  <c r="K76" i="12"/>
  <c r="Q68" i="12"/>
  <c r="K47" i="12"/>
  <c r="K40" i="12"/>
  <c r="Q32" i="12"/>
  <c r="Q25" i="12"/>
  <c r="K15" i="12"/>
  <c r="K12" i="12"/>
  <c r="Q8" i="12"/>
  <c r="K138" i="12"/>
  <c r="U131" i="12"/>
  <c r="U102" i="12"/>
  <c r="Q138" i="12"/>
  <c r="O131" i="12"/>
  <c r="I119" i="12"/>
  <c r="U109" i="12"/>
  <c r="I109" i="12"/>
  <c r="O106" i="12"/>
  <c r="U106" i="12"/>
  <c r="I106" i="12"/>
  <c r="K99" i="12"/>
  <c r="Q99" i="12"/>
  <c r="O138" i="12"/>
  <c r="K131" i="12"/>
  <c r="K119" i="12"/>
  <c r="K109" i="12"/>
  <c r="K102" i="12"/>
  <c r="O76" i="12"/>
  <c r="U76" i="12"/>
  <c r="I76" i="12"/>
  <c r="O68" i="12"/>
  <c r="U47" i="12"/>
  <c r="I47" i="12"/>
  <c r="U40" i="12"/>
  <c r="I40" i="12"/>
  <c r="O32" i="12"/>
  <c r="O25" i="12"/>
  <c r="U15" i="12"/>
  <c r="I15" i="12"/>
  <c r="O8" i="12"/>
  <c r="F40" i="1"/>
  <c r="AD149" i="12"/>
  <c r="G39" i="1" s="1"/>
  <c r="G40" i="1" s="1"/>
  <c r="G25" i="1" s="1"/>
  <c r="G26" i="1" s="1"/>
  <c r="G47" i="12"/>
  <c r="I55" i="1" s="1"/>
  <c r="M106" i="12"/>
  <c r="G102" i="12"/>
  <c r="I61" i="1" s="1"/>
  <c r="G99" i="12"/>
  <c r="I60" i="1" s="1"/>
  <c r="G32" i="12"/>
  <c r="I51" i="1" s="1"/>
  <c r="G8" i="12"/>
  <c r="G146" i="12"/>
  <c r="I69" i="1" s="1"/>
  <c r="I19" i="1" s="1"/>
  <c r="M147" i="12"/>
  <c r="M146" i="12" s="1"/>
  <c r="M130" i="12"/>
  <c r="M129" i="12" s="1"/>
  <c r="G129" i="12"/>
  <c r="I65" i="1" s="1"/>
  <c r="M139" i="12"/>
  <c r="M138" i="12" s="1"/>
  <c r="G138" i="12"/>
  <c r="I68" i="1" s="1"/>
  <c r="I18" i="1" s="1"/>
  <c r="G119" i="12"/>
  <c r="I64" i="1" s="1"/>
  <c r="M120" i="12"/>
  <c r="M119" i="12" s="1"/>
  <c r="M102" i="12"/>
  <c r="M132" i="12"/>
  <c r="M131" i="12" s="1"/>
  <c r="O119" i="12"/>
  <c r="M109" i="12"/>
  <c r="G106" i="12"/>
  <c r="I62" i="1" s="1"/>
  <c r="M100" i="12"/>
  <c r="M99" i="12" s="1"/>
  <c r="O82" i="12"/>
  <c r="M76" i="12"/>
  <c r="M15" i="12"/>
  <c r="K82" i="12"/>
  <c r="M69" i="12"/>
  <c r="M68" i="12" s="1"/>
  <c r="G68" i="12"/>
  <c r="I57" i="1" s="1"/>
  <c r="M39" i="12"/>
  <c r="M38" i="12" s="1"/>
  <c r="G38" i="12"/>
  <c r="I53" i="1" s="1"/>
  <c r="M25" i="12"/>
  <c r="U82" i="12"/>
  <c r="M40" i="12"/>
  <c r="M13" i="12"/>
  <c r="M12" i="12" s="1"/>
  <c r="G12" i="12"/>
  <c r="I48" i="1" s="1"/>
  <c r="G109" i="12"/>
  <c r="I63" i="1" s="1"/>
  <c r="G82" i="12"/>
  <c r="I59" i="1" s="1"/>
  <c r="G76" i="12"/>
  <c r="I58" i="1" s="1"/>
  <c r="M67" i="12"/>
  <c r="M66" i="12" s="1"/>
  <c r="G66" i="12"/>
  <c r="I56" i="1" s="1"/>
  <c r="M37" i="12"/>
  <c r="M36" i="12" s="1"/>
  <c r="G36" i="12"/>
  <c r="I52" i="1" s="1"/>
  <c r="M83" i="12"/>
  <c r="M82" i="12" s="1"/>
  <c r="M48" i="12"/>
  <c r="M47" i="12" s="1"/>
  <c r="M33" i="12"/>
  <c r="M32" i="12" s="1"/>
  <c r="M9" i="12"/>
  <c r="M8" i="12" s="1"/>
  <c r="G15" i="12"/>
  <c r="I49" i="1" s="1"/>
  <c r="G40" i="12"/>
  <c r="I54" i="1" s="1"/>
  <c r="G25" i="12"/>
  <c r="I50" i="1" s="1"/>
  <c r="I17" i="1" l="1"/>
  <c r="G149" i="12"/>
  <c r="I47" i="1"/>
  <c r="G28" i="1"/>
  <c r="G23" i="1"/>
  <c r="G24" i="1" s="1"/>
  <c r="G29" i="1" s="1"/>
  <c r="H39" i="1"/>
  <c r="H40" i="1" s="1"/>
  <c r="I70" i="1" l="1"/>
  <c r="I16" i="1"/>
  <c r="I21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<sst xmlns="http://schemas.openxmlformats.org/spreadsheetml/2006/main" count="733" uniqueCount="370">
  <si>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</si>
  <si>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</si>
  <si>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</si>
  <si>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</si>
  <si>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</si>
  <si>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</si>
  <si>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</si>
  <si>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</si>
  <si>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</si>
  <si>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</si>
  <si>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</si>
  <si>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</si>
  <si>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</si>
  <si>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</si>
  <si>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</si>
  <si>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</si>
  <si>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</si>
  <si>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</si>
  <si>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</si>
  <si>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</si>
  <si>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</si>
  <si>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</si>
  <si>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</si>
  <si>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</si>
  <si>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</si>
  <si>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</si>
  <si>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</si>
  <si>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</si>
  <si>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</si>
  <si>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</si>
  <si>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</si>
  <si>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</si>
  <si>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</si>
  <si>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</si>
  <si>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</si>
  <si>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</si>
  <si>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</si>
  <si>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</si>
  <si>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</si>
  <si>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</si>
  <si>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</si>
  <si>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</si>
  <si>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</si>
  <si>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Dětská ambulance_Stavební úpravy sesterny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</si>
  <si>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</si>
  <si>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</si>
  <si>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</si>
  <si>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</si>
  <si>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</si>
  <si>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</si>
  <si>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</si>
  <si>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</si>
  <si>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</si>
  <si>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</si>
  <si>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</si>
  <si>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</si>
  <si>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</si>
  <si>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</si>
  <si>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</si>
  <si>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</si>
  <si>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</si>
  <si>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</si>
  <si>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</si>
  <si>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</si>
  <si>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</si>
  <si>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</si>
  <si>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</si>
  <si>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</si>
  <si>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</si>
  <si>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</si>
  <si>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</si>
  <si>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</si>
  <si>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</si>
  <si>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</si>
  <si>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</si>
  <si>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</si>
  <si>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</si>
  <si>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735</t>
  </si>
  <si>
    <t>Otopná tělesa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</si>
  <si>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</si>
  <si>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</si>
  <si>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</si>
  <si>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</si>
  <si>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</si>
  <si>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</si>
  <si>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</si>
  <si>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</si>
  <si>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</si>
  <si>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</si>
  <si>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M22</t>
  </si>
  <si>
    <t>Slaboproud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</si>
  <si>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</si>
  <si>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</si>
  <si>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</si>
  <si>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</si>
  <si>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</si>
  <si>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</si>
  <si>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</si>
  <si>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</si>
  <si>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</si>
  <si>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</si>
  <si>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</si>
  <si>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</si>
  <si>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</si>
  <si>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</si>
  <si>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</si>
  <si>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</si>
  <si>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</si>
  <si>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</si>
  <si>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</si>
  <si>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</si>
  <si>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</si>
  <si>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</si>
  <si>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</si>
  <si>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</si>
  <si>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</si>
  <si>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</si>
  <si>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</si>
  <si>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</si>
  <si>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</si>
  <si>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</si>
  <si>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</si>
  <si>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317100011RA0</t>
  </si>
  <si>
    <t>Dodatečná montáž překladu, otvor šířky do 105 cm</t>
  </si>
  <si>
    <t>kus</t>
  </si>
  <si>
    <t>POL2_0</t>
  </si>
  <si>
    <t>346481111RT2</t>
  </si>
  <si>
    <t>Zaplentování rýh, nosníků pletivem, s použitím suché maltové směsi</t>
  </si>
  <si>
    <t>m2</t>
  </si>
  <si>
    <t>POL1_0</t>
  </si>
  <si>
    <t>340236212RT2</t>
  </si>
  <si>
    <t>Zazdívka otvorů pl.0,09m2,tvárnice tl.zdi nad 10cm, s použitím suché maltové směsi</t>
  </si>
  <si>
    <t>602015193R00</t>
  </si>
  <si>
    <t>Podkladní nátěr stěn</t>
  </si>
  <si>
    <t>602021119RT1</t>
  </si>
  <si>
    <t>Omítka jádrová ze SMS zrno 2 mm, ručně, tloušťka vrstvy do 10 mm</t>
  </si>
  <si>
    <t>610991111R00</t>
  </si>
  <si>
    <t>Zakrývání vnitřních otvorů, podlahy</t>
  </si>
  <si>
    <t>612403380R00</t>
  </si>
  <si>
    <t>Hrubá výplň rýh ve stěnách do 3x3 cm maltou ze SMS</t>
  </si>
  <si>
    <t>m</t>
  </si>
  <si>
    <t>612403386RT1</t>
  </si>
  <si>
    <t>Hrubá výplň rýh ve stěnách do 10x10cm maltou z SMS, zdicí maltou</t>
  </si>
  <si>
    <t>611425631RT2</t>
  </si>
  <si>
    <t>Omítka rýh stropů MV do 30 cm omítkou štukovou, s použitím suché maltové směsi</t>
  </si>
  <si>
    <t>612423631RT2</t>
  </si>
  <si>
    <t>Omítka rýh stěn vápenná šířky do 30 cm, štuková, s použitím suché maltové směsi</t>
  </si>
  <si>
    <t>612421221R00</t>
  </si>
  <si>
    <t>Oprava vápen.omítek stěn do 10 % pl. - hladkých</t>
  </si>
  <si>
    <t>612425921R00</t>
  </si>
  <si>
    <t>Omítka vápenná vnitřního ostění - hladká</t>
  </si>
  <si>
    <t>612425931RT2</t>
  </si>
  <si>
    <t>Omítka vápenná vnitřního ostění - štuková, s použitím suché maltové směsi</t>
  </si>
  <si>
    <t>612481211RT2</t>
  </si>
  <si>
    <t>Montáž výztužné sítě(perlinky)do stěrky-vnit.stěny, včetně výztužné sítě a stěrkového tmelu</t>
  </si>
  <si>
    <t>632451014R00</t>
  </si>
  <si>
    <t>Vyrovnávací potěr ze SBS, v pásu, tl.50 mm</t>
  </si>
  <si>
    <t>631416221R00</t>
  </si>
  <si>
    <t>Mazanina betonová ze SBS, ručně</t>
  </si>
  <si>
    <t>m3</t>
  </si>
  <si>
    <t>771101210R00</t>
  </si>
  <si>
    <t>Penetrace podkladu pod stěrku</t>
  </si>
  <si>
    <t>632411105RT2</t>
  </si>
  <si>
    <t>Samonivelační stěrka ze, SMS,ruč. zprac. do tl. 6 mm</t>
  </si>
  <si>
    <t>632411110RT2</t>
  </si>
  <si>
    <t>Samonivelační stěrka ze, SMS,ruč. zprac. do tl. 12 mm</t>
  </si>
  <si>
    <t>632441491R00</t>
  </si>
  <si>
    <t>Broušení stěrky podlah</t>
  </si>
  <si>
    <t>642945121R00</t>
  </si>
  <si>
    <t>Osazení zárubní ocel. 1křídl., zazděním</t>
  </si>
  <si>
    <t>55330425R</t>
  </si>
  <si>
    <t>Zárubeň ocelová YH150 rozměr 900 x 1970 x 150 mm</t>
  </si>
  <si>
    <t>POL3_0</t>
  </si>
  <si>
    <t>762194913R01</t>
  </si>
  <si>
    <t>Zabednění otvorů stěn 2stranně SDK</t>
  </si>
  <si>
    <t>941955003R00</t>
  </si>
  <si>
    <t>Lešení lehké pomocné, výška podlahy do 2,5 m</t>
  </si>
  <si>
    <t>952901411R00</t>
  </si>
  <si>
    <t>Hrubé vyčištění objektů</t>
  </si>
  <si>
    <t>968061125R00</t>
  </si>
  <si>
    <t>Vyvěšení dřevěných a plastových dveřních křídel pl. do 2 m2</t>
  </si>
  <si>
    <t>962031116R00</t>
  </si>
  <si>
    <t>Bourání příček z cihel/tvárnic tl. 150 mm</t>
  </si>
  <si>
    <t>965081713R00</t>
  </si>
  <si>
    <t>Bourání dlažeb keramických tl.10 mm, nad 1 m2</t>
  </si>
  <si>
    <t>965048150R00</t>
  </si>
  <si>
    <t>Dočištění povrchu po vybourání dlažeb, tmel do 50%</t>
  </si>
  <si>
    <t>969011121R00</t>
  </si>
  <si>
    <t>Vybourání vodovod., kanalizace vedení DN do 52 mm</t>
  </si>
  <si>
    <t>965048515R00</t>
  </si>
  <si>
    <t>Broušení betonových povrchů do tl. 5 mm</t>
  </si>
  <si>
    <t>978059531R00</t>
  </si>
  <si>
    <t>Odsekání vnitřních obkladů stěn nad 2 m2</t>
  </si>
  <si>
    <t>978059521R00</t>
  </si>
  <si>
    <t>Odsekání vnitřních obkladů stěn do 2 m2</t>
  </si>
  <si>
    <t>970231100R00</t>
  </si>
  <si>
    <t>Řezání cihelného zdiva hl. řezu 100 mm</t>
  </si>
  <si>
    <t>971033531R00</t>
  </si>
  <si>
    <t>Vybourání otv. zeď cihel./tvárnic, tl.15 cm, MVC</t>
  </si>
  <si>
    <t>971033331R00</t>
  </si>
  <si>
    <t>Vybourání otv. zeď cihel. pl.0,09 m2, tl.15cm, MVC</t>
  </si>
  <si>
    <t>974031121R00</t>
  </si>
  <si>
    <t>Vysekání rýh ve zdi cihelné 3 x 3 cm</t>
  </si>
  <si>
    <t>974031143R00</t>
  </si>
  <si>
    <t>Vysekání rýh ve zdi cihelné do 7 x 10 cm</t>
  </si>
  <si>
    <t>974031144R00</t>
  </si>
  <si>
    <t>Vysekání rýh ve zdi cihelné 7 x 15 cm</t>
  </si>
  <si>
    <t>974031164R00</t>
  </si>
  <si>
    <t>Vysekání rýh v podlaze, zdi cihelné do 15 x 15 cm</t>
  </si>
  <si>
    <t>974042534R00</t>
  </si>
  <si>
    <t>Vysekání rýh v podlaze betonové, 5x15 cm</t>
  </si>
  <si>
    <t>974042564R00</t>
  </si>
  <si>
    <t>Vysekání rýh v podlaze betonové, 15x15 cm</t>
  </si>
  <si>
    <t>978013121R00</t>
  </si>
  <si>
    <t>Otlučení omítek vnitřních stěn v rozsahu do 10 %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</si>
  <si>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</si>
  <si>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</si>
  <si>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</si>
  <si>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</si>
  <si>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</si>
  <si>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979087313R00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</si>
  <si>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</si>
  <si>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</si>
  <si>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</si>
  <si>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</si>
  <si>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</t>
  </si>
  <si>
    <t>979990109R00</t>
  </si>
  <si>
    <t>Poplatek za skládku suti - směs</t>
  </si>
  <si>
    <t>999281145R01</t>
  </si>
  <si>
    <t>Přesun hmot pro opravy a údržbu, nošením</t>
  </si>
  <si>
    <t>721170902R00</t>
  </si>
  <si>
    <t>Provedení opravy vnitřní kanalizace, potrubí plastové, vsazení odbočky, D 40 mm</t>
  </si>
  <si>
    <t>721140915R00</t>
  </si>
  <si>
    <t>Provedení opravy vnitřní kanalizace, propojení dosavadního potrubí, DN 100 mm</t>
  </si>
  <si>
    <t>721176102R00</t>
  </si>
  <si>
    <t>Potrubí HT připojovací, D 40 x 1,8 mm</t>
  </si>
  <si>
    <t>721176105R00</t>
  </si>
  <si>
    <t>Potrubí HT připojovací, D 110 x 2,7 mm</t>
  </si>
  <si>
    <t>721194104R00</t>
  </si>
  <si>
    <t>Vyvedení odpadních výpustek, D 40 x 1,8 mm</t>
  </si>
  <si>
    <t>721194109R00</t>
  </si>
  <si>
    <t>Vyvedení odpadních výpustek, D 110 x 2,3 mm</t>
  </si>
  <si>
    <t>722179191R01</t>
  </si>
  <si>
    <t>Příplatek za malý rozsah do 20 m rozvodu</t>
  </si>
  <si>
    <t>soubor</t>
  </si>
  <si>
    <t>722131931R00</t>
  </si>
  <si>
    <t>Oprava a propojení dosavadního D 20 mm</t>
  </si>
  <si>
    <t>722172631R00</t>
  </si>
  <si>
    <t>Potrubí plastové PP-R Instaplast, bez zednických výpomocí, D 20 x 3,4 mm, PN 20</t>
  </si>
  <si>
    <t>722181212RT6</t>
  </si>
  <si>
    <t>Izolace návleková MIRELON PRO tl. stěny 9 mm, vnitřní průměr 18 mm</t>
  </si>
  <si>
    <t>722202214R00</t>
  </si>
  <si>
    <t>Nástěnka MZD PP-R, D 20 mm x R 1/2"</t>
  </si>
  <si>
    <t>722179191R00</t>
  </si>
  <si>
    <t>725820801R00</t>
  </si>
  <si>
    <t>Demontáž baterie nástěnné do G 3/4"</t>
  </si>
  <si>
    <t>725220851R00</t>
  </si>
  <si>
    <t>Demontáž van včetně vybourání obezdezdívky</t>
  </si>
  <si>
    <t>725330820R00</t>
  </si>
  <si>
    <t>Demontáž výlevky diturvitové</t>
  </si>
  <si>
    <t>725111910R00</t>
  </si>
  <si>
    <t>Odmontování splachovací trubky</t>
  </si>
  <si>
    <t>725111911R00</t>
  </si>
  <si>
    <t>Odmontování nádrže</t>
  </si>
  <si>
    <t>725829202R00</t>
  </si>
  <si>
    <t>Montáž baterie umyvadlové a dřezové</t>
  </si>
  <si>
    <t>5514500700R</t>
  </si>
  <si>
    <t>Baterie dřezová stojánková</t>
  </si>
  <si>
    <t>55144202R</t>
  </si>
  <si>
    <t>Baterie umyvadlová nástěnná s lékařskou pákou</t>
  </si>
  <si>
    <t>725339101R00</t>
  </si>
  <si>
    <t>Montáž výlevky diturvitové, bez nádrže a armatur</t>
  </si>
  <si>
    <t>64271101R</t>
  </si>
  <si>
    <t>Výlevka MIRA se sklopnou plastovou mřížkou, bílá</t>
  </si>
  <si>
    <t>725119105R00</t>
  </si>
  <si>
    <t>Montáž splachovacích nádrží vysokopoložených</t>
  </si>
  <si>
    <t>55147031R</t>
  </si>
  <si>
    <t>Splachovač nádržkový z PH úsporný</t>
  </si>
  <si>
    <t>725219401R00</t>
  </si>
  <si>
    <t>Montáž umyvadel na šrouby do zdiva</t>
  </si>
  <si>
    <t>64214153R</t>
  </si>
  <si>
    <t>Umyvadlo keramické bez otvoru pro baterii 600 x 450 mm</t>
  </si>
  <si>
    <t>725860109R00</t>
  </si>
  <si>
    <t>Uzávěrka zápachová umyvadlová T 1016, D 40 mm</t>
  </si>
  <si>
    <t>725814102R00</t>
  </si>
  <si>
    <t>Ventil rohový DN 15 mm x DN 10 mm</t>
  </si>
  <si>
    <t>733120815R00</t>
  </si>
  <si>
    <t>Demontáž potrubí z hladkých trubek do D 38</t>
  </si>
  <si>
    <t>733193917R00</t>
  </si>
  <si>
    <t>Oprava-zaslepení potrubí</t>
  </si>
  <si>
    <t>913      R00</t>
  </si>
  <si>
    <t>Hzs - Vypouštění systému</t>
  </si>
  <si>
    <t>h</t>
  </si>
  <si>
    <t>913      R01</t>
  </si>
  <si>
    <t>Hzs - Napouštění systému</t>
  </si>
  <si>
    <t>735151822R00</t>
  </si>
  <si>
    <t>Demontáž otopných těles</t>
  </si>
  <si>
    <t>766661122R00</t>
  </si>
  <si>
    <t>Montáž dveří do zárubně,otevíravých 1kř.nad 0,8 m</t>
  </si>
  <si>
    <t>61165013R</t>
  </si>
  <si>
    <t>Dveře vnitřní hladké plné CPL 1-křídlé 90x197, dutinka,kov. štít. klika-klika, nerez, cylindrická</t>
  </si>
  <si>
    <t>776401800R00</t>
  </si>
  <si>
    <t>Demontáž soklíků nebo lišt, pryžových nebo z PVC</t>
  </si>
  <si>
    <t>776511810RT3</t>
  </si>
  <si>
    <t>Odstranění PVC a koberců lepených bez podložky</t>
  </si>
  <si>
    <t>776101101R00</t>
  </si>
  <si>
    <t>Vysávání podlah prům.vysavačem pod povlak.podlahy</t>
  </si>
  <si>
    <t>776521230R00</t>
  </si>
  <si>
    <t>Lepení podlah povlakových z dílců PVC, vodivých</t>
  </si>
  <si>
    <t>28410244R</t>
  </si>
  <si>
    <t>Podlahovina PVC Elektrostatik 608x608x2,0 mm</t>
  </si>
  <si>
    <t>776994111RTx</t>
  </si>
  <si>
    <t>Svařování povlakových podlah</t>
  </si>
  <si>
    <t>28412360R1</t>
  </si>
  <si>
    <t>Šňůra svařovací</t>
  </si>
  <si>
    <t>619442431R00</t>
  </si>
  <si>
    <t>Vytažení fabionů 10 cm na stěny</t>
  </si>
  <si>
    <t>283424021R</t>
  </si>
  <si>
    <t>Lišta podlahová fabion PVC</t>
  </si>
  <si>
    <t>781101210R00</t>
  </si>
  <si>
    <t>Penetrace podkladu pod obklady</t>
  </si>
  <si>
    <t>781475114R00</t>
  </si>
  <si>
    <t>Obklad vnitřní stěn keramický, do tmele, 20x20 cm</t>
  </si>
  <si>
    <t>781310111R00</t>
  </si>
  <si>
    <t>Obkládání ostění do tmele šířky do 150 mm</t>
  </si>
  <si>
    <t>781320121R00</t>
  </si>
  <si>
    <t>Obkládání parapetů do tmele šířky do 300 mm</t>
  </si>
  <si>
    <t>597813604R</t>
  </si>
  <si>
    <t>Keramická obkládačka, 20x20 cm mat</t>
  </si>
  <si>
    <t>781491001R00</t>
  </si>
  <si>
    <t>Montáž lišt k obkladům</t>
  </si>
  <si>
    <t>283424166R</t>
  </si>
  <si>
    <t>Profil ukončovací obkladový, PVC,  L = 2,50 m</t>
  </si>
  <si>
    <t>781411904R00</t>
  </si>
  <si>
    <t>Oprava obkladů keramických 20x25 cm</t>
  </si>
  <si>
    <t>59782202R</t>
  </si>
  <si>
    <t>Keramická obkládačka, 20x25 cm mat</t>
  </si>
  <si>
    <t>783222101</t>
  </si>
  <si>
    <t>Nátěr ocelových zárubní</t>
  </si>
  <si>
    <t>784011221RT2</t>
  </si>
  <si>
    <t>Zakrytí předmětů, včetně odstranění, včetně dodávky fólie tl. 0,04 mm</t>
  </si>
  <si>
    <t>784422912R00</t>
  </si>
  <si>
    <t>Drobné opravy stávající malby</t>
  </si>
  <si>
    <t>784121101R00</t>
  </si>
  <si>
    <t>Penetrace podkladu hloubková 1x</t>
  </si>
  <si>
    <t>784125212R00</t>
  </si>
  <si>
    <t>Malba např. Jupol Classic, bílá, bez penetrace,2x</t>
  </si>
  <si>
    <t>2201</t>
  </si>
  <si>
    <t>Slaboproud - dle samostatného rozpočtu specialisty</t>
  </si>
  <si>
    <t>2101</t>
  </si>
  <si>
    <t>Světlo LED přisazené</t>
  </si>
  <si>
    <t>ks</t>
  </si>
  <si>
    <t>2102</t>
  </si>
  <si>
    <t>Dvojzásuvka s rámečkem</t>
  </si>
  <si>
    <t>2103</t>
  </si>
  <si>
    <t>Vypínač</t>
  </si>
  <si>
    <t>2104</t>
  </si>
  <si>
    <t>Kabel Cykylo 3C x 2,5</t>
  </si>
  <si>
    <t>2105</t>
  </si>
  <si>
    <t>Ostatní materiál</t>
  </si>
  <si>
    <t>2106</t>
  </si>
  <si>
    <t>Úpravy elektroinstalace</t>
  </si>
  <si>
    <t>hod</t>
  </si>
  <si>
    <t>2107</t>
  </si>
  <si>
    <t>Revize</t>
  </si>
  <si>
    <t>005122010R</t>
  </si>
  <si>
    <t>Provoz objednatele 2%</t>
  </si>
  <si>
    <t>Soubor</t>
  </si>
  <si>
    <t/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</si>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</sst>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8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3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4" t="s">
        <v>40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79" t="s">
        <v>38</v>
      </c>
      <c r="C2" s="80"/>
      <c r="D2" s="197" t="s">
        <v>43</v>
      </c>
      <c r="E2" s="198"/>
      <c r="F2" s="198"/>
      <c r="G2" s="198"/>
      <c r="H2" s="198"/>
      <c r="I2" s="198"/>
      <c r="J2" s="199"/>
      <c r="O2" s="2"/>
    </row>
    <row r="3" spans="1:15" ht="23.25" hidden="1" customHeight="1" x14ac:dyDescent="0.2">
      <c r="A3" s="4"/>
      <c r="B3" s="81" t="s">
        <v>41</v>
      </c>
      <c r="C3" s="82"/>
      <c r="D3" s="219"/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5"/>
      <c r="E11" s="215"/>
      <c r="F11" s="215"/>
      <c r="G11" s="215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4"/>
      <c r="E12" s="234"/>
      <c r="F12" s="234"/>
      <c r="G12" s="234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5"/>
      <c r="E13" s="235"/>
      <c r="F13" s="235"/>
      <c r="G13" s="23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3"/>
      <c r="F15" s="203"/>
      <c r="G15" s="232"/>
      <c r="H15" s="232"/>
      <c r="I15" s="232" t="s">
        <v>28</v>
      </c>
      <c r="J15" s="233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0"/>
      <c r="F16" s="201"/>
      <c r="G16" s="200"/>
      <c r="H16" s="201"/>
      <c r="I16" s="200">
        <f>SUMIF(F47:F69,A16,I47:I69)+SUMIF(F47:F69,"PSU",I47:I69)</f>
        <v>0</v>
      </c>
      <c r="J16" s="202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0"/>
      <c r="F17" s="201"/>
      <c r="G17" s="200"/>
      <c r="H17" s="201"/>
      <c r="I17" s="200">
        <f>SUMIF(F47:F69,A17,I47:I69)</f>
        <v>0</v>
      </c>
      <c r="J17" s="202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0"/>
      <c r="F18" s="201"/>
      <c r="G18" s="200"/>
      <c r="H18" s="201"/>
      <c r="I18" s="200">
        <f>SUMIF(F47:F69,A18,I47:I69)</f>
        <v>0</v>
      </c>
      <c r="J18" s="202"/>
    </row>
    <row r="19" spans="1:10" ht="23.25" customHeight="1" x14ac:dyDescent="0.2">
      <c r="A19" s="139" t="s">
        <v>93</v>
      </c>
      <c r="B19" s="140" t="s">
        <v>26</v>
      </c>
      <c r="C19" s="56"/>
      <c r="D19" s="57"/>
      <c r="E19" s="200"/>
      <c r="F19" s="201"/>
      <c r="G19" s="200"/>
      <c r="H19" s="201"/>
      <c r="I19" s="200">
        <f>SUMIF(F47:F69,A19,I47:I69)</f>
        <v>0</v>
      </c>
      <c r="J19" s="202"/>
    </row>
    <row r="20" spans="1:10" ht="23.25" customHeight="1" x14ac:dyDescent="0.2">
      <c r="A20" s="139" t="s">
        <v>94</v>
      </c>
      <c r="B20" s="140" t="s">
        <v>27</v>
      </c>
      <c r="C20" s="56"/>
      <c r="D20" s="57"/>
      <c r="E20" s="200"/>
      <c r="F20" s="201"/>
      <c r="G20" s="200"/>
      <c r="H20" s="201"/>
      <c r="I20" s="200">
        <f>SUMIF(F47:F69,A20,I47:I69)</f>
        <v>0</v>
      </c>
      <c r="J20" s="202"/>
    </row>
    <row r="21" spans="1:10" ht="23.25" customHeight="1" x14ac:dyDescent="0.2">
      <c r="A21" s="4"/>
      <c r="B21" s="72" t="s">
        <v>28</v>
      </c>
      <c r="C21" s="73"/>
      <c r="D21" s="74"/>
      <c r="E21" s="213"/>
      <c r="F21" s="214"/>
      <c r="G21" s="213"/>
      <c r="H21" s="214"/>
      <c r="I21" s="213">
        <f>SUM(I16:J20)</f>
        <v>0</v>
      </c>
      <c r="J21" s="218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11">
        <f>ZakladDPHSniVypocet</f>
        <v>0</v>
      </c>
      <c r="H23" s="212"/>
      <c r="I23" s="212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16">
        <f>ZakladDPHSni*SazbaDPH1/100</f>
        <v>0</v>
      </c>
      <c r="H24" s="217"/>
      <c r="I24" s="217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1">
        <f>ZakladDPHZaklVypocet</f>
        <v>0</v>
      </c>
      <c r="H25" s="212"/>
      <c r="I25" s="212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7">
        <f>ZakladDPHZakl*SazbaDPH2/100</f>
        <v>0</v>
      </c>
      <c r="H26" s="208"/>
      <c r="I26" s="208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1">
        <f>ZakladDPHSniVypocet+ZakladDPHZaklVypocet</f>
        <v>0</v>
      </c>
      <c r="H28" s="231"/>
      <c r="I28" s="231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0">
        <f>ZakladDPHSni+DPHSni+ZakladDPHZakl+DPHZakl+Zaokrouhleni</f>
        <v>0</v>
      </c>
      <c r="H29" s="210"/>
      <c r="I29" s="210"/>
      <c r="J29" s="117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45546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6"/>
      <c r="E34" s="196"/>
      <c r="F34" s="30"/>
      <c r="G34" s="196"/>
      <c r="H34" s="196"/>
      <c r="I34" s="196"/>
      <c r="J34" s="36"/>
    </row>
    <row r="35" spans="1:10" ht="12.75" customHeight="1" x14ac:dyDescent="0.2">
      <c r="A35" s="4"/>
      <c r="B35" s="4"/>
      <c r="C35" s="5"/>
      <c r="D35" s="236" t="s">
        <v>2</v>
      </c>
      <c r="E35" s="236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44</v>
      </c>
      <c r="C39" s="222" t="s">
        <v>43</v>
      </c>
      <c r="D39" s="223"/>
      <c r="E39" s="223"/>
      <c r="F39" s="106">
        <f>'Rozpočet Pol'!AC149</f>
        <v>0</v>
      </c>
      <c r="G39" s="107">
        <f>'Rozpočet Pol'!AD149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4" t="s">
        <v>45</v>
      </c>
      <c r="C40" s="225"/>
      <c r="D40" s="225"/>
      <c r="E40" s="226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47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48</v>
      </c>
      <c r="G46" s="127"/>
      <c r="H46" s="127"/>
      <c r="I46" s="227" t="s">
        <v>28</v>
      </c>
      <c r="J46" s="227"/>
    </row>
    <row r="47" spans="1:10" ht="25.5" customHeight="1" x14ac:dyDescent="0.2">
      <c r="A47" s="120"/>
      <c r="B47" s="128" t="s">
        <v>49</v>
      </c>
      <c r="C47" s="229" t="s">
        <v>50</v>
      </c>
      <c r="D47" s="230"/>
      <c r="E47" s="230"/>
      <c r="F47" s="130" t="s">
        <v>23</v>
      </c>
      <c r="G47" s="131"/>
      <c r="H47" s="131"/>
      <c r="I47" s="228">
        <f>'Rozpočet Pol'!G8</f>
        <v>0</v>
      </c>
      <c r="J47" s="228"/>
    </row>
    <row r="48" spans="1:10" ht="25.5" customHeight="1" x14ac:dyDescent="0.2">
      <c r="A48" s="120"/>
      <c r="B48" s="122" t="s">
        <v>51</v>
      </c>
      <c r="C48" s="238" t="s">
        <v>52</v>
      </c>
      <c r="D48" s="239"/>
      <c r="E48" s="239"/>
      <c r="F48" s="132" t="s">
        <v>23</v>
      </c>
      <c r="G48" s="133"/>
      <c r="H48" s="133"/>
      <c r="I48" s="237">
        <f>'Rozpočet Pol'!G12</f>
        <v>0</v>
      </c>
      <c r="J48" s="237"/>
    </row>
    <row r="49" spans="1:10" ht="25.5" customHeight="1" x14ac:dyDescent="0.2">
      <c r="A49" s="120"/>
      <c r="B49" s="122" t="s">
        <v>53</v>
      </c>
      <c r="C49" s="238" t="s">
        <v>54</v>
      </c>
      <c r="D49" s="239"/>
      <c r="E49" s="239"/>
      <c r="F49" s="132" t="s">
        <v>23</v>
      </c>
      <c r="G49" s="133"/>
      <c r="H49" s="133"/>
      <c r="I49" s="237">
        <f>'Rozpočet Pol'!G15</f>
        <v>0</v>
      </c>
      <c r="J49" s="237"/>
    </row>
    <row r="50" spans="1:10" ht="25.5" customHeight="1" x14ac:dyDescent="0.2">
      <c r="A50" s="120"/>
      <c r="B50" s="122" t="s">
        <v>55</v>
      </c>
      <c r="C50" s="238" t="s">
        <v>56</v>
      </c>
      <c r="D50" s="239"/>
      <c r="E50" s="239"/>
      <c r="F50" s="132" t="s">
        <v>23</v>
      </c>
      <c r="G50" s="133"/>
      <c r="H50" s="133"/>
      <c r="I50" s="237">
        <f>'Rozpočet Pol'!G25</f>
        <v>0</v>
      </c>
      <c r="J50" s="237"/>
    </row>
    <row r="51" spans="1:10" ht="25.5" customHeight="1" x14ac:dyDescent="0.2">
      <c r="A51" s="120"/>
      <c r="B51" s="122" t="s">
        <v>57</v>
      </c>
      <c r="C51" s="238" t="s">
        <v>58</v>
      </c>
      <c r="D51" s="239"/>
      <c r="E51" s="239"/>
      <c r="F51" s="132" t="s">
        <v>23</v>
      </c>
      <c r="G51" s="133"/>
      <c r="H51" s="133"/>
      <c r="I51" s="237">
        <f>'Rozpočet Pol'!G32</f>
        <v>0</v>
      </c>
      <c r="J51" s="237"/>
    </row>
    <row r="52" spans="1:10" ht="25.5" customHeight="1" x14ac:dyDescent="0.2">
      <c r="A52" s="120"/>
      <c r="B52" s="122" t="s">
        <v>59</v>
      </c>
      <c r="C52" s="238" t="s">
        <v>60</v>
      </c>
      <c r="D52" s="239"/>
      <c r="E52" s="239"/>
      <c r="F52" s="132" t="s">
        <v>23</v>
      </c>
      <c r="G52" s="133"/>
      <c r="H52" s="133"/>
      <c r="I52" s="237">
        <f>'Rozpočet Pol'!G36</f>
        <v>0</v>
      </c>
      <c r="J52" s="237"/>
    </row>
    <row r="53" spans="1:10" ht="25.5" customHeight="1" x14ac:dyDescent="0.2">
      <c r="A53" s="120"/>
      <c r="B53" s="122" t="s">
        <v>61</v>
      </c>
      <c r="C53" s="238" t="s">
        <v>62</v>
      </c>
      <c r="D53" s="239"/>
      <c r="E53" s="239"/>
      <c r="F53" s="132" t="s">
        <v>23</v>
      </c>
      <c r="G53" s="133"/>
      <c r="H53" s="133"/>
      <c r="I53" s="237">
        <f>'Rozpočet Pol'!G38</f>
        <v>0</v>
      </c>
      <c r="J53" s="237"/>
    </row>
    <row r="54" spans="1:10" ht="25.5" customHeight="1" x14ac:dyDescent="0.2">
      <c r="A54" s="120"/>
      <c r="B54" s="122" t="s">
        <v>63</v>
      </c>
      <c r="C54" s="238" t="s">
        <v>64</v>
      </c>
      <c r="D54" s="239"/>
      <c r="E54" s="239"/>
      <c r="F54" s="132" t="s">
        <v>23</v>
      </c>
      <c r="G54" s="133"/>
      <c r="H54" s="133"/>
      <c r="I54" s="237">
        <f>'Rozpočet Pol'!G40</f>
        <v>0</v>
      </c>
      <c r="J54" s="237"/>
    </row>
    <row r="55" spans="1:10" ht="25.5" customHeight="1" x14ac:dyDescent="0.2">
      <c r="A55" s="120"/>
      <c r="B55" s="122" t="s">
        <v>65</v>
      </c>
      <c r="C55" s="238" t="s">
        <v>66</v>
      </c>
      <c r="D55" s="239"/>
      <c r="E55" s="239"/>
      <c r="F55" s="132" t="s">
        <v>23</v>
      </c>
      <c r="G55" s="133"/>
      <c r="H55" s="133"/>
      <c r="I55" s="237">
        <f>'Rozpočet Pol'!G47</f>
        <v>0</v>
      </c>
      <c r="J55" s="237"/>
    </row>
    <row r="56" spans="1:10" ht="25.5" customHeight="1" x14ac:dyDescent="0.2">
      <c r="A56" s="120"/>
      <c r="B56" s="122" t="s">
        <v>67</v>
      </c>
      <c r="C56" s="238" t="s">
        <v>68</v>
      </c>
      <c r="D56" s="239"/>
      <c r="E56" s="239"/>
      <c r="F56" s="132" t="s">
        <v>23</v>
      </c>
      <c r="G56" s="133"/>
      <c r="H56" s="133"/>
      <c r="I56" s="237">
        <f>'Rozpočet Pol'!G66</f>
        <v>0</v>
      </c>
      <c r="J56" s="237"/>
    </row>
    <row r="57" spans="1:10" ht="25.5" customHeight="1" x14ac:dyDescent="0.2">
      <c r="A57" s="120"/>
      <c r="B57" s="122" t="s">
        <v>69</v>
      </c>
      <c r="C57" s="238" t="s">
        <v>70</v>
      </c>
      <c r="D57" s="239"/>
      <c r="E57" s="239"/>
      <c r="F57" s="132" t="s">
        <v>24</v>
      </c>
      <c r="G57" s="133"/>
      <c r="H57" s="133"/>
      <c r="I57" s="237">
        <f>'Rozpočet Pol'!G68</f>
        <v>0</v>
      </c>
      <c r="J57" s="237"/>
    </row>
    <row r="58" spans="1:10" ht="25.5" customHeight="1" x14ac:dyDescent="0.2">
      <c r="A58" s="120"/>
      <c r="B58" s="122" t="s">
        <v>71</v>
      </c>
      <c r="C58" s="238" t="s">
        <v>72</v>
      </c>
      <c r="D58" s="239"/>
      <c r="E58" s="239"/>
      <c r="F58" s="132" t="s">
        <v>24</v>
      </c>
      <c r="G58" s="133"/>
      <c r="H58" s="133"/>
      <c r="I58" s="237">
        <f>'Rozpočet Pol'!G76</f>
        <v>0</v>
      </c>
      <c r="J58" s="237"/>
    </row>
    <row r="59" spans="1:10" ht="25.5" customHeight="1" x14ac:dyDescent="0.2">
      <c r="A59" s="120"/>
      <c r="B59" s="122" t="s">
        <v>73</v>
      </c>
      <c r="C59" s="238" t="s">
        <v>74</v>
      </c>
      <c r="D59" s="239"/>
      <c r="E59" s="239"/>
      <c r="F59" s="132" t="s">
        <v>24</v>
      </c>
      <c r="G59" s="133"/>
      <c r="H59" s="133"/>
      <c r="I59" s="237">
        <f>'Rozpočet Pol'!G82</f>
        <v>0</v>
      </c>
      <c r="J59" s="237"/>
    </row>
    <row r="60" spans="1:10" ht="25.5" customHeight="1" x14ac:dyDescent="0.2">
      <c r="A60" s="120"/>
      <c r="B60" s="122" t="s">
        <v>75</v>
      </c>
      <c r="C60" s="238" t="s">
        <v>76</v>
      </c>
      <c r="D60" s="239"/>
      <c r="E60" s="239"/>
      <c r="F60" s="132" t="s">
        <v>24</v>
      </c>
      <c r="G60" s="133"/>
      <c r="H60" s="133"/>
      <c r="I60" s="237">
        <f>'Rozpočet Pol'!G99</f>
        <v>0</v>
      </c>
      <c r="J60" s="237"/>
    </row>
    <row r="61" spans="1:10" ht="25.5" customHeight="1" x14ac:dyDescent="0.2">
      <c r="A61" s="120"/>
      <c r="B61" s="122" t="s">
        <v>77</v>
      </c>
      <c r="C61" s="238" t="s">
        <v>78</v>
      </c>
      <c r="D61" s="239"/>
      <c r="E61" s="239"/>
      <c r="F61" s="132" t="s">
        <v>24</v>
      </c>
      <c r="G61" s="133"/>
      <c r="H61" s="133"/>
      <c r="I61" s="237">
        <f>'Rozpočet Pol'!G102</f>
        <v>0</v>
      </c>
      <c r="J61" s="237"/>
    </row>
    <row r="62" spans="1:10" ht="25.5" customHeight="1" x14ac:dyDescent="0.2">
      <c r="A62" s="120"/>
      <c r="B62" s="122" t="s">
        <v>79</v>
      </c>
      <c r="C62" s="238" t="s">
        <v>80</v>
      </c>
      <c r="D62" s="239"/>
      <c r="E62" s="239"/>
      <c r="F62" s="132" t="s">
        <v>24</v>
      </c>
      <c r="G62" s="133"/>
      <c r="H62" s="133"/>
      <c r="I62" s="237">
        <f>'Rozpočet Pol'!G106</f>
        <v>0</v>
      </c>
      <c r="J62" s="237"/>
    </row>
    <row r="63" spans="1:10" ht="25.5" customHeight="1" x14ac:dyDescent="0.2">
      <c r="A63" s="120"/>
      <c r="B63" s="122" t="s">
        <v>81</v>
      </c>
      <c r="C63" s="238" t="s">
        <v>82</v>
      </c>
      <c r="D63" s="239"/>
      <c r="E63" s="239"/>
      <c r="F63" s="132" t="s">
        <v>24</v>
      </c>
      <c r="G63" s="133"/>
      <c r="H63" s="133"/>
      <c r="I63" s="237">
        <f>'Rozpočet Pol'!G109</f>
        <v>0</v>
      </c>
      <c r="J63" s="237"/>
    </row>
    <row r="64" spans="1:10" ht="25.5" customHeight="1" x14ac:dyDescent="0.2">
      <c r="A64" s="120"/>
      <c r="B64" s="122" t="s">
        <v>83</v>
      </c>
      <c r="C64" s="238" t="s">
        <v>84</v>
      </c>
      <c r="D64" s="239"/>
      <c r="E64" s="239"/>
      <c r="F64" s="132" t="s">
        <v>24</v>
      </c>
      <c r="G64" s="133"/>
      <c r="H64" s="133"/>
      <c r="I64" s="237">
        <f>'Rozpočet Pol'!G119</f>
        <v>0</v>
      </c>
      <c r="J64" s="237"/>
    </row>
    <row r="65" spans="1:10" ht="25.5" customHeight="1" x14ac:dyDescent="0.2">
      <c r="A65" s="120"/>
      <c r="B65" s="122" t="s">
        <v>85</v>
      </c>
      <c r="C65" s="238" t="s">
        <v>86</v>
      </c>
      <c r="D65" s="239"/>
      <c r="E65" s="239"/>
      <c r="F65" s="132" t="s">
        <v>24</v>
      </c>
      <c r="G65" s="133"/>
      <c r="H65" s="133"/>
      <c r="I65" s="237">
        <f>'Rozpočet Pol'!G129</f>
        <v>0</v>
      </c>
      <c r="J65" s="237"/>
    </row>
    <row r="66" spans="1:10" ht="25.5" customHeight="1" x14ac:dyDescent="0.2">
      <c r="A66" s="120"/>
      <c r="B66" s="122" t="s">
        <v>87</v>
      </c>
      <c r="C66" s="238" t="s">
        <v>88</v>
      </c>
      <c r="D66" s="239"/>
      <c r="E66" s="239"/>
      <c r="F66" s="132" t="s">
        <v>24</v>
      </c>
      <c r="G66" s="133"/>
      <c r="H66" s="133"/>
      <c r="I66" s="237">
        <f>'Rozpočet Pol'!G131</f>
        <v>0</v>
      </c>
      <c r="J66" s="237"/>
    </row>
    <row r="67" spans="1:10" ht="25.5" customHeight="1" x14ac:dyDescent="0.2">
      <c r="A67" s="120"/>
      <c r="B67" s="122" t="s">
        <v>89</v>
      </c>
      <c r="C67" s="238" t="s">
        <v>90</v>
      </c>
      <c r="D67" s="239"/>
      <c r="E67" s="239"/>
      <c r="F67" s="132" t="s">
        <v>25</v>
      </c>
      <c r="G67" s="133"/>
      <c r="H67" s="133"/>
      <c r="I67" s="237">
        <f>'Rozpočet Pol'!G136</f>
        <v>0</v>
      </c>
      <c r="J67" s="237"/>
    </row>
    <row r="68" spans="1:10" ht="25.5" customHeight="1" x14ac:dyDescent="0.2">
      <c r="A68" s="120"/>
      <c r="B68" s="122" t="s">
        <v>91</v>
      </c>
      <c r="C68" s="238" t="s">
        <v>92</v>
      </c>
      <c r="D68" s="239"/>
      <c r="E68" s="239"/>
      <c r="F68" s="132" t="s">
        <v>25</v>
      </c>
      <c r="G68" s="133"/>
      <c r="H68" s="133"/>
      <c r="I68" s="237">
        <f>'Rozpočet Pol'!G138</f>
        <v>0</v>
      </c>
      <c r="J68" s="237"/>
    </row>
    <row r="69" spans="1:10" ht="25.5" customHeight="1" x14ac:dyDescent="0.2">
      <c r="A69" s="120"/>
      <c r="B69" s="129" t="s">
        <v>93</v>
      </c>
      <c r="C69" s="241" t="s">
        <v>26</v>
      </c>
      <c r="D69" s="242"/>
      <c r="E69" s="242"/>
      <c r="F69" s="134" t="s">
        <v>93</v>
      </c>
      <c r="G69" s="135"/>
      <c r="H69" s="135"/>
      <c r="I69" s="240">
        <f>'Rozpočet Pol'!G146</f>
        <v>0</v>
      </c>
      <c r="J69" s="240"/>
    </row>
    <row r="70" spans="1:10" ht="25.5" customHeight="1" x14ac:dyDescent="0.2">
      <c r="A70" s="121"/>
      <c r="B70" s="125" t="s">
        <v>1</v>
      </c>
      <c r="C70" s="125"/>
      <c r="D70" s="126"/>
      <c r="E70" s="126"/>
      <c r="F70" s="136"/>
      <c r="G70" s="137"/>
      <c r="H70" s="137"/>
      <c r="I70" s="243">
        <f>SUM(I47:I69)</f>
        <v>0</v>
      </c>
      <c r="J70" s="243"/>
    </row>
    <row r="71" spans="1:10" x14ac:dyDescent="0.2">
      <c r="F71" s="138"/>
      <c r="G71" s="94"/>
      <c r="H71" s="138"/>
      <c r="I71" s="94"/>
      <c r="J71" s="94"/>
    </row>
    <row r="72" spans="1:10" x14ac:dyDescent="0.2">
      <c r="F72" s="138"/>
      <c r="G72" s="94"/>
      <c r="H72" s="138"/>
      <c r="I72" s="94"/>
      <c r="J72" s="94"/>
    </row>
    <row r="73" spans="1:10" x14ac:dyDescent="0.2">
      <c r="F73" s="138"/>
      <c r="G73" s="94"/>
      <c r="H73" s="138"/>
      <c r="I73" s="94"/>
      <c r="J7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I69:J69"/>
    <mergeCell ref="C69:E69"/>
    <mergeCell ref="I70:J70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7" t="s">
        <v>39</v>
      </c>
      <c r="B2" s="76"/>
      <c r="C2" s="246"/>
      <c r="D2" s="246"/>
      <c r="E2" s="246"/>
      <c r="F2" s="246"/>
      <c r="G2" s="247"/>
    </row>
    <row r="3" spans="1:7" ht="24.95" hidden="1" customHeight="1" x14ac:dyDescent="0.2">
      <c r="A3" s="77" t="s">
        <v>7</v>
      </c>
      <c r="B3" s="76"/>
      <c r="C3" s="246"/>
      <c r="D3" s="246"/>
      <c r="E3" s="246"/>
      <c r="F3" s="246"/>
      <c r="G3" s="247"/>
    </row>
    <row r="4" spans="1:7" ht="24.95" hidden="1" customHeight="1" x14ac:dyDescent="0.2">
      <c r="A4" s="77" t="s">
        <v>8</v>
      </c>
      <c r="B4" s="76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0"/>
  <sheetViews>
    <sheetView workbookViewId="0">
      <selection activeCell="F9" sqref="F9"/>
    </sheetView>
  </sheetViews>
  <sheetFormatPr defaultRowHeight="12.75" outlineLevelRow="1" x14ac:dyDescent="0.2"/>
  <cols>
    <col min="1" max="1" width="4.140625" customWidth="1"/>
    <col min="2" max="2" width="14.42578125" style="93" customWidth="1"/>
    <col min="3" max="3" width="38.140625" style="93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8" max="21" width="0" hidden="1" customWidth="1"/>
    <col min="29" max="39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E1" t="s">
        <v>96</v>
      </c>
    </row>
    <row r="2" spans="1:60" ht="24.95" customHeight="1" x14ac:dyDescent="0.2">
      <c r="A2" s="143" t="s">
        <v>95</v>
      </c>
      <c r="B2" s="141"/>
      <c r="C2" s="249" t="s">
        <v>43</v>
      </c>
      <c r="D2" s="250"/>
      <c r="E2" s="250"/>
      <c r="F2" s="250"/>
      <c r="G2" s="251"/>
      <c r="AE2" t="s">
        <v>97</v>
      </c>
    </row>
    <row r="3" spans="1:60" ht="24.95" hidden="1" customHeight="1" x14ac:dyDescent="0.2">
      <c r="A3" s="144" t="s">
        <v>7</v>
      </c>
      <c r="B3" s="142"/>
      <c r="C3" s="252"/>
      <c r="D3" s="253"/>
      <c r="E3" s="253"/>
      <c r="F3" s="253"/>
      <c r="G3" s="254"/>
      <c r="AE3" t="s">
        <v>98</v>
      </c>
    </row>
    <row r="4" spans="1:60" ht="24.95" hidden="1" customHeight="1" x14ac:dyDescent="0.2">
      <c r="A4" s="144" t="s">
        <v>8</v>
      </c>
      <c r="B4" s="142"/>
      <c r="C4" s="252"/>
      <c r="D4" s="253"/>
      <c r="E4" s="253"/>
      <c r="F4" s="253"/>
      <c r="G4" s="254"/>
      <c r="AE4" t="s">
        <v>99</v>
      </c>
    </row>
    <row r="5" spans="1:60" hidden="1" x14ac:dyDescent="0.2">
      <c r="A5" s="145" t="s">
        <v>100</v>
      </c>
      <c r="B5" s="146"/>
      <c r="C5" s="147"/>
      <c r="D5" s="148"/>
      <c r="E5" s="148"/>
      <c r="F5" s="148"/>
      <c r="G5" s="149"/>
      <c r="AE5" t="s">
        <v>101</v>
      </c>
    </row>
    <row r="7" spans="1:60" ht="38.25" x14ac:dyDescent="0.2">
      <c r="A7" s="154" t="s">
        <v>102</v>
      </c>
      <c r="B7" s="155" t="s">
        <v>103</v>
      </c>
      <c r="C7" s="155" t="s">
        <v>104</v>
      </c>
      <c r="D7" s="154" t="s">
        <v>105</v>
      </c>
      <c r="E7" s="154" t="s">
        <v>106</v>
      </c>
      <c r="F7" s="150" t="s">
        <v>107</v>
      </c>
      <c r="G7" s="171" t="s">
        <v>28</v>
      </c>
      <c r="H7" s="172" t="s">
        <v>29</v>
      </c>
      <c r="I7" s="172" t="s">
        <v>108</v>
      </c>
      <c r="J7" s="172" t="s">
        <v>30</v>
      </c>
      <c r="K7" s="172" t="s">
        <v>109</v>
      </c>
      <c r="L7" s="172" t="s">
        <v>110</v>
      </c>
      <c r="M7" s="172" t="s">
        <v>111</v>
      </c>
      <c r="N7" s="172" t="s">
        <v>112</v>
      </c>
      <c r="O7" s="172" t="s">
        <v>113</v>
      </c>
      <c r="P7" s="172" t="s">
        <v>114</v>
      </c>
      <c r="Q7" s="172" t="s">
        <v>115</v>
      </c>
      <c r="R7" s="172" t="s">
        <v>116</v>
      </c>
      <c r="S7" s="172" t="s">
        <v>117</v>
      </c>
      <c r="T7" s="172" t="s">
        <v>118</v>
      </c>
      <c r="U7" s="157" t="s">
        <v>119</v>
      </c>
    </row>
    <row r="8" spans="1:60" x14ac:dyDescent="0.2">
      <c r="A8" s="173" t="s">
        <v>120</v>
      </c>
      <c r="B8" s="174" t="s">
        <v>49</v>
      </c>
      <c r="C8" s="175" t="s">
        <v>50</v>
      </c>
      <c r="D8" s="176"/>
      <c r="E8" s="177"/>
      <c r="F8" s="178"/>
      <c r="G8" s="178">
        <f>SUMIF(AE9:AE11,"&lt;&gt;NOR",G9:G11)</f>
        <v>0</v>
      </c>
      <c r="H8" s="178"/>
      <c r="I8" s="178">
        <f>SUM(I9:I11)</f>
        <v>0</v>
      </c>
      <c r="J8" s="178"/>
      <c r="K8" s="178">
        <f>SUM(K9:K11)</f>
        <v>0</v>
      </c>
      <c r="L8" s="178"/>
      <c r="M8" s="178">
        <f>SUM(M9:M11)</f>
        <v>0</v>
      </c>
      <c r="N8" s="156"/>
      <c r="O8" s="156">
        <f>SUM(O9:O11)</f>
        <v>0.23619000000000001</v>
      </c>
      <c r="P8" s="156"/>
      <c r="Q8" s="156">
        <f>SUM(Q9:Q11)</f>
        <v>0.128</v>
      </c>
      <c r="R8" s="156"/>
      <c r="S8" s="156"/>
      <c r="T8" s="173"/>
      <c r="U8" s="156">
        <f>SUM(U9:U11)</f>
        <v>6.61</v>
      </c>
      <c r="AE8" t="s">
        <v>121</v>
      </c>
    </row>
    <row r="9" spans="1:60" outlineLevel="1" x14ac:dyDescent="0.2">
      <c r="A9" s="152">
        <v>1</v>
      </c>
      <c r="B9" s="158" t="s">
        <v>122</v>
      </c>
      <c r="C9" s="191" t="s">
        <v>123</v>
      </c>
      <c r="D9" s="160" t="s">
        <v>124</v>
      </c>
      <c r="E9" s="166">
        <v>2</v>
      </c>
      <c r="F9" s="168"/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0.10218000000000001</v>
      </c>
      <c r="O9" s="161">
        <f>ROUND(E9*N9,5)</f>
        <v>0.20436000000000001</v>
      </c>
      <c r="P9" s="161">
        <v>6.4000000000000001E-2</v>
      </c>
      <c r="Q9" s="161">
        <f>ROUND(E9*P9,5)</f>
        <v>0.128</v>
      </c>
      <c r="R9" s="161"/>
      <c r="S9" s="161"/>
      <c r="T9" s="162">
        <v>2.4275600000000002</v>
      </c>
      <c r="U9" s="161">
        <f>ROUND(E9*T9,2)</f>
        <v>4.8600000000000003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125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126</v>
      </c>
      <c r="C10" s="191" t="s">
        <v>127</v>
      </c>
      <c r="D10" s="160" t="s">
        <v>128</v>
      </c>
      <c r="E10" s="166">
        <v>1.625</v>
      </c>
      <c r="F10" s="168"/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5.4200000000000003E-3</v>
      </c>
      <c r="O10" s="161">
        <f>ROUND(E10*N10,5)</f>
        <v>8.8100000000000001E-3</v>
      </c>
      <c r="P10" s="161">
        <v>0</v>
      </c>
      <c r="Q10" s="161">
        <f>ROUND(E10*P10,5)</f>
        <v>0</v>
      </c>
      <c r="R10" s="161"/>
      <c r="S10" s="161"/>
      <c r="T10" s="162">
        <v>0.89205000000000001</v>
      </c>
      <c r="U10" s="161">
        <f>ROUND(E10*T10,2)</f>
        <v>1.45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129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8" t="s">
        <v>130</v>
      </c>
      <c r="C11" s="191" t="s">
        <v>131</v>
      </c>
      <c r="D11" s="160" t="s">
        <v>124</v>
      </c>
      <c r="E11" s="166">
        <v>1</v>
      </c>
      <c r="F11" s="168"/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2.3019999999999999E-2</v>
      </c>
      <c r="O11" s="161">
        <f>ROUND(E11*N11,5)</f>
        <v>2.3019999999999999E-2</v>
      </c>
      <c r="P11" s="161">
        <v>0</v>
      </c>
      <c r="Q11" s="161">
        <f>ROUND(E11*P11,5)</f>
        <v>0</v>
      </c>
      <c r="R11" s="161"/>
      <c r="S11" s="161"/>
      <c r="T11" s="162">
        <v>0.30220000000000002</v>
      </c>
      <c r="U11" s="161">
        <f>ROUND(E11*T11,2)</f>
        <v>0.3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129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53" t="s">
        <v>120</v>
      </c>
      <c r="B12" s="159" t="s">
        <v>51</v>
      </c>
      <c r="C12" s="192" t="s">
        <v>52</v>
      </c>
      <c r="D12" s="163"/>
      <c r="E12" s="167"/>
      <c r="F12" s="170"/>
      <c r="G12" s="170">
        <f>SUMIF(AE13:AE14,"&lt;&gt;NOR",G13:G14)</f>
        <v>0</v>
      </c>
      <c r="H12" s="170"/>
      <c r="I12" s="170">
        <f>SUM(I13:I14)</f>
        <v>0</v>
      </c>
      <c r="J12" s="170"/>
      <c r="K12" s="170">
        <f>SUM(K13:K14)</f>
        <v>0</v>
      </c>
      <c r="L12" s="170"/>
      <c r="M12" s="170">
        <f>SUM(M13:M14)</f>
        <v>0</v>
      </c>
      <c r="N12" s="164"/>
      <c r="O12" s="164">
        <f>SUM(O13:O14)</f>
        <v>0.46627000000000002</v>
      </c>
      <c r="P12" s="164"/>
      <c r="Q12" s="164">
        <f>SUM(Q13:Q14)</f>
        <v>0</v>
      </c>
      <c r="R12" s="164"/>
      <c r="S12" s="164"/>
      <c r="T12" s="165"/>
      <c r="U12" s="164">
        <f>SUM(U13:U14)</f>
        <v>11.9</v>
      </c>
      <c r="AE12" t="s">
        <v>121</v>
      </c>
    </row>
    <row r="13" spans="1:60" outlineLevel="1" x14ac:dyDescent="0.2">
      <c r="A13" s="152">
        <v>4</v>
      </c>
      <c r="B13" s="158" t="s">
        <v>132</v>
      </c>
      <c r="C13" s="191" t="s">
        <v>133</v>
      </c>
      <c r="D13" s="160" t="s">
        <v>128</v>
      </c>
      <c r="E13" s="166">
        <v>27.672000000000001</v>
      </c>
      <c r="F13" s="168"/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5.0000000000000002E-5</v>
      </c>
      <c r="O13" s="161">
        <f>ROUND(E13*N13,5)</f>
        <v>1.3799999999999999E-3</v>
      </c>
      <c r="P13" s="161">
        <v>0</v>
      </c>
      <c r="Q13" s="161">
        <f>ROUND(E13*P13,5)</f>
        <v>0</v>
      </c>
      <c r="R13" s="161"/>
      <c r="S13" s="161"/>
      <c r="T13" s="162">
        <v>7.0000000000000007E-2</v>
      </c>
      <c r="U13" s="161">
        <f>ROUND(E13*T13,2)</f>
        <v>1.94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129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5</v>
      </c>
      <c r="B14" s="158" t="s">
        <v>134</v>
      </c>
      <c r="C14" s="191" t="s">
        <v>135</v>
      </c>
      <c r="D14" s="160" t="s">
        <v>128</v>
      </c>
      <c r="E14" s="166">
        <v>27.672000000000001</v>
      </c>
      <c r="F14" s="168"/>
      <c r="G14" s="169">
        <f>ROUND(E14*F14,2)</f>
        <v>0</v>
      </c>
      <c r="H14" s="169"/>
      <c r="I14" s="169">
        <f>ROUND(E14*H14,2)</f>
        <v>0</v>
      </c>
      <c r="J14" s="169"/>
      <c r="K14" s="169">
        <f>ROUND(E14*J14,2)</f>
        <v>0</v>
      </c>
      <c r="L14" s="169">
        <v>21</v>
      </c>
      <c r="M14" s="169">
        <f>G14*(1+L14/100)</f>
        <v>0</v>
      </c>
      <c r="N14" s="161">
        <v>1.6799999999999999E-2</v>
      </c>
      <c r="O14" s="161">
        <f>ROUND(E14*N14,5)</f>
        <v>0.46489000000000003</v>
      </c>
      <c r="P14" s="161">
        <v>0</v>
      </c>
      <c r="Q14" s="161">
        <f>ROUND(E14*P14,5)</f>
        <v>0</v>
      </c>
      <c r="R14" s="161"/>
      <c r="S14" s="161"/>
      <c r="T14" s="162">
        <v>0.36</v>
      </c>
      <c r="U14" s="161">
        <f>ROUND(E14*T14,2)</f>
        <v>9.9600000000000009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129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53" t="s">
        <v>120</v>
      </c>
      <c r="B15" s="159" t="s">
        <v>53</v>
      </c>
      <c r="C15" s="192" t="s">
        <v>54</v>
      </c>
      <c r="D15" s="163"/>
      <c r="E15" s="167"/>
      <c r="F15" s="170"/>
      <c r="G15" s="170">
        <f>SUMIF(AE16:AE24,"&lt;&gt;NOR",G16:G24)</f>
        <v>0</v>
      </c>
      <c r="H15" s="170"/>
      <c r="I15" s="170">
        <f>SUM(I16:I24)</f>
        <v>0</v>
      </c>
      <c r="J15" s="170"/>
      <c r="K15" s="170">
        <f>SUM(K16:K24)</f>
        <v>0</v>
      </c>
      <c r="L15" s="170"/>
      <c r="M15" s="170">
        <f>SUM(M16:M24)</f>
        <v>0</v>
      </c>
      <c r="N15" s="164"/>
      <c r="O15" s="164">
        <f>SUM(O16:O24)</f>
        <v>0.72987000000000002</v>
      </c>
      <c r="P15" s="164"/>
      <c r="Q15" s="164">
        <f>SUM(Q16:Q24)</f>
        <v>0</v>
      </c>
      <c r="R15" s="164"/>
      <c r="S15" s="164"/>
      <c r="T15" s="165"/>
      <c r="U15" s="164">
        <f>SUM(U16:U24)</f>
        <v>28.47</v>
      </c>
      <c r="AE15" t="s">
        <v>121</v>
      </c>
    </row>
    <row r="16" spans="1:60" outlineLevel="1" x14ac:dyDescent="0.2">
      <c r="A16" s="152">
        <v>6</v>
      </c>
      <c r="B16" s="158" t="s">
        <v>136</v>
      </c>
      <c r="C16" s="191" t="s">
        <v>137</v>
      </c>
      <c r="D16" s="160" t="s">
        <v>128</v>
      </c>
      <c r="E16" s="166">
        <v>28.6</v>
      </c>
      <c r="F16" s="168"/>
      <c r="G16" s="169">
        <f t="shared" ref="G16:G24" si="0">ROUND(E16*F16,2)</f>
        <v>0</v>
      </c>
      <c r="H16" s="169"/>
      <c r="I16" s="169">
        <f t="shared" ref="I16:I24" si="1">ROUND(E16*H16,2)</f>
        <v>0</v>
      </c>
      <c r="J16" s="169"/>
      <c r="K16" s="169">
        <f t="shared" ref="K16:K24" si="2">ROUND(E16*J16,2)</f>
        <v>0</v>
      </c>
      <c r="L16" s="169">
        <v>21</v>
      </c>
      <c r="M16" s="169">
        <f t="shared" ref="M16:M24" si="3">G16*(1+L16/100)</f>
        <v>0</v>
      </c>
      <c r="N16" s="161">
        <v>4.0000000000000003E-5</v>
      </c>
      <c r="O16" s="161">
        <f t="shared" ref="O16:O24" si="4">ROUND(E16*N16,5)</f>
        <v>1.14E-3</v>
      </c>
      <c r="P16" s="161">
        <v>0</v>
      </c>
      <c r="Q16" s="161">
        <f t="shared" ref="Q16:Q24" si="5">ROUND(E16*P16,5)</f>
        <v>0</v>
      </c>
      <c r="R16" s="161"/>
      <c r="S16" s="161"/>
      <c r="T16" s="162">
        <v>7.8E-2</v>
      </c>
      <c r="U16" s="161">
        <f t="shared" ref="U16:U24" si="6">ROUND(E16*T16,2)</f>
        <v>2.23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129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7</v>
      </c>
      <c r="B17" s="158" t="s">
        <v>138</v>
      </c>
      <c r="C17" s="191" t="s">
        <v>139</v>
      </c>
      <c r="D17" s="160" t="s">
        <v>140</v>
      </c>
      <c r="E17" s="166">
        <v>10</v>
      </c>
      <c r="F17" s="168"/>
      <c r="G17" s="169">
        <f t="shared" si="0"/>
        <v>0</v>
      </c>
      <c r="H17" s="169"/>
      <c r="I17" s="169">
        <f t="shared" si="1"/>
        <v>0</v>
      </c>
      <c r="J17" s="169"/>
      <c r="K17" s="169">
        <f t="shared" si="2"/>
        <v>0</v>
      </c>
      <c r="L17" s="169">
        <v>21</v>
      </c>
      <c r="M17" s="169">
        <f t="shared" si="3"/>
        <v>0</v>
      </c>
      <c r="N17" s="161">
        <v>1.56E-3</v>
      </c>
      <c r="O17" s="161">
        <f t="shared" si="4"/>
        <v>1.5599999999999999E-2</v>
      </c>
      <c r="P17" s="161">
        <v>0</v>
      </c>
      <c r="Q17" s="161">
        <f t="shared" si="5"/>
        <v>0</v>
      </c>
      <c r="R17" s="161"/>
      <c r="S17" s="161"/>
      <c r="T17" s="162">
        <v>0.12</v>
      </c>
      <c r="U17" s="161">
        <f t="shared" si="6"/>
        <v>1.2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129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2">
        <v>8</v>
      </c>
      <c r="B18" s="158" t="s">
        <v>141</v>
      </c>
      <c r="C18" s="191" t="s">
        <v>142</v>
      </c>
      <c r="D18" s="160" t="s">
        <v>140</v>
      </c>
      <c r="E18" s="166">
        <v>7.5</v>
      </c>
      <c r="F18" s="168"/>
      <c r="G18" s="169">
        <f t="shared" si="0"/>
        <v>0</v>
      </c>
      <c r="H18" s="169"/>
      <c r="I18" s="169">
        <f t="shared" si="1"/>
        <v>0</v>
      </c>
      <c r="J18" s="169"/>
      <c r="K18" s="169">
        <f t="shared" si="2"/>
        <v>0</v>
      </c>
      <c r="L18" s="169">
        <v>21</v>
      </c>
      <c r="M18" s="169">
        <f t="shared" si="3"/>
        <v>0</v>
      </c>
      <c r="N18" s="161">
        <v>1.7330000000000002E-2</v>
      </c>
      <c r="O18" s="161">
        <f t="shared" si="4"/>
        <v>0.12998000000000001</v>
      </c>
      <c r="P18" s="161">
        <v>0</v>
      </c>
      <c r="Q18" s="161">
        <f t="shared" si="5"/>
        <v>0</v>
      </c>
      <c r="R18" s="161"/>
      <c r="S18" s="161"/>
      <c r="T18" s="162">
        <v>0.253</v>
      </c>
      <c r="U18" s="161">
        <f t="shared" si="6"/>
        <v>1.9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129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9</v>
      </c>
      <c r="B19" s="158" t="s">
        <v>143</v>
      </c>
      <c r="C19" s="191" t="s">
        <v>144</v>
      </c>
      <c r="D19" s="160" t="s">
        <v>128</v>
      </c>
      <c r="E19" s="166">
        <v>1.08</v>
      </c>
      <c r="F19" s="168"/>
      <c r="G19" s="169">
        <f t="shared" si="0"/>
        <v>0</v>
      </c>
      <c r="H19" s="169"/>
      <c r="I19" s="169">
        <f t="shared" si="1"/>
        <v>0</v>
      </c>
      <c r="J19" s="169"/>
      <c r="K19" s="169">
        <f t="shared" si="2"/>
        <v>0</v>
      </c>
      <c r="L19" s="169">
        <v>21</v>
      </c>
      <c r="M19" s="169">
        <f t="shared" si="3"/>
        <v>0</v>
      </c>
      <c r="N19" s="161">
        <v>4.555E-2</v>
      </c>
      <c r="O19" s="161">
        <f t="shared" si="4"/>
        <v>4.9189999999999998E-2</v>
      </c>
      <c r="P19" s="161">
        <v>0</v>
      </c>
      <c r="Q19" s="161">
        <f t="shared" si="5"/>
        <v>0</v>
      </c>
      <c r="R19" s="161"/>
      <c r="S19" s="161"/>
      <c r="T19" s="162">
        <v>2.0917699999999999</v>
      </c>
      <c r="U19" s="161">
        <f t="shared" si="6"/>
        <v>2.2599999999999998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129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10</v>
      </c>
      <c r="B20" s="158" t="s">
        <v>145</v>
      </c>
      <c r="C20" s="191" t="s">
        <v>146</v>
      </c>
      <c r="D20" s="160" t="s">
        <v>128</v>
      </c>
      <c r="E20" s="166">
        <v>0.46200000000000002</v>
      </c>
      <c r="F20" s="168"/>
      <c r="G20" s="169">
        <f t="shared" si="0"/>
        <v>0</v>
      </c>
      <c r="H20" s="169"/>
      <c r="I20" s="169">
        <f t="shared" si="1"/>
        <v>0</v>
      </c>
      <c r="J20" s="169"/>
      <c r="K20" s="169">
        <f t="shared" si="2"/>
        <v>0</v>
      </c>
      <c r="L20" s="169">
        <v>21</v>
      </c>
      <c r="M20" s="169">
        <f t="shared" si="3"/>
        <v>0</v>
      </c>
      <c r="N20" s="161">
        <v>3.6069999999999998E-2</v>
      </c>
      <c r="O20" s="161">
        <f t="shared" si="4"/>
        <v>1.6660000000000001E-2</v>
      </c>
      <c r="P20" s="161">
        <v>0</v>
      </c>
      <c r="Q20" s="161">
        <f t="shared" si="5"/>
        <v>0</v>
      </c>
      <c r="R20" s="161"/>
      <c r="S20" s="161"/>
      <c r="T20" s="162">
        <v>1.58036</v>
      </c>
      <c r="U20" s="161">
        <f t="shared" si="6"/>
        <v>0.73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129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11</v>
      </c>
      <c r="B21" s="158" t="s">
        <v>147</v>
      </c>
      <c r="C21" s="191" t="s">
        <v>148</v>
      </c>
      <c r="D21" s="160" t="s">
        <v>128</v>
      </c>
      <c r="E21" s="166">
        <v>37.729999999999997</v>
      </c>
      <c r="F21" s="168"/>
      <c r="G21" s="169">
        <f t="shared" si="0"/>
        <v>0</v>
      </c>
      <c r="H21" s="169"/>
      <c r="I21" s="169">
        <f t="shared" si="1"/>
        <v>0</v>
      </c>
      <c r="J21" s="169"/>
      <c r="K21" s="169">
        <f t="shared" si="2"/>
        <v>0</v>
      </c>
      <c r="L21" s="169">
        <v>21</v>
      </c>
      <c r="M21" s="169">
        <f t="shared" si="3"/>
        <v>0</v>
      </c>
      <c r="N21" s="161">
        <v>5.3400000000000001E-3</v>
      </c>
      <c r="O21" s="161">
        <f t="shared" si="4"/>
        <v>0.20147999999999999</v>
      </c>
      <c r="P21" s="161">
        <v>0</v>
      </c>
      <c r="Q21" s="161">
        <f t="shared" si="5"/>
        <v>0</v>
      </c>
      <c r="R21" s="161"/>
      <c r="S21" s="161"/>
      <c r="T21" s="162">
        <v>0.10854999999999999</v>
      </c>
      <c r="U21" s="161">
        <f t="shared" si="6"/>
        <v>4.0999999999999996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129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12</v>
      </c>
      <c r="B22" s="158" t="s">
        <v>149</v>
      </c>
      <c r="C22" s="191" t="s">
        <v>150</v>
      </c>
      <c r="D22" s="160" t="s">
        <v>128</v>
      </c>
      <c r="E22" s="166">
        <v>2.27</v>
      </c>
      <c r="F22" s="168"/>
      <c r="G22" s="169">
        <f t="shared" si="0"/>
        <v>0</v>
      </c>
      <c r="H22" s="169"/>
      <c r="I22" s="169">
        <f t="shared" si="1"/>
        <v>0</v>
      </c>
      <c r="J22" s="169"/>
      <c r="K22" s="169">
        <f t="shared" si="2"/>
        <v>0</v>
      </c>
      <c r="L22" s="169">
        <v>21</v>
      </c>
      <c r="M22" s="169">
        <f t="shared" si="3"/>
        <v>0</v>
      </c>
      <c r="N22" s="161">
        <v>5.2839999999999998E-2</v>
      </c>
      <c r="O22" s="161">
        <f t="shared" si="4"/>
        <v>0.11995</v>
      </c>
      <c r="P22" s="161">
        <v>0</v>
      </c>
      <c r="Q22" s="161">
        <f t="shared" si="5"/>
        <v>0</v>
      </c>
      <c r="R22" s="161"/>
      <c r="S22" s="161"/>
      <c r="T22" s="162">
        <v>1.0569999999999999</v>
      </c>
      <c r="U22" s="161">
        <f t="shared" si="6"/>
        <v>2.4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129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13</v>
      </c>
      <c r="B23" s="158" t="s">
        <v>151</v>
      </c>
      <c r="C23" s="191" t="s">
        <v>152</v>
      </c>
      <c r="D23" s="160" t="s">
        <v>128</v>
      </c>
      <c r="E23" s="166">
        <v>2.5125000000000002</v>
      </c>
      <c r="F23" s="168"/>
      <c r="G23" s="169">
        <f t="shared" si="0"/>
        <v>0</v>
      </c>
      <c r="H23" s="169"/>
      <c r="I23" s="169">
        <f t="shared" si="1"/>
        <v>0</v>
      </c>
      <c r="J23" s="169"/>
      <c r="K23" s="169">
        <f t="shared" si="2"/>
        <v>0</v>
      </c>
      <c r="L23" s="169">
        <v>21</v>
      </c>
      <c r="M23" s="169">
        <f t="shared" si="3"/>
        <v>0</v>
      </c>
      <c r="N23" s="161">
        <v>3.4909999999999997E-2</v>
      </c>
      <c r="O23" s="161">
        <f t="shared" si="4"/>
        <v>8.7709999999999996E-2</v>
      </c>
      <c r="P23" s="161">
        <v>0</v>
      </c>
      <c r="Q23" s="161">
        <f t="shared" si="5"/>
        <v>0</v>
      </c>
      <c r="R23" s="161"/>
      <c r="S23" s="161"/>
      <c r="T23" s="162">
        <v>1.1841699999999999</v>
      </c>
      <c r="U23" s="161">
        <f t="shared" si="6"/>
        <v>2.98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129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14</v>
      </c>
      <c r="B24" s="158" t="s">
        <v>153</v>
      </c>
      <c r="C24" s="191" t="s">
        <v>154</v>
      </c>
      <c r="D24" s="160" t="s">
        <v>128</v>
      </c>
      <c r="E24" s="166">
        <v>29.472000000000001</v>
      </c>
      <c r="F24" s="168"/>
      <c r="G24" s="169">
        <f t="shared" si="0"/>
        <v>0</v>
      </c>
      <c r="H24" s="169"/>
      <c r="I24" s="169">
        <f t="shared" si="1"/>
        <v>0</v>
      </c>
      <c r="J24" s="169"/>
      <c r="K24" s="169">
        <f t="shared" si="2"/>
        <v>0</v>
      </c>
      <c r="L24" s="169">
        <v>21</v>
      </c>
      <c r="M24" s="169">
        <f t="shared" si="3"/>
        <v>0</v>
      </c>
      <c r="N24" s="161">
        <v>3.6700000000000001E-3</v>
      </c>
      <c r="O24" s="161">
        <f t="shared" si="4"/>
        <v>0.10816000000000001</v>
      </c>
      <c r="P24" s="161">
        <v>0</v>
      </c>
      <c r="Q24" s="161">
        <f t="shared" si="5"/>
        <v>0</v>
      </c>
      <c r="R24" s="161"/>
      <c r="S24" s="161"/>
      <c r="T24" s="162">
        <v>0.36199999999999999</v>
      </c>
      <c r="U24" s="161">
        <f t="shared" si="6"/>
        <v>10.67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129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53" t="s">
        <v>120</v>
      </c>
      <c r="B25" s="159" t="s">
        <v>55</v>
      </c>
      <c r="C25" s="192" t="s">
        <v>56</v>
      </c>
      <c r="D25" s="163"/>
      <c r="E25" s="167"/>
      <c r="F25" s="170"/>
      <c r="G25" s="170">
        <f>SUMIF(AE26:AE31,"&lt;&gt;NOR",G26:G31)</f>
        <v>0</v>
      </c>
      <c r="H25" s="170"/>
      <c r="I25" s="170">
        <f>SUM(I26:I31)</f>
        <v>0</v>
      </c>
      <c r="J25" s="170"/>
      <c r="K25" s="170">
        <f>SUM(K26:K31)</f>
        <v>0</v>
      </c>
      <c r="L25" s="170"/>
      <c r="M25" s="170">
        <f>SUM(M26:M31)</f>
        <v>0</v>
      </c>
      <c r="N25" s="164"/>
      <c r="O25" s="164">
        <f>SUM(O26:O31)</f>
        <v>1.0268200000000001</v>
      </c>
      <c r="P25" s="164"/>
      <c r="Q25" s="164">
        <f>SUM(Q26:Q31)</f>
        <v>0</v>
      </c>
      <c r="R25" s="164"/>
      <c r="S25" s="164"/>
      <c r="T25" s="165"/>
      <c r="U25" s="164">
        <f>SUM(U26:U31)</f>
        <v>20.9</v>
      </c>
      <c r="AE25" t="s">
        <v>121</v>
      </c>
    </row>
    <row r="26" spans="1:60" outlineLevel="1" x14ac:dyDescent="0.2">
      <c r="A26" s="152">
        <v>15</v>
      </c>
      <c r="B26" s="158" t="s">
        <v>155</v>
      </c>
      <c r="C26" s="191" t="s">
        <v>156</v>
      </c>
      <c r="D26" s="160" t="s">
        <v>128</v>
      </c>
      <c r="E26" s="166">
        <v>0.3</v>
      </c>
      <c r="F26" s="168"/>
      <c r="G26" s="169">
        <f t="shared" ref="G26:G31" si="7">ROUND(E26*F26,2)</f>
        <v>0</v>
      </c>
      <c r="H26" s="169"/>
      <c r="I26" s="169">
        <f t="shared" ref="I26:I31" si="8">ROUND(E26*H26,2)</f>
        <v>0</v>
      </c>
      <c r="J26" s="169"/>
      <c r="K26" s="169">
        <f t="shared" ref="K26:K31" si="9">ROUND(E26*J26,2)</f>
        <v>0</v>
      </c>
      <c r="L26" s="169">
        <v>21</v>
      </c>
      <c r="M26" s="169">
        <f t="shared" ref="M26:M31" si="10">G26*(1+L26/100)</f>
        <v>0</v>
      </c>
      <c r="N26" s="161">
        <v>0.16236999999999999</v>
      </c>
      <c r="O26" s="161">
        <f t="shared" ref="O26:O31" si="11">ROUND(E26*N26,5)</f>
        <v>4.8710000000000003E-2</v>
      </c>
      <c r="P26" s="161">
        <v>0</v>
      </c>
      <c r="Q26" s="161">
        <f t="shared" ref="Q26:Q31" si="12">ROUND(E26*P26,5)</f>
        <v>0</v>
      </c>
      <c r="R26" s="161"/>
      <c r="S26" s="161"/>
      <c r="T26" s="162">
        <v>0.80700000000000005</v>
      </c>
      <c r="U26" s="161">
        <f t="shared" ref="U26:U31" si="13">ROUND(E26*T26,2)</f>
        <v>0.24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129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16</v>
      </c>
      <c r="B27" s="158" t="s">
        <v>157</v>
      </c>
      <c r="C27" s="191" t="s">
        <v>158</v>
      </c>
      <c r="D27" s="160" t="s">
        <v>159</v>
      </c>
      <c r="E27" s="166">
        <v>0.19400000000000001</v>
      </c>
      <c r="F27" s="168"/>
      <c r="G27" s="169">
        <f t="shared" si="7"/>
        <v>0</v>
      </c>
      <c r="H27" s="169"/>
      <c r="I27" s="169">
        <f t="shared" si="8"/>
        <v>0</v>
      </c>
      <c r="J27" s="169"/>
      <c r="K27" s="169">
        <f t="shared" si="9"/>
        <v>0</v>
      </c>
      <c r="L27" s="169">
        <v>21</v>
      </c>
      <c r="M27" s="169">
        <f t="shared" si="10"/>
        <v>0</v>
      </c>
      <c r="N27" s="161">
        <v>1.8685</v>
      </c>
      <c r="O27" s="161">
        <f t="shared" si="11"/>
        <v>0.36248999999999998</v>
      </c>
      <c r="P27" s="161">
        <v>0</v>
      </c>
      <c r="Q27" s="161">
        <f t="shared" si="12"/>
        <v>0</v>
      </c>
      <c r="R27" s="161"/>
      <c r="S27" s="161"/>
      <c r="T27" s="162">
        <v>2.9820000000000002</v>
      </c>
      <c r="U27" s="161">
        <f t="shared" si="13"/>
        <v>0.57999999999999996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129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17</v>
      </c>
      <c r="B28" s="158" t="s">
        <v>160</v>
      </c>
      <c r="C28" s="191" t="s">
        <v>161</v>
      </c>
      <c r="D28" s="160" t="s">
        <v>128</v>
      </c>
      <c r="E28" s="166">
        <v>55.28</v>
      </c>
      <c r="F28" s="168"/>
      <c r="G28" s="169">
        <f t="shared" si="7"/>
        <v>0</v>
      </c>
      <c r="H28" s="169"/>
      <c r="I28" s="169">
        <f t="shared" si="8"/>
        <v>0</v>
      </c>
      <c r="J28" s="169"/>
      <c r="K28" s="169">
        <f t="shared" si="9"/>
        <v>0</v>
      </c>
      <c r="L28" s="169">
        <v>21</v>
      </c>
      <c r="M28" s="169">
        <f t="shared" si="10"/>
        <v>0</v>
      </c>
      <c r="N28" s="161">
        <v>2.1000000000000001E-4</v>
      </c>
      <c r="O28" s="161">
        <f t="shared" si="11"/>
        <v>1.1610000000000001E-2</v>
      </c>
      <c r="P28" s="161">
        <v>0</v>
      </c>
      <c r="Q28" s="161">
        <f t="shared" si="12"/>
        <v>0</v>
      </c>
      <c r="R28" s="161"/>
      <c r="S28" s="161"/>
      <c r="T28" s="162">
        <v>0.05</v>
      </c>
      <c r="U28" s="161">
        <f t="shared" si="13"/>
        <v>2.76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129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2">
        <v>18</v>
      </c>
      <c r="B29" s="158" t="s">
        <v>162</v>
      </c>
      <c r="C29" s="191" t="s">
        <v>163</v>
      </c>
      <c r="D29" s="160" t="s">
        <v>128</v>
      </c>
      <c r="E29" s="166">
        <v>42.86</v>
      </c>
      <c r="F29" s="168"/>
      <c r="G29" s="169">
        <f t="shared" si="7"/>
        <v>0</v>
      </c>
      <c r="H29" s="169"/>
      <c r="I29" s="169">
        <f t="shared" si="8"/>
        <v>0</v>
      </c>
      <c r="J29" s="169"/>
      <c r="K29" s="169">
        <f t="shared" si="9"/>
        <v>0</v>
      </c>
      <c r="L29" s="169">
        <v>21</v>
      </c>
      <c r="M29" s="169">
        <f t="shared" si="10"/>
        <v>0</v>
      </c>
      <c r="N29" s="161">
        <v>8.9200000000000008E-3</v>
      </c>
      <c r="O29" s="161">
        <f t="shared" si="11"/>
        <v>0.38230999999999998</v>
      </c>
      <c r="P29" s="161">
        <v>0</v>
      </c>
      <c r="Q29" s="161">
        <f t="shared" si="12"/>
        <v>0</v>
      </c>
      <c r="R29" s="161"/>
      <c r="S29" s="161"/>
      <c r="T29" s="162">
        <v>0.25800000000000001</v>
      </c>
      <c r="U29" s="161">
        <f t="shared" si="13"/>
        <v>11.06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129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2">
        <v>19</v>
      </c>
      <c r="B30" s="158" t="s">
        <v>164</v>
      </c>
      <c r="C30" s="191" t="s">
        <v>165</v>
      </c>
      <c r="D30" s="160" t="s">
        <v>128</v>
      </c>
      <c r="E30" s="166">
        <v>12.42</v>
      </c>
      <c r="F30" s="168"/>
      <c r="G30" s="169">
        <f t="shared" si="7"/>
        <v>0</v>
      </c>
      <c r="H30" s="169"/>
      <c r="I30" s="169">
        <f t="shared" si="8"/>
        <v>0</v>
      </c>
      <c r="J30" s="169"/>
      <c r="K30" s="169">
        <f t="shared" si="9"/>
        <v>0</v>
      </c>
      <c r="L30" s="169">
        <v>21</v>
      </c>
      <c r="M30" s="169">
        <f t="shared" si="10"/>
        <v>0</v>
      </c>
      <c r="N30" s="161">
        <v>1.7850000000000001E-2</v>
      </c>
      <c r="O30" s="161">
        <f t="shared" si="11"/>
        <v>0.22170000000000001</v>
      </c>
      <c r="P30" s="161">
        <v>0</v>
      </c>
      <c r="Q30" s="161">
        <f t="shared" si="12"/>
        <v>0</v>
      </c>
      <c r="R30" s="161"/>
      <c r="S30" s="161"/>
      <c r="T30" s="162">
        <v>0.28199999999999997</v>
      </c>
      <c r="U30" s="161">
        <f t="shared" si="13"/>
        <v>3.5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129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20</v>
      </c>
      <c r="B31" s="158" t="s">
        <v>166</v>
      </c>
      <c r="C31" s="191" t="s">
        <v>167</v>
      </c>
      <c r="D31" s="160" t="s">
        <v>128</v>
      </c>
      <c r="E31" s="166">
        <v>55.28</v>
      </c>
      <c r="F31" s="168"/>
      <c r="G31" s="169">
        <f t="shared" si="7"/>
        <v>0</v>
      </c>
      <c r="H31" s="169"/>
      <c r="I31" s="169">
        <f t="shared" si="8"/>
        <v>0</v>
      </c>
      <c r="J31" s="169"/>
      <c r="K31" s="169">
        <f t="shared" si="9"/>
        <v>0</v>
      </c>
      <c r="L31" s="169">
        <v>21</v>
      </c>
      <c r="M31" s="169">
        <f t="shared" si="10"/>
        <v>0</v>
      </c>
      <c r="N31" s="161">
        <v>0</v>
      </c>
      <c r="O31" s="161">
        <f t="shared" si="11"/>
        <v>0</v>
      </c>
      <c r="P31" s="161">
        <v>0</v>
      </c>
      <c r="Q31" s="161">
        <f t="shared" si="12"/>
        <v>0</v>
      </c>
      <c r="R31" s="161"/>
      <c r="S31" s="161"/>
      <c r="T31" s="162">
        <v>0.05</v>
      </c>
      <c r="U31" s="161">
        <f t="shared" si="13"/>
        <v>2.76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129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53" t="s">
        <v>120</v>
      </c>
      <c r="B32" s="159" t="s">
        <v>57</v>
      </c>
      <c r="C32" s="192" t="s">
        <v>58</v>
      </c>
      <c r="D32" s="163"/>
      <c r="E32" s="167"/>
      <c r="F32" s="170"/>
      <c r="G32" s="170">
        <f>SUMIF(AE33:AE35,"&lt;&gt;NOR",G33:G35)</f>
        <v>0</v>
      </c>
      <c r="H32" s="170"/>
      <c r="I32" s="170">
        <f>SUM(I33:I35)</f>
        <v>0</v>
      </c>
      <c r="J32" s="170"/>
      <c r="K32" s="170">
        <f>SUM(K33:K35)</f>
        <v>0</v>
      </c>
      <c r="L32" s="170"/>
      <c r="M32" s="170">
        <f>SUM(M33:M35)</f>
        <v>0</v>
      </c>
      <c r="N32" s="164"/>
      <c r="O32" s="164">
        <f>SUM(O33:O35)</f>
        <v>0.21212</v>
      </c>
      <c r="P32" s="164"/>
      <c r="Q32" s="164">
        <f>SUM(Q33:Q35)</f>
        <v>0</v>
      </c>
      <c r="R32" s="164"/>
      <c r="S32" s="164"/>
      <c r="T32" s="165"/>
      <c r="U32" s="164">
        <f>SUM(U33:U35)</f>
        <v>7.09</v>
      </c>
      <c r="AE32" t="s">
        <v>121</v>
      </c>
    </row>
    <row r="33" spans="1:60" outlineLevel="1" x14ac:dyDescent="0.2">
      <c r="A33" s="152">
        <v>21</v>
      </c>
      <c r="B33" s="158" t="s">
        <v>168</v>
      </c>
      <c r="C33" s="191" t="s">
        <v>169</v>
      </c>
      <c r="D33" s="160" t="s">
        <v>124</v>
      </c>
      <c r="E33" s="166">
        <v>2</v>
      </c>
      <c r="F33" s="168"/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1">
        <v>4.3200000000000002E-2</v>
      </c>
      <c r="O33" s="161">
        <f>ROUND(E33*N33,5)</f>
        <v>8.6400000000000005E-2</v>
      </c>
      <c r="P33" s="161">
        <v>0</v>
      </c>
      <c r="Q33" s="161">
        <f>ROUND(E33*P33,5)</f>
        <v>0</v>
      </c>
      <c r="R33" s="161"/>
      <c r="S33" s="161"/>
      <c r="T33" s="162">
        <v>3.258</v>
      </c>
      <c r="U33" s="161">
        <f>ROUND(E33*T33,2)</f>
        <v>6.52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129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22</v>
      </c>
      <c r="B34" s="158" t="s">
        <v>170</v>
      </c>
      <c r="C34" s="191" t="s">
        <v>171</v>
      </c>
      <c r="D34" s="160" t="s">
        <v>124</v>
      </c>
      <c r="E34" s="166">
        <v>2</v>
      </c>
      <c r="F34" s="168"/>
      <c r="G34" s="169">
        <f>ROUND(E34*F34,2)</f>
        <v>0</v>
      </c>
      <c r="H34" s="169"/>
      <c r="I34" s="169">
        <f>ROUND(E34*H34,2)</f>
        <v>0</v>
      </c>
      <c r="J34" s="169"/>
      <c r="K34" s="169">
        <f>ROUND(E34*J34,2)</f>
        <v>0</v>
      </c>
      <c r="L34" s="169">
        <v>21</v>
      </c>
      <c r="M34" s="169">
        <f>G34*(1+L34/100)</f>
        <v>0</v>
      </c>
      <c r="N34" s="161">
        <v>1.508E-2</v>
      </c>
      <c r="O34" s="161">
        <f>ROUND(E34*N34,5)</f>
        <v>3.0159999999999999E-2</v>
      </c>
      <c r="P34" s="161">
        <v>0</v>
      </c>
      <c r="Q34" s="161">
        <f>ROUND(E34*P34,5)</f>
        <v>0</v>
      </c>
      <c r="R34" s="161"/>
      <c r="S34" s="161"/>
      <c r="T34" s="162">
        <v>0</v>
      </c>
      <c r="U34" s="161">
        <f>ROUND(E34*T34,2)</f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172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23</v>
      </c>
      <c r="B35" s="158" t="s">
        <v>173</v>
      </c>
      <c r="C35" s="191" t="s">
        <v>174</v>
      </c>
      <c r="D35" s="160" t="s">
        <v>128</v>
      </c>
      <c r="E35" s="166">
        <v>1.8</v>
      </c>
      <c r="F35" s="168"/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1">
        <v>5.3089999999999998E-2</v>
      </c>
      <c r="O35" s="161">
        <f>ROUND(E35*N35,5)</f>
        <v>9.5560000000000006E-2</v>
      </c>
      <c r="P35" s="161">
        <v>0</v>
      </c>
      <c r="Q35" s="161">
        <f>ROUND(E35*P35,5)</f>
        <v>0</v>
      </c>
      <c r="R35" s="161"/>
      <c r="S35" s="161"/>
      <c r="T35" s="162">
        <v>0.316</v>
      </c>
      <c r="U35" s="161">
        <f>ROUND(E35*T35,2)</f>
        <v>0.56999999999999995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129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3" t="s">
        <v>120</v>
      </c>
      <c r="B36" s="159" t="s">
        <v>59</v>
      </c>
      <c r="C36" s="192" t="s">
        <v>60</v>
      </c>
      <c r="D36" s="163"/>
      <c r="E36" s="167"/>
      <c r="F36" s="170"/>
      <c r="G36" s="170">
        <f>SUMIF(AE37:AE37,"&lt;&gt;NOR",G37:G37)</f>
        <v>0</v>
      </c>
      <c r="H36" s="170"/>
      <c r="I36" s="170">
        <f>SUM(I37:I37)</f>
        <v>0</v>
      </c>
      <c r="J36" s="170"/>
      <c r="K36" s="170">
        <f>SUM(K37:K37)</f>
        <v>0</v>
      </c>
      <c r="L36" s="170"/>
      <c r="M36" s="170">
        <f>SUM(M37:M37)</f>
        <v>0</v>
      </c>
      <c r="N36" s="164"/>
      <c r="O36" s="164">
        <f>SUM(O37:O37)</f>
        <v>2.9600000000000001E-2</v>
      </c>
      <c r="P36" s="164"/>
      <c r="Q36" s="164">
        <f>SUM(Q37:Q37)</f>
        <v>0</v>
      </c>
      <c r="R36" s="164"/>
      <c r="S36" s="164"/>
      <c r="T36" s="165"/>
      <c r="U36" s="164">
        <f>SUM(U37:U37)</f>
        <v>1.3</v>
      </c>
      <c r="AE36" t="s">
        <v>121</v>
      </c>
    </row>
    <row r="37" spans="1:60" outlineLevel="1" x14ac:dyDescent="0.2">
      <c r="A37" s="152">
        <v>24</v>
      </c>
      <c r="B37" s="158" t="s">
        <v>175</v>
      </c>
      <c r="C37" s="191" t="s">
        <v>176</v>
      </c>
      <c r="D37" s="160" t="s">
        <v>128</v>
      </c>
      <c r="E37" s="166">
        <v>5</v>
      </c>
      <c r="F37" s="168"/>
      <c r="G37" s="169">
        <f>ROUND(E37*F37,2)</f>
        <v>0</v>
      </c>
      <c r="H37" s="169"/>
      <c r="I37" s="169">
        <f>ROUND(E37*H37,2)</f>
        <v>0</v>
      </c>
      <c r="J37" s="169"/>
      <c r="K37" s="169">
        <f>ROUND(E37*J37,2)</f>
        <v>0</v>
      </c>
      <c r="L37" s="169">
        <v>21</v>
      </c>
      <c r="M37" s="169">
        <f>G37*(1+L37/100)</f>
        <v>0</v>
      </c>
      <c r="N37" s="161">
        <v>5.9199999999999999E-3</v>
      </c>
      <c r="O37" s="161">
        <f>ROUND(E37*N37,5)</f>
        <v>2.9600000000000001E-2</v>
      </c>
      <c r="P37" s="161">
        <v>0</v>
      </c>
      <c r="Q37" s="161">
        <f>ROUND(E37*P37,5)</f>
        <v>0</v>
      </c>
      <c r="R37" s="161"/>
      <c r="S37" s="161"/>
      <c r="T37" s="162">
        <v>0.26</v>
      </c>
      <c r="U37" s="161">
        <f>ROUND(E37*T37,2)</f>
        <v>1.3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129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53" t="s">
        <v>120</v>
      </c>
      <c r="B38" s="159" t="s">
        <v>61</v>
      </c>
      <c r="C38" s="192" t="s">
        <v>62</v>
      </c>
      <c r="D38" s="163"/>
      <c r="E38" s="167"/>
      <c r="F38" s="170"/>
      <c r="G38" s="170">
        <f>SUMIF(AE39:AE39,"&lt;&gt;NOR",G39:G39)</f>
        <v>0</v>
      </c>
      <c r="H38" s="170"/>
      <c r="I38" s="170">
        <f>SUM(I39:I39)</f>
        <v>0</v>
      </c>
      <c r="J38" s="170"/>
      <c r="K38" s="170">
        <f>SUM(K39:K39)</f>
        <v>0</v>
      </c>
      <c r="L38" s="170"/>
      <c r="M38" s="170">
        <f>SUM(M39:M39)</f>
        <v>0</v>
      </c>
      <c r="N38" s="164"/>
      <c r="O38" s="164">
        <f>SUM(O39:O39)</f>
        <v>0</v>
      </c>
      <c r="P38" s="164"/>
      <c r="Q38" s="164">
        <f>SUM(Q39:Q39)</f>
        <v>0</v>
      </c>
      <c r="R38" s="164"/>
      <c r="S38" s="164"/>
      <c r="T38" s="165"/>
      <c r="U38" s="164">
        <f>SUM(U39:U39)</f>
        <v>7.68</v>
      </c>
      <c r="AE38" t="s">
        <v>121</v>
      </c>
    </row>
    <row r="39" spans="1:60" outlineLevel="1" x14ac:dyDescent="0.2">
      <c r="A39" s="152">
        <v>25</v>
      </c>
      <c r="B39" s="158" t="s">
        <v>177</v>
      </c>
      <c r="C39" s="191" t="s">
        <v>178</v>
      </c>
      <c r="D39" s="160" t="s">
        <v>128</v>
      </c>
      <c r="E39" s="166">
        <v>55.28</v>
      </c>
      <c r="F39" s="168"/>
      <c r="G39" s="169">
        <f>ROUND(E39*F39,2)</f>
        <v>0</v>
      </c>
      <c r="H39" s="169"/>
      <c r="I39" s="169">
        <f>ROUND(E39*H39,2)</f>
        <v>0</v>
      </c>
      <c r="J39" s="169"/>
      <c r="K39" s="169">
        <f>ROUND(E39*J39,2)</f>
        <v>0</v>
      </c>
      <c r="L39" s="169">
        <v>21</v>
      </c>
      <c r="M39" s="169">
        <f>G39*(1+L39/100)</f>
        <v>0</v>
      </c>
      <c r="N39" s="161">
        <v>0</v>
      </c>
      <c r="O39" s="161">
        <f>ROUND(E39*N39,5)</f>
        <v>0</v>
      </c>
      <c r="P39" s="161">
        <v>0</v>
      </c>
      <c r="Q39" s="161">
        <f>ROUND(E39*P39,5)</f>
        <v>0</v>
      </c>
      <c r="R39" s="161"/>
      <c r="S39" s="161"/>
      <c r="T39" s="162">
        <v>0.13900000000000001</v>
      </c>
      <c r="U39" s="161">
        <f>ROUND(E39*T39,2)</f>
        <v>7.68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129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53" t="s">
        <v>120</v>
      </c>
      <c r="B40" s="159" t="s">
        <v>63</v>
      </c>
      <c r="C40" s="192" t="s">
        <v>64</v>
      </c>
      <c r="D40" s="163"/>
      <c r="E40" s="167"/>
      <c r="F40" s="170"/>
      <c r="G40" s="170">
        <f>SUMIF(AE41:AE46,"&lt;&gt;NOR",G41:G46)</f>
        <v>0</v>
      </c>
      <c r="H40" s="170"/>
      <c r="I40" s="170">
        <f>SUM(I41:I46)</f>
        <v>0</v>
      </c>
      <c r="J40" s="170"/>
      <c r="K40" s="170">
        <f>SUM(K41:K46)</f>
        <v>0</v>
      </c>
      <c r="L40" s="170"/>
      <c r="M40" s="170">
        <f>SUM(M41:M46)</f>
        <v>0</v>
      </c>
      <c r="N40" s="164"/>
      <c r="O40" s="164">
        <f>SUM(O41:O46)</f>
        <v>7.9600000000000001E-3</v>
      </c>
      <c r="P40" s="164"/>
      <c r="Q40" s="164">
        <f>SUM(Q41:Q46)</f>
        <v>3.9445999999999999</v>
      </c>
      <c r="R40" s="164"/>
      <c r="S40" s="164"/>
      <c r="T40" s="165"/>
      <c r="U40" s="164">
        <f>SUM(U41:U46)</f>
        <v>21.42</v>
      </c>
      <c r="AE40" t="s">
        <v>121</v>
      </c>
    </row>
    <row r="41" spans="1:60" ht="22.5" outlineLevel="1" x14ac:dyDescent="0.2">
      <c r="A41" s="152">
        <v>26</v>
      </c>
      <c r="B41" s="158" t="s">
        <v>179</v>
      </c>
      <c r="C41" s="191" t="s">
        <v>180</v>
      </c>
      <c r="D41" s="160" t="s">
        <v>124</v>
      </c>
      <c r="E41" s="166">
        <v>1</v>
      </c>
      <c r="F41" s="168"/>
      <c r="G41" s="169">
        <f t="shared" ref="G41:G46" si="14">ROUND(E41*F41,2)</f>
        <v>0</v>
      </c>
      <c r="H41" s="169"/>
      <c r="I41" s="169">
        <f t="shared" ref="I41:I46" si="15">ROUND(E41*H41,2)</f>
        <v>0</v>
      </c>
      <c r="J41" s="169"/>
      <c r="K41" s="169">
        <f t="shared" ref="K41:K46" si="16">ROUND(E41*J41,2)</f>
        <v>0</v>
      </c>
      <c r="L41" s="169">
        <v>21</v>
      </c>
      <c r="M41" s="169">
        <f t="shared" ref="M41:M46" si="17">G41*(1+L41/100)</f>
        <v>0</v>
      </c>
      <c r="N41" s="161">
        <v>0</v>
      </c>
      <c r="O41" s="161">
        <f t="shared" ref="O41:O46" si="18">ROUND(E41*N41,5)</f>
        <v>0</v>
      </c>
      <c r="P41" s="161">
        <v>2.5000000000000001E-2</v>
      </c>
      <c r="Q41" s="161">
        <f t="shared" ref="Q41:Q46" si="19">ROUND(E41*P41,5)</f>
        <v>2.5000000000000001E-2</v>
      </c>
      <c r="R41" s="161"/>
      <c r="S41" s="161"/>
      <c r="T41" s="162">
        <v>0.05</v>
      </c>
      <c r="U41" s="161">
        <f t="shared" ref="U41:U46" si="20">ROUND(E41*T41,2)</f>
        <v>0.05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129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27</v>
      </c>
      <c r="B42" s="158" t="s">
        <v>181</v>
      </c>
      <c r="C42" s="191" t="s">
        <v>182</v>
      </c>
      <c r="D42" s="160" t="s">
        <v>128</v>
      </c>
      <c r="E42" s="166">
        <v>9.6120000000000001</v>
      </c>
      <c r="F42" s="168"/>
      <c r="G42" s="169">
        <f t="shared" si="14"/>
        <v>0</v>
      </c>
      <c r="H42" s="169"/>
      <c r="I42" s="169">
        <f t="shared" si="15"/>
        <v>0</v>
      </c>
      <c r="J42" s="169"/>
      <c r="K42" s="169">
        <f t="shared" si="16"/>
        <v>0</v>
      </c>
      <c r="L42" s="169">
        <v>21</v>
      </c>
      <c r="M42" s="169">
        <f t="shared" si="17"/>
        <v>0</v>
      </c>
      <c r="N42" s="161">
        <v>6.7000000000000002E-4</v>
      </c>
      <c r="O42" s="161">
        <f t="shared" si="18"/>
        <v>6.4400000000000004E-3</v>
      </c>
      <c r="P42" s="161">
        <v>0.31900000000000001</v>
      </c>
      <c r="Q42" s="161">
        <f t="shared" si="19"/>
        <v>3.06623</v>
      </c>
      <c r="R42" s="161"/>
      <c r="S42" s="161"/>
      <c r="T42" s="162">
        <v>0.317</v>
      </c>
      <c r="U42" s="161">
        <f t="shared" si="20"/>
        <v>3.05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129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28</v>
      </c>
      <c r="B43" s="158" t="s">
        <v>183</v>
      </c>
      <c r="C43" s="191" t="s">
        <v>184</v>
      </c>
      <c r="D43" s="160" t="s">
        <v>128</v>
      </c>
      <c r="E43" s="166">
        <v>12.015000000000001</v>
      </c>
      <c r="F43" s="168"/>
      <c r="G43" s="169">
        <f t="shared" si="14"/>
        <v>0</v>
      </c>
      <c r="H43" s="169"/>
      <c r="I43" s="169">
        <f t="shared" si="15"/>
        <v>0</v>
      </c>
      <c r="J43" s="169"/>
      <c r="K43" s="169">
        <f t="shared" si="16"/>
        <v>0</v>
      </c>
      <c r="L43" s="169">
        <v>21</v>
      </c>
      <c r="M43" s="169">
        <f t="shared" si="17"/>
        <v>0</v>
      </c>
      <c r="N43" s="161">
        <v>0</v>
      </c>
      <c r="O43" s="161">
        <f t="shared" si="18"/>
        <v>0</v>
      </c>
      <c r="P43" s="161">
        <v>0.02</v>
      </c>
      <c r="Q43" s="161">
        <f t="shared" si="19"/>
        <v>0.24030000000000001</v>
      </c>
      <c r="R43" s="161"/>
      <c r="S43" s="161"/>
      <c r="T43" s="162">
        <v>0.14699999999999999</v>
      </c>
      <c r="U43" s="161">
        <f t="shared" si="20"/>
        <v>1.77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129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29</v>
      </c>
      <c r="B44" s="158" t="s">
        <v>185</v>
      </c>
      <c r="C44" s="191" t="s">
        <v>186</v>
      </c>
      <c r="D44" s="160" t="s">
        <v>128</v>
      </c>
      <c r="E44" s="166">
        <v>12.015000000000001</v>
      </c>
      <c r="F44" s="168"/>
      <c r="G44" s="169">
        <f t="shared" si="14"/>
        <v>0</v>
      </c>
      <c r="H44" s="169"/>
      <c r="I44" s="169">
        <f t="shared" si="15"/>
        <v>0</v>
      </c>
      <c r="J44" s="169"/>
      <c r="K44" s="169">
        <f t="shared" si="16"/>
        <v>0</v>
      </c>
      <c r="L44" s="169">
        <v>21</v>
      </c>
      <c r="M44" s="169">
        <f t="shared" si="17"/>
        <v>0</v>
      </c>
      <c r="N44" s="161">
        <v>0</v>
      </c>
      <c r="O44" s="161">
        <f t="shared" si="18"/>
        <v>0</v>
      </c>
      <c r="P44" s="161">
        <v>1.75E-3</v>
      </c>
      <c r="Q44" s="161">
        <f t="shared" si="19"/>
        <v>2.103E-2</v>
      </c>
      <c r="R44" s="161"/>
      <c r="S44" s="161"/>
      <c r="T44" s="162">
        <v>0.16500000000000001</v>
      </c>
      <c r="U44" s="161">
        <f t="shared" si="20"/>
        <v>1.98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129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>
        <v>30</v>
      </c>
      <c r="B45" s="158" t="s">
        <v>187</v>
      </c>
      <c r="C45" s="191" t="s">
        <v>188</v>
      </c>
      <c r="D45" s="160" t="s">
        <v>140</v>
      </c>
      <c r="E45" s="166">
        <v>4</v>
      </c>
      <c r="F45" s="168"/>
      <c r="G45" s="169">
        <f t="shared" si="14"/>
        <v>0</v>
      </c>
      <c r="H45" s="169"/>
      <c r="I45" s="169">
        <f t="shared" si="15"/>
        <v>0</v>
      </c>
      <c r="J45" s="169"/>
      <c r="K45" s="169">
        <f t="shared" si="16"/>
        <v>0</v>
      </c>
      <c r="L45" s="169">
        <v>21</v>
      </c>
      <c r="M45" s="169">
        <f t="shared" si="17"/>
        <v>0</v>
      </c>
      <c r="N45" s="161">
        <v>3.8000000000000002E-4</v>
      </c>
      <c r="O45" s="161">
        <f t="shared" si="18"/>
        <v>1.5200000000000001E-3</v>
      </c>
      <c r="P45" s="161">
        <v>1.2999999999999999E-2</v>
      </c>
      <c r="Q45" s="161">
        <f t="shared" si="19"/>
        <v>5.1999999999999998E-2</v>
      </c>
      <c r="R45" s="161"/>
      <c r="S45" s="161"/>
      <c r="T45" s="162">
        <v>0.107</v>
      </c>
      <c r="U45" s="161">
        <f t="shared" si="20"/>
        <v>0.43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129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31</v>
      </c>
      <c r="B46" s="158" t="s">
        <v>189</v>
      </c>
      <c r="C46" s="191" t="s">
        <v>190</v>
      </c>
      <c r="D46" s="160" t="s">
        <v>128</v>
      </c>
      <c r="E46" s="166">
        <v>42.86</v>
      </c>
      <c r="F46" s="168"/>
      <c r="G46" s="169">
        <f t="shared" si="14"/>
        <v>0</v>
      </c>
      <c r="H46" s="169"/>
      <c r="I46" s="169">
        <f t="shared" si="15"/>
        <v>0</v>
      </c>
      <c r="J46" s="169"/>
      <c r="K46" s="169">
        <f t="shared" si="16"/>
        <v>0</v>
      </c>
      <c r="L46" s="169">
        <v>21</v>
      </c>
      <c r="M46" s="169">
        <f t="shared" si="17"/>
        <v>0</v>
      </c>
      <c r="N46" s="161">
        <v>0</v>
      </c>
      <c r="O46" s="161">
        <f t="shared" si="18"/>
        <v>0</v>
      </c>
      <c r="P46" s="161">
        <v>1.26E-2</v>
      </c>
      <c r="Q46" s="161">
        <f t="shared" si="19"/>
        <v>0.54003999999999996</v>
      </c>
      <c r="R46" s="161"/>
      <c r="S46" s="161"/>
      <c r="T46" s="162">
        <v>0.33</v>
      </c>
      <c r="U46" s="161">
        <f t="shared" si="20"/>
        <v>14.14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129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53" t="s">
        <v>120</v>
      </c>
      <c r="B47" s="159" t="s">
        <v>65</v>
      </c>
      <c r="C47" s="192" t="s">
        <v>66</v>
      </c>
      <c r="D47" s="163"/>
      <c r="E47" s="167"/>
      <c r="F47" s="170"/>
      <c r="G47" s="170">
        <f>SUMIF(AE48:AE65,"&lt;&gt;NOR",G48:G65)</f>
        <v>0</v>
      </c>
      <c r="H47" s="170"/>
      <c r="I47" s="170">
        <f>SUM(I48:I65)</f>
        <v>0</v>
      </c>
      <c r="J47" s="170"/>
      <c r="K47" s="170">
        <f>SUM(K48:K65)</f>
        <v>0</v>
      </c>
      <c r="L47" s="170"/>
      <c r="M47" s="170">
        <f>SUM(M48:M65)</f>
        <v>0</v>
      </c>
      <c r="N47" s="164"/>
      <c r="O47" s="164">
        <f>SUM(O48:O65)</f>
        <v>1.7009999999999997E-2</v>
      </c>
      <c r="P47" s="164"/>
      <c r="Q47" s="164">
        <f>SUM(Q48:Q65)</f>
        <v>3.0012700000000003</v>
      </c>
      <c r="R47" s="164"/>
      <c r="S47" s="164"/>
      <c r="T47" s="165"/>
      <c r="U47" s="164">
        <f>SUM(U48:U65)</f>
        <v>45.88</v>
      </c>
      <c r="AE47" t="s">
        <v>121</v>
      </c>
    </row>
    <row r="48" spans="1:60" outlineLevel="1" x14ac:dyDescent="0.2">
      <c r="A48" s="152">
        <v>32</v>
      </c>
      <c r="B48" s="158" t="s">
        <v>191</v>
      </c>
      <c r="C48" s="191" t="s">
        <v>192</v>
      </c>
      <c r="D48" s="160" t="s">
        <v>128</v>
      </c>
      <c r="E48" s="166">
        <v>43.858199999999997</v>
      </c>
      <c r="F48" s="168"/>
      <c r="G48" s="169">
        <f t="shared" ref="G48:G65" si="21">ROUND(E48*F48,2)</f>
        <v>0</v>
      </c>
      <c r="H48" s="169"/>
      <c r="I48" s="169">
        <f t="shared" ref="I48:I65" si="22">ROUND(E48*H48,2)</f>
        <v>0</v>
      </c>
      <c r="J48" s="169"/>
      <c r="K48" s="169">
        <f t="shared" ref="K48:K65" si="23">ROUND(E48*J48,2)</f>
        <v>0</v>
      </c>
      <c r="L48" s="169">
        <v>21</v>
      </c>
      <c r="M48" s="169">
        <f t="shared" ref="M48:M65" si="24">G48*(1+L48/100)</f>
        <v>0</v>
      </c>
      <c r="N48" s="161">
        <v>0</v>
      </c>
      <c r="O48" s="161">
        <f t="shared" ref="O48:O65" si="25">ROUND(E48*N48,5)</f>
        <v>0</v>
      </c>
      <c r="P48" s="161">
        <v>0.02</v>
      </c>
      <c r="Q48" s="161">
        <f t="shared" ref="Q48:Q65" si="26">ROUND(E48*P48,5)</f>
        <v>0.87716000000000005</v>
      </c>
      <c r="R48" s="161"/>
      <c r="S48" s="161"/>
      <c r="T48" s="162">
        <v>0.3</v>
      </c>
      <c r="U48" s="161">
        <f t="shared" ref="U48:U65" si="27">ROUND(E48*T48,2)</f>
        <v>13.16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129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33</v>
      </c>
      <c r="B49" s="158" t="s">
        <v>193</v>
      </c>
      <c r="C49" s="191" t="s">
        <v>194</v>
      </c>
      <c r="D49" s="160" t="s">
        <v>128</v>
      </c>
      <c r="E49" s="166">
        <v>6</v>
      </c>
      <c r="F49" s="168"/>
      <c r="G49" s="169">
        <f t="shared" si="21"/>
        <v>0</v>
      </c>
      <c r="H49" s="169"/>
      <c r="I49" s="169">
        <f t="shared" si="22"/>
        <v>0</v>
      </c>
      <c r="J49" s="169"/>
      <c r="K49" s="169">
        <f t="shared" si="23"/>
        <v>0</v>
      </c>
      <c r="L49" s="169">
        <v>21</v>
      </c>
      <c r="M49" s="169">
        <f t="shared" si="24"/>
        <v>0</v>
      </c>
      <c r="N49" s="161">
        <v>0</v>
      </c>
      <c r="O49" s="161">
        <f t="shared" si="25"/>
        <v>0</v>
      </c>
      <c r="P49" s="161">
        <v>6.8000000000000005E-2</v>
      </c>
      <c r="Q49" s="161">
        <f t="shared" si="26"/>
        <v>0.40799999999999997</v>
      </c>
      <c r="R49" s="161"/>
      <c r="S49" s="161"/>
      <c r="T49" s="162">
        <v>0.48</v>
      </c>
      <c r="U49" s="161">
        <f t="shared" si="27"/>
        <v>2.88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129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34</v>
      </c>
      <c r="B50" s="158" t="s">
        <v>195</v>
      </c>
      <c r="C50" s="191" t="s">
        <v>196</v>
      </c>
      <c r="D50" s="160" t="s">
        <v>140</v>
      </c>
      <c r="E50" s="166">
        <v>10.199999999999999</v>
      </c>
      <c r="F50" s="168"/>
      <c r="G50" s="169">
        <f t="shared" si="21"/>
        <v>0</v>
      </c>
      <c r="H50" s="169"/>
      <c r="I50" s="169">
        <f t="shared" si="22"/>
        <v>0</v>
      </c>
      <c r="J50" s="169"/>
      <c r="K50" s="169">
        <f t="shared" si="23"/>
        <v>0</v>
      </c>
      <c r="L50" s="169">
        <v>21</v>
      </c>
      <c r="M50" s="169">
        <f t="shared" si="24"/>
        <v>0</v>
      </c>
      <c r="N50" s="161">
        <v>0</v>
      </c>
      <c r="O50" s="161">
        <f t="shared" si="25"/>
        <v>0</v>
      </c>
      <c r="P50" s="161">
        <v>4.6000000000000001E-4</v>
      </c>
      <c r="Q50" s="161">
        <f t="shared" si="26"/>
        <v>4.6899999999999997E-3</v>
      </c>
      <c r="R50" s="161"/>
      <c r="S50" s="161"/>
      <c r="T50" s="162">
        <v>0.81</v>
      </c>
      <c r="U50" s="161">
        <f t="shared" si="27"/>
        <v>8.26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129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35</v>
      </c>
      <c r="B51" s="158" t="s">
        <v>197</v>
      </c>
      <c r="C51" s="191" t="s">
        <v>198</v>
      </c>
      <c r="D51" s="160" t="s">
        <v>128</v>
      </c>
      <c r="E51" s="166">
        <v>4.0999999999999996</v>
      </c>
      <c r="F51" s="168"/>
      <c r="G51" s="169">
        <f t="shared" si="21"/>
        <v>0</v>
      </c>
      <c r="H51" s="169"/>
      <c r="I51" s="169">
        <f t="shared" si="22"/>
        <v>0</v>
      </c>
      <c r="J51" s="169"/>
      <c r="K51" s="169">
        <f t="shared" si="23"/>
        <v>0</v>
      </c>
      <c r="L51" s="169">
        <v>21</v>
      </c>
      <c r="M51" s="169">
        <f t="shared" si="24"/>
        <v>0</v>
      </c>
      <c r="N51" s="161">
        <v>1.65E-3</v>
      </c>
      <c r="O51" s="161">
        <f t="shared" si="25"/>
        <v>6.77E-3</v>
      </c>
      <c r="P51" s="161">
        <v>0.27</v>
      </c>
      <c r="Q51" s="161">
        <f t="shared" si="26"/>
        <v>1.107</v>
      </c>
      <c r="R51" s="161"/>
      <c r="S51" s="161"/>
      <c r="T51" s="162">
        <v>0.70499999999999996</v>
      </c>
      <c r="U51" s="161">
        <f t="shared" si="27"/>
        <v>2.89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129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36</v>
      </c>
      <c r="B52" s="158" t="s">
        <v>199</v>
      </c>
      <c r="C52" s="191" t="s">
        <v>200</v>
      </c>
      <c r="D52" s="160" t="s">
        <v>124</v>
      </c>
      <c r="E52" s="166">
        <v>1</v>
      </c>
      <c r="F52" s="168"/>
      <c r="G52" s="169">
        <f t="shared" si="21"/>
        <v>0</v>
      </c>
      <c r="H52" s="169"/>
      <c r="I52" s="169">
        <f t="shared" si="22"/>
        <v>0</v>
      </c>
      <c r="J52" s="169"/>
      <c r="K52" s="169">
        <f t="shared" si="23"/>
        <v>0</v>
      </c>
      <c r="L52" s="169">
        <v>21</v>
      </c>
      <c r="M52" s="169">
        <f t="shared" si="24"/>
        <v>0</v>
      </c>
      <c r="N52" s="161">
        <v>3.4000000000000002E-4</v>
      </c>
      <c r="O52" s="161">
        <f t="shared" si="25"/>
        <v>3.4000000000000002E-4</v>
      </c>
      <c r="P52" s="161">
        <v>2.5000000000000001E-2</v>
      </c>
      <c r="Q52" s="161">
        <f t="shared" si="26"/>
        <v>2.5000000000000001E-2</v>
      </c>
      <c r="R52" s="161"/>
      <c r="S52" s="161"/>
      <c r="T52" s="162">
        <v>0.21299999999999999</v>
      </c>
      <c r="U52" s="161">
        <f t="shared" si="27"/>
        <v>0.21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129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37</v>
      </c>
      <c r="B53" s="158" t="s">
        <v>201</v>
      </c>
      <c r="C53" s="191" t="s">
        <v>202</v>
      </c>
      <c r="D53" s="160" t="s">
        <v>140</v>
      </c>
      <c r="E53" s="166">
        <v>10</v>
      </c>
      <c r="F53" s="168"/>
      <c r="G53" s="169">
        <f t="shared" si="21"/>
        <v>0</v>
      </c>
      <c r="H53" s="169"/>
      <c r="I53" s="169">
        <f t="shared" si="22"/>
        <v>0</v>
      </c>
      <c r="J53" s="169"/>
      <c r="K53" s="169">
        <f t="shared" si="23"/>
        <v>0</v>
      </c>
      <c r="L53" s="169">
        <v>21</v>
      </c>
      <c r="M53" s="169">
        <f t="shared" si="24"/>
        <v>0</v>
      </c>
      <c r="N53" s="161">
        <v>4.8999999999999998E-4</v>
      </c>
      <c r="O53" s="161">
        <f t="shared" si="25"/>
        <v>4.8999999999999998E-3</v>
      </c>
      <c r="P53" s="161">
        <v>2E-3</v>
      </c>
      <c r="Q53" s="161">
        <f t="shared" si="26"/>
        <v>0.02</v>
      </c>
      <c r="R53" s="161"/>
      <c r="S53" s="161"/>
      <c r="T53" s="162">
        <v>0.17599999999999999</v>
      </c>
      <c r="U53" s="161">
        <f t="shared" si="27"/>
        <v>1.76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129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38</v>
      </c>
      <c r="B54" s="158" t="s">
        <v>203</v>
      </c>
      <c r="C54" s="191" t="s">
        <v>204</v>
      </c>
      <c r="D54" s="160" t="s">
        <v>140</v>
      </c>
      <c r="E54" s="166">
        <v>4</v>
      </c>
      <c r="F54" s="168"/>
      <c r="G54" s="169">
        <f t="shared" si="21"/>
        <v>0</v>
      </c>
      <c r="H54" s="169"/>
      <c r="I54" s="169">
        <f t="shared" si="22"/>
        <v>0</v>
      </c>
      <c r="J54" s="169"/>
      <c r="K54" s="169">
        <f t="shared" si="23"/>
        <v>0</v>
      </c>
      <c r="L54" s="169">
        <v>21</v>
      </c>
      <c r="M54" s="169">
        <f t="shared" si="24"/>
        <v>0</v>
      </c>
      <c r="N54" s="161">
        <v>4.8999999999999998E-4</v>
      </c>
      <c r="O54" s="161">
        <f t="shared" si="25"/>
        <v>1.9599999999999999E-3</v>
      </c>
      <c r="P54" s="161">
        <v>1.2999999999999999E-2</v>
      </c>
      <c r="Q54" s="161">
        <f t="shared" si="26"/>
        <v>5.1999999999999998E-2</v>
      </c>
      <c r="R54" s="161"/>
      <c r="S54" s="161"/>
      <c r="T54" s="162">
        <v>0.30099999999999999</v>
      </c>
      <c r="U54" s="161">
        <f t="shared" si="27"/>
        <v>1.2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129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39</v>
      </c>
      <c r="B55" s="158" t="s">
        <v>205</v>
      </c>
      <c r="C55" s="191" t="s">
        <v>206</v>
      </c>
      <c r="D55" s="160" t="s">
        <v>140</v>
      </c>
      <c r="E55" s="166">
        <v>3.5</v>
      </c>
      <c r="F55" s="168"/>
      <c r="G55" s="169">
        <f t="shared" si="21"/>
        <v>0</v>
      </c>
      <c r="H55" s="169"/>
      <c r="I55" s="169">
        <f t="shared" si="22"/>
        <v>0</v>
      </c>
      <c r="J55" s="169"/>
      <c r="K55" s="169">
        <f t="shared" si="23"/>
        <v>0</v>
      </c>
      <c r="L55" s="169">
        <v>21</v>
      </c>
      <c r="M55" s="169">
        <f t="shared" si="24"/>
        <v>0</v>
      </c>
      <c r="N55" s="161">
        <v>4.8999999999999998E-4</v>
      </c>
      <c r="O55" s="161">
        <f t="shared" si="25"/>
        <v>1.72E-3</v>
      </c>
      <c r="P55" s="161">
        <v>1.9E-2</v>
      </c>
      <c r="Q55" s="161">
        <f t="shared" si="26"/>
        <v>6.6500000000000004E-2</v>
      </c>
      <c r="R55" s="161"/>
      <c r="S55" s="161"/>
      <c r="T55" s="162">
        <v>0.38200000000000001</v>
      </c>
      <c r="U55" s="161">
        <f t="shared" si="27"/>
        <v>1.34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129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40</v>
      </c>
      <c r="B56" s="158" t="s">
        <v>207</v>
      </c>
      <c r="C56" s="191" t="s">
        <v>208</v>
      </c>
      <c r="D56" s="160" t="s">
        <v>140</v>
      </c>
      <c r="E56" s="166">
        <v>2.7</v>
      </c>
      <c r="F56" s="168"/>
      <c r="G56" s="169">
        <f t="shared" si="21"/>
        <v>0</v>
      </c>
      <c r="H56" s="169"/>
      <c r="I56" s="169">
        <f t="shared" si="22"/>
        <v>0</v>
      </c>
      <c r="J56" s="169"/>
      <c r="K56" s="169">
        <f t="shared" si="23"/>
        <v>0</v>
      </c>
      <c r="L56" s="169">
        <v>21</v>
      </c>
      <c r="M56" s="169">
        <f t="shared" si="24"/>
        <v>0</v>
      </c>
      <c r="N56" s="161">
        <v>4.8999999999999998E-4</v>
      </c>
      <c r="O56" s="161">
        <f t="shared" si="25"/>
        <v>1.32E-3</v>
      </c>
      <c r="P56" s="161">
        <v>0.04</v>
      </c>
      <c r="Q56" s="161">
        <f t="shared" si="26"/>
        <v>0.108</v>
      </c>
      <c r="R56" s="161"/>
      <c r="S56" s="161"/>
      <c r="T56" s="162">
        <v>0.66800000000000004</v>
      </c>
      <c r="U56" s="161">
        <f t="shared" si="27"/>
        <v>1.8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129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41</v>
      </c>
      <c r="B57" s="158" t="s">
        <v>209</v>
      </c>
      <c r="C57" s="191" t="s">
        <v>210</v>
      </c>
      <c r="D57" s="160" t="s">
        <v>140</v>
      </c>
      <c r="E57" s="166">
        <v>2</v>
      </c>
      <c r="F57" s="168"/>
      <c r="G57" s="169">
        <f t="shared" si="21"/>
        <v>0</v>
      </c>
      <c r="H57" s="169"/>
      <c r="I57" s="169">
        <f t="shared" si="22"/>
        <v>0</v>
      </c>
      <c r="J57" s="169"/>
      <c r="K57" s="169">
        <f t="shared" si="23"/>
        <v>0</v>
      </c>
      <c r="L57" s="169">
        <v>21</v>
      </c>
      <c r="M57" s="169">
        <f t="shared" si="24"/>
        <v>0</v>
      </c>
      <c r="N57" s="161">
        <v>0</v>
      </c>
      <c r="O57" s="161">
        <f t="shared" si="25"/>
        <v>0</v>
      </c>
      <c r="P57" s="161">
        <v>1.6E-2</v>
      </c>
      <c r="Q57" s="161">
        <f t="shared" si="26"/>
        <v>3.2000000000000001E-2</v>
      </c>
      <c r="R57" s="161"/>
      <c r="S57" s="161"/>
      <c r="T57" s="162">
        <v>0.71699999999999997</v>
      </c>
      <c r="U57" s="161">
        <f t="shared" si="27"/>
        <v>1.43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129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42</v>
      </c>
      <c r="B58" s="158" t="s">
        <v>211</v>
      </c>
      <c r="C58" s="191" t="s">
        <v>212</v>
      </c>
      <c r="D58" s="160" t="s">
        <v>140</v>
      </c>
      <c r="E58" s="166">
        <v>3</v>
      </c>
      <c r="F58" s="168"/>
      <c r="G58" s="169">
        <f t="shared" si="21"/>
        <v>0</v>
      </c>
      <c r="H58" s="169"/>
      <c r="I58" s="169">
        <f t="shared" si="22"/>
        <v>0</v>
      </c>
      <c r="J58" s="169"/>
      <c r="K58" s="169">
        <f t="shared" si="23"/>
        <v>0</v>
      </c>
      <c r="L58" s="169">
        <v>21</v>
      </c>
      <c r="M58" s="169">
        <f t="shared" si="24"/>
        <v>0</v>
      </c>
      <c r="N58" s="161">
        <v>0</v>
      </c>
      <c r="O58" s="161">
        <f t="shared" si="25"/>
        <v>0</v>
      </c>
      <c r="P58" s="161">
        <v>0.05</v>
      </c>
      <c r="Q58" s="161">
        <f t="shared" si="26"/>
        <v>0.15</v>
      </c>
      <c r="R58" s="161"/>
      <c r="S58" s="161"/>
      <c r="T58" s="162">
        <v>1.1040000000000001</v>
      </c>
      <c r="U58" s="161">
        <f t="shared" si="27"/>
        <v>3.31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129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43</v>
      </c>
      <c r="B59" s="158" t="s">
        <v>213</v>
      </c>
      <c r="C59" s="191" t="s">
        <v>214</v>
      </c>
      <c r="D59" s="160" t="s">
        <v>128</v>
      </c>
      <c r="E59" s="166">
        <v>37.729999999999997</v>
      </c>
      <c r="F59" s="168"/>
      <c r="G59" s="169">
        <f t="shared" si="21"/>
        <v>0</v>
      </c>
      <c r="H59" s="169"/>
      <c r="I59" s="169">
        <f t="shared" si="22"/>
        <v>0</v>
      </c>
      <c r="J59" s="169"/>
      <c r="K59" s="169">
        <f t="shared" si="23"/>
        <v>0</v>
      </c>
      <c r="L59" s="169">
        <v>21</v>
      </c>
      <c r="M59" s="169">
        <f t="shared" si="24"/>
        <v>0</v>
      </c>
      <c r="N59" s="161">
        <v>0</v>
      </c>
      <c r="O59" s="161">
        <f t="shared" si="25"/>
        <v>0</v>
      </c>
      <c r="P59" s="161">
        <v>4.0000000000000001E-3</v>
      </c>
      <c r="Q59" s="161">
        <f t="shared" si="26"/>
        <v>0.15092</v>
      </c>
      <c r="R59" s="161"/>
      <c r="S59" s="161"/>
      <c r="T59" s="162">
        <v>0.03</v>
      </c>
      <c r="U59" s="161">
        <f t="shared" si="27"/>
        <v>1.1299999999999999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129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44</v>
      </c>
      <c r="B60" s="158" t="s">
        <v>215</v>
      </c>
      <c r="C60" s="191" t="s">
        <v>216</v>
      </c>
      <c r="D60" s="160" t="s">
        <v>217</v>
      </c>
      <c r="E60" s="166">
        <v>6.61</v>
      </c>
      <c r="F60" s="168"/>
      <c r="G60" s="169">
        <f t="shared" si="21"/>
        <v>0</v>
      </c>
      <c r="H60" s="169"/>
      <c r="I60" s="169">
        <f t="shared" si="22"/>
        <v>0</v>
      </c>
      <c r="J60" s="169"/>
      <c r="K60" s="169">
        <f t="shared" si="23"/>
        <v>0</v>
      </c>
      <c r="L60" s="169">
        <v>21</v>
      </c>
      <c r="M60" s="169">
        <f t="shared" si="24"/>
        <v>0</v>
      </c>
      <c r="N60" s="161">
        <v>0</v>
      </c>
      <c r="O60" s="161">
        <f t="shared" si="25"/>
        <v>0</v>
      </c>
      <c r="P60" s="161">
        <v>0</v>
      </c>
      <c r="Q60" s="161">
        <f t="shared" si="26"/>
        <v>0</v>
      </c>
      <c r="R60" s="161"/>
      <c r="S60" s="161"/>
      <c r="T60" s="162">
        <v>0</v>
      </c>
      <c r="U60" s="161">
        <f t="shared" si="27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172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45</v>
      </c>
      <c r="B61" s="158" t="s">
        <v>218</v>
      </c>
      <c r="C61" s="191" t="s">
        <v>219</v>
      </c>
      <c r="D61" s="160" t="s">
        <v>217</v>
      </c>
      <c r="E61" s="166">
        <v>26.44</v>
      </c>
      <c r="F61" s="168"/>
      <c r="G61" s="169">
        <f t="shared" si="21"/>
        <v>0</v>
      </c>
      <c r="H61" s="169"/>
      <c r="I61" s="169">
        <f t="shared" si="22"/>
        <v>0</v>
      </c>
      <c r="J61" s="169"/>
      <c r="K61" s="169">
        <f t="shared" si="23"/>
        <v>0</v>
      </c>
      <c r="L61" s="169">
        <v>21</v>
      </c>
      <c r="M61" s="169">
        <f t="shared" si="24"/>
        <v>0</v>
      </c>
      <c r="N61" s="161">
        <v>0</v>
      </c>
      <c r="O61" s="161">
        <f t="shared" si="25"/>
        <v>0</v>
      </c>
      <c r="P61" s="161">
        <v>0</v>
      </c>
      <c r="Q61" s="161">
        <f t="shared" si="26"/>
        <v>0</v>
      </c>
      <c r="R61" s="161"/>
      <c r="S61" s="161"/>
      <c r="T61" s="162">
        <v>0.105</v>
      </c>
      <c r="U61" s="161">
        <f t="shared" si="27"/>
        <v>2.78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129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46</v>
      </c>
      <c r="B62" s="158" t="s">
        <v>220</v>
      </c>
      <c r="C62" s="191" t="s">
        <v>221</v>
      </c>
      <c r="D62" s="160" t="s">
        <v>217</v>
      </c>
      <c r="E62" s="166">
        <v>6.61</v>
      </c>
      <c r="F62" s="168"/>
      <c r="G62" s="169">
        <f t="shared" si="21"/>
        <v>0</v>
      </c>
      <c r="H62" s="169"/>
      <c r="I62" s="169">
        <f t="shared" si="22"/>
        <v>0</v>
      </c>
      <c r="J62" s="169"/>
      <c r="K62" s="169">
        <f t="shared" si="23"/>
        <v>0</v>
      </c>
      <c r="L62" s="169">
        <v>21</v>
      </c>
      <c r="M62" s="169">
        <f t="shared" si="24"/>
        <v>0</v>
      </c>
      <c r="N62" s="161">
        <v>0</v>
      </c>
      <c r="O62" s="161">
        <f t="shared" si="25"/>
        <v>0</v>
      </c>
      <c r="P62" s="161">
        <v>0</v>
      </c>
      <c r="Q62" s="161">
        <f t="shared" si="26"/>
        <v>0</v>
      </c>
      <c r="R62" s="161"/>
      <c r="S62" s="161"/>
      <c r="T62" s="162">
        <v>0.56399999999999995</v>
      </c>
      <c r="U62" s="161">
        <f t="shared" si="27"/>
        <v>3.73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129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47</v>
      </c>
      <c r="B63" s="158" t="s">
        <v>222</v>
      </c>
      <c r="C63" s="191" t="s">
        <v>223</v>
      </c>
      <c r="D63" s="160" t="s">
        <v>217</v>
      </c>
      <c r="E63" s="166">
        <v>6.61</v>
      </c>
      <c r="F63" s="168"/>
      <c r="G63" s="169">
        <f t="shared" si="21"/>
        <v>0</v>
      </c>
      <c r="H63" s="169"/>
      <c r="I63" s="169">
        <f t="shared" si="22"/>
        <v>0</v>
      </c>
      <c r="J63" s="169"/>
      <c r="K63" s="169">
        <f t="shared" si="23"/>
        <v>0</v>
      </c>
      <c r="L63" s="169">
        <v>21</v>
      </c>
      <c r="M63" s="169">
        <f t="shared" si="24"/>
        <v>0</v>
      </c>
      <c r="N63" s="161">
        <v>0</v>
      </c>
      <c r="O63" s="161">
        <f t="shared" si="25"/>
        <v>0</v>
      </c>
      <c r="P63" s="161">
        <v>0</v>
      </c>
      <c r="Q63" s="161">
        <f t="shared" si="26"/>
        <v>0</v>
      </c>
      <c r="R63" s="161"/>
      <c r="S63" s="161"/>
      <c r="T63" s="162">
        <v>0</v>
      </c>
      <c r="U63" s="161">
        <f t="shared" si="27"/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172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48</v>
      </c>
      <c r="B64" s="158" t="s">
        <v>224</v>
      </c>
      <c r="C64" s="191" t="s">
        <v>225</v>
      </c>
      <c r="D64" s="160" t="s">
        <v>217</v>
      </c>
      <c r="E64" s="166">
        <v>55.4</v>
      </c>
      <c r="F64" s="168"/>
      <c r="G64" s="169">
        <f t="shared" si="21"/>
        <v>0</v>
      </c>
      <c r="H64" s="169"/>
      <c r="I64" s="169">
        <f t="shared" si="22"/>
        <v>0</v>
      </c>
      <c r="J64" s="169"/>
      <c r="K64" s="169">
        <f t="shared" si="23"/>
        <v>0</v>
      </c>
      <c r="L64" s="169">
        <v>21</v>
      </c>
      <c r="M64" s="169">
        <f t="shared" si="24"/>
        <v>0</v>
      </c>
      <c r="N64" s="161">
        <v>0</v>
      </c>
      <c r="O64" s="161">
        <f t="shared" si="25"/>
        <v>0</v>
      </c>
      <c r="P64" s="161">
        <v>0</v>
      </c>
      <c r="Q64" s="161">
        <f t="shared" si="26"/>
        <v>0</v>
      </c>
      <c r="R64" s="161"/>
      <c r="S64" s="161"/>
      <c r="T64" s="162">
        <v>0</v>
      </c>
      <c r="U64" s="161">
        <f t="shared" si="27"/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172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49</v>
      </c>
      <c r="B65" s="158" t="s">
        <v>226</v>
      </c>
      <c r="C65" s="191" t="s">
        <v>227</v>
      </c>
      <c r="D65" s="160" t="s">
        <v>217</v>
      </c>
      <c r="E65" s="166">
        <v>6.61</v>
      </c>
      <c r="F65" s="168"/>
      <c r="G65" s="169">
        <f t="shared" si="21"/>
        <v>0</v>
      </c>
      <c r="H65" s="169"/>
      <c r="I65" s="169">
        <f t="shared" si="22"/>
        <v>0</v>
      </c>
      <c r="J65" s="169"/>
      <c r="K65" s="169">
        <f t="shared" si="23"/>
        <v>0</v>
      </c>
      <c r="L65" s="169">
        <v>21</v>
      </c>
      <c r="M65" s="169">
        <f t="shared" si="24"/>
        <v>0</v>
      </c>
      <c r="N65" s="161">
        <v>0</v>
      </c>
      <c r="O65" s="161">
        <f t="shared" si="25"/>
        <v>0</v>
      </c>
      <c r="P65" s="161">
        <v>0</v>
      </c>
      <c r="Q65" s="161">
        <f t="shared" si="26"/>
        <v>0</v>
      </c>
      <c r="R65" s="161"/>
      <c r="S65" s="161"/>
      <c r="T65" s="162">
        <v>0</v>
      </c>
      <c r="U65" s="161">
        <f t="shared" si="27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129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53" t="s">
        <v>120</v>
      </c>
      <c r="B66" s="159" t="s">
        <v>67</v>
      </c>
      <c r="C66" s="192" t="s">
        <v>68</v>
      </c>
      <c r="D66" s="163"/>
      <c r="E66" s="167"/>
      <c r="F66" s="170"/>
      <c r="G66" s="170">
        <f>SUMIF(AE67:AE67,"&lt;&gt;NOR",G67:G67)</f>
        <v>0</v>
      </c>
      <c r="H66" s="170"/>
      <c r="I66" s="170">
        <f>SUM(I67:I67)</f>
        <v>0</v>
      </c>
      <c r="J66" s="170"/>
      <c r="K66" s="170">
        <f>SUM(K67:K67)</f>
        <v>0</v>
      </c>
      <c r="L66" s="170"/>
      <c r="M66" s="170">
        <f>SUM(M67:M67)</f>
        <v>0</v>
      </c>
      <c r="N66" s="164"/>
      <c r="O66" s="164">
        <f>SUM(O67:O67)</f>
        <v>0</v>
      </c>
      <c r="P66" s="164"/>
      <c r="Q66" s="164">
        <f>SUM(Q67:Q67)</f>
        <v>0</v>
      </c>
      <c r="R66" s="164"/>
      <c r="S66" s="164"/>
      <c r="T66" s="165"/>
      <c r="U66" s="164">
        <f>SUM(U67:U67)</f>
        <v>7.92</v>
      </c>
      <c r="AE66" t="s">
        <v>121</v>
      </c>
    </row>
    <row r="67" spans="1:60" outlineLevel="1" x14ac:dyDescent="0.2">
      <c r="A67" s="152">
        <v>50</v>
      </c>
      <c r="B67" s="158" t="s">
        <v>228</v>
      </c>
      <c r="C67" s="191" t="s">
        <v>229</v>
      </c>
      <c r="D67" s="160" t="s">
        <v>217</v>
      </c>
      <c r="E67" s="166">
        <v>3.77</v>
      </c>
      <c r="F67" s="168"/>
      <c r="G67" s="169">
        <f>ROUND(E67*F67,2)</f>
        <v>0</v>
      </c>
      <c r="H67" s="169"/>
      <c r="I67" s="169">
        <f>ROUND(E67*H67,2)</f>
        <v>0</v>
      </c>
      <c r="J67" s="169"/>
      <c r="K67" s="169">
        <f>ROUND(E67*J67,2)</f>
        <v>0</v>
      </c>
      <c r="L67" s="169">
        <v>21</v>
      </c>
      <c r="M67" s="169">
        <f>G67*(1+L67/100)</f>
        <v>0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2.1</v>
      </c>
      <c r="U67" s="161">
        <f>ROUND(E67*T67,2)</f>
        <v>7.92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129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53" t="s">
        <v>120</v>
      </c>
      <c r="B68" s="159" t="s">
        <v>69</v>
      </c>
      <c r="C68" s="192" t="s">
        <v>70</v>
      </c>
      <c r="D68" s="163"/>
      <c r="E68" s="167"/>
      <c r="F68" s="170"/>
      <c r="G68" s="170">
        <f>SUMIF(AE69:AE75,"&lt;&gt;NOR",G69:G75)</f>
        <v>0</v>
      </c>
      <c r="H68" s="170"/>
      <c r="I68" s="170">
        <f>SUM(I69:I75)</f>
        <v>0</v>
      </c>
      <c r="J68" s="170"/>
      <c r="K68" s="170">
        <f>SUM(K69:K75)</f>
        <v>0</v>
      </c>
      <c r="L68" s="170"/>
      <c r="M68" s="170">
        <f>SUM(M69:M75)</f>
        <v>0</v>
      </c>
      <c r="N68" s="164"/>
      <c r="O68" s="164">
        <f>SUM(O69:O75)</f>
        <v>5.8199999999999997E-3</v>
      </c>
      <c r="P68" s="164"/>
      <c r="Q68" s="164">
        <f>SUM(Q69:Q75)</f>
        <v>0</v>
      </c>
      <c r="R68" s="164"/>
      <c r="S68" s="164"/>
      <c r="T68" s="165"/>
      <c r="U68" s="164">
        <f>SUM(U69:U75)</f>
        <v>7.26</v>
      </c>
      <c r="AE68" t="s">
        <v>121</v>
      </c>
    </row>
    <row r="69" spans="1:60" ht="22.5" outlineLevel="1" x14ac:dyDescent="0.2">
      <c r="A69" s="152">
        <v>51</v>
      </c>
      <c r="B69" s="158" t="s">
        <v>230</v>
      </c>
      <c r="C69" s="191" t="s">
        <v>231</v>
      </c>
      <c r="D69" s="160" t="s">
        <v>124</v>
      </c>
      <c r="E69" s="166">
        <v>1</v>
      </c>
      <c r="F69" s="168"/>
      <c r="G69" s="169">
        <f t="shared" ref="G69:G75" si="28">ROUND(E69*F69,2)</f>
        <v>0</v>
      </c>
      <c r="H69" s="169"/>
      <c r="I69" s="169">
        <f t="shared" ref="I69:I75" si="29">ROUND(E69*H69,2)</f>
        <v>0</v>
      </c>
      <c r="J69" s="169"/>
      <c r="K69" s="169">
        <f t="shared" ref="K69:K75" si="30">ROUND(E69*J69,2)</f>
        <v>0</v>
      </c>
      <c r="L69" s="169">
        <v>21</v>
      </c>
      <c r="M69" s="169">
        <f t="shared" ref="M69:M75" si="31">G69*(1+L69/100)</f>
        <v>0</v>
      </c>
      <c r="N69" s="161">
        <v>1.2E-4</v>
      </c>
      <c r="O69" s="161">
        <f t="shared" ref="O69:O75" si="32">ROUND(E69*N69,5)</f>
        <v>1.2E-4</v>
      </c>
      <c r="P69" s="161">
        <v>0</v>
      </c>
      <c r="Q69" s="161">
        <f t="shared" ref="Q69:Q75" si="33">ROUND(E69*P69,5)</f>
        <v>0</v>
      </c>
      <c r="R69" s="161"/>
      <c r="S69" s="161"/>
      <c r="T69" s="162">
        <v>0.39900000000000002</v>
      </c>
      <c r="U69" s="161">
        <f t="shared" ref="U69:U75" si="34">ROUND(E69*T69,2)</f>
        <v>0.4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129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2">
        <v>52</v>
      </c>
      <c r="B70" s="158" t="s">
        <v>232</v>
      </c>
      <c r="C70" s="191" t="s">
        <v>233</v>
      </c>
      <c r="D70" s="160" t="s">
        <v>124</v>
      </c>
      <c r="E70" s="166">
        <v>1</v>
      </c>
      <c r="F70" s="168"/>
      <c r="G70" s="169">
        <f t="shared" si="28"/>
        <v>0</v>
      </c>
      <c r="H70" s="169"/>
      <c r="I70" s="169">
        <f t="shared" si="29"/>
        <v>0</v>
      </c>
      <c r="J70" s="169"/>
      <c r="K70" s="169">
        <f t="shared" si="30"/>
        <v>0</v>
      </c>
      <c r="L70" s="169">
        <v>21</v>
      </c>
      <c r="M70" s="169">
        <f t="shared" si="31"/>
        <v>0</v>
      </c>
      <c r="N70" s="161">
        <v>0</v>
      </c>
      <c r="O70" s="161">
        <f t="shared" si="32"/>
        <v>0</v>
      </c>
      <c r="P70" s="161">
        <v>0</v>
      </c>
      <c r="Q70" s="161">
        <f t="shared" si="33"/>
        <v>0</v>
      </c>
      <c r="R70" s="161"/>
      <c r="S70" s="161"/>
      <c r="T70" s="162">
        <v>0.99199999999999999</v>
      </c>
      <c r="U70" s="161">
        <f t="shared" si="34"/>
        <v>0.99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129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53</v>
      </c>
      <c r="B71" s="158" t="s">
        <v>234</v>
      </c>
      <c r="C71" s="191" t="s">
        <v>235</v>
      </c>
      <c r="D71" s="160" t="s">
        <v>140</v>
      </c>
      <c r="E71" s="166">
        <v>3</v>
      </c>
      <c r="F71" s="168"/>
      <c r="G71" s="169">
        <f t="shared" si="28"/>
        <v>0</v>
      </c>
      <c r="H71" s="169"/>
      <c r="I71" s="169">
        <f t="shared" si="29"/>
        <v>0</v>
      </c>
      <c r="J71" s="169"/>
      <c r="K71" s="169">
        <f t="shared" si="30"/>
        <v>0</v>
      </c>
      <c r="L71" s="169">
        <v>21</v>
      </c>
      <c r="M71" s="169">
        <f t="shared" si="31"/>
        <v>0</v>
      </c>
      <c r="N71" s="161">
        <v>3.8000000000000002E-4</v>
      </c>
      <c r="O71" s="161">
        <f t="shared" si="32"/>
        <v>1.14E-3</v>
      </c>
      <c r="P71" s="161">
        <v>0</v>
      </c>
      <c r="Q71" s="161">
        <f t="shared" si="33"/>
        <v>0</v>
      </c>
      <c r="R71" s="161"/>
      <c r="S71" s="161"/>
      <c r="T71" s="162">
        <v>0.32</v>
      </c>
      <c r="U71" s="161">
        <f t="shared" si="34"/>
        <v>0.96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129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54</v>
      </c>
      <c r="B72" s="158" t="s">
        <v>236</v>
      </c>
      <c r="C72" s="191" t="s">
        <v>237</v>
      </c>
      <c r="D72" s="160" t="s">
        <v>140</v>
      </c>
      <c r="E72" s="166">
        <v>3</v>
      </c>
      <c r="F72" s="168"/>
      <c r="G72" s="169">
        <f t="shared" si="28"/>
        <v>0</v>
      </c>
      <c r="H72" s="169"/>
      <c r="I72" s="169">
        <f t="shared" si="29"/>
        <v>0</v>
      </c>
      <c r="J72" s="169"/>
      <c r="K72" s="169">
        <f t="shared" si="30"/>
        <v>0</v>
      </c>
      <c r="L72" s="169">
        <v>21</v>
      </c>
      <c r="M72" s="169">
        <f t="shared" si="31"/>
        <v>0</v>
      </c>
      <c r="N72" s="161">
        <v>1.5200000000000001E-3</v>
      </c>
      <c r="O72" s="161">
        <f t="shared" si="32"/>
        <v>4.5599999999999998E-3</v>
      </c>
      <c r="P72" s="161">
        <v>0</v>
      </c>
      <c r="Q72" s="161">
        <f t="shared" si="33"/>
        <v>0</v>
      </c>
      <c r="R72" s="161"/>
      <c r="S72" s="161"/>
      <c r="T72" s="162">
        <v>1.173</v>
      </c>
      <c r="U72" s="161">
        <f t="shared" si="34"/>
        <v>3.52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129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55</v>
      </c>
      <c r="B73" s="158" t="s">
        <v>238</v>
      </c>
      <c r="C73" s="191" t="s">
        <v>239</v>
      </c>
      <c r="D73" s="160" t="s">
        <v>124</v>
      </c>
      <c r="E73" s="166">
        <v>3</v>
      </c>
      <c r="F73" s="168"/>
      <c r="G73" s="169">
        <f t="shared" si="28"/>
        <v>0</v>
      </c>
      <c r="H73" s="169"/>
      <c r="I73" s="169">
        <f t="shared" si="29"/>
        <v>0</v>
      </c>
      <c r="J73" s="169"/>
      <c r="K73" s="169">
        <f t="shared" si="30"/>
        <v>0</v>
      </c>
      <c r="L73" s="169">
        <v>21</v>
      </c>
      <c r="M73" s="169">
        <f t="shared" si="31"/>
        <v>0</v>
      </c>
      <c r="N73" s="161">
        <v>0</v>
      </c>
      <c r="O73" s="161">
        <f t="shared" si="32"/>
        <v>0</v>
      </c>
      <c r="P73" s="161">
        <v>0</v>
      </c>
      <c r="Q73" s="161">
        <f t="shared" si="33"/>
        <v>0</v>
      </c>
      <c r="R73" s="161"/>
      <c r="S73" s="161"/>
      <c r="T73" s="162">
        <v>0.157</v>
      </c>
      <c r="U73" s="161">
        <f t="shared" si="34"/>
        <v>0.47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129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56</v>
      </c>
      <c r="B74" s="158" t="s">
        <v>240</v>
      </c>
      <c r="C74" s="191" t="s">
        <v>241</v>
      </c>
      <c r="D74" s="160" t="s">
        <v>124</v>
      </c>
      <c r="E74" s="166">
        <v>1</v>
      </c>
      <c r="F74" s="168"/>
      <c r="G74" s="169">
        <f t="shared" si="28"/>
        <v>0</v>
      </c>
      <c r="H74" s="169"/>
      <c r="I74" s="169">
        <f t="shared" si="29"/>
        <v>0</v>
      </c>
      <c r="J74" s="169"/>
      <c r="K74" s="169">
        <f t="shared" si="30"/>
        <v>0</v>
      </c>
      <c r="L74" s="169">
        <v>21</v>
      </c>
      <c r="M74" s="169">
        <f t="shared" si="31"/>
        <v>0</v>
      </c>
      <c r="N74" s="161">
        <v>0</v>
      </c>
      <c r="O74" s="161">
        <f t="shared" si="32"/>
        <v>0</v>
      </c>
      <c r="P74" s="161">
        <v>0</v>
      </c>
      <c r="Q74" s="161">
        <f t="shared" si="33"/>
        <v>0</v>
      </c>
      <c r="R74" s="161"/>
      <c r="S74" s="161"/>
      <c r="T74" s="162">
        <v>0.25900000000000001</v>
      </c>
      <c r="U74" s="161">
        <f t="shared" si="34"/>
        <v>0.26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129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57</v>
      </c>
      <c r="B75" s="158" t="s">
        <v>242</v>
      </c>
      <c r="C75" s="191" t="s">
        <v>243</v>
      </c>
      <c r="D75" s="160" t="s">
        <v>244</v>
      </c>
      <c r="E75" s="166">
        <v>1</v>
      </c>
      <c r="F75" s="168"/>
      <c r="G75" s="169">
        <f t="shared" si="28"/>
        <v>0</v>
      </c>
      <c r="H75" s="169"/>
      <c r="I75" s="169">
        <f t="shared" si="29"/>
        <v>0</v>
      </c>
      <c r="J75" s="169"/>
      <c r="K75" s="169">
        <f t="shared" si="30"/>
        <v>0</v>
      </c>
      <c r="L75" s="169">
        <v>21</v>
      </c>
      <c r="M75" s="169">
        <f t="shared" si="31"/>
        <v>0</v>
      </c>
      <c r="N75" s="161">
        <v>0</v>
      </c>
      <c r="O75" s="161">
        <f t="shared" si="32"/>
        <v>0</v>
      </c>
      <c r="P75" s="161">
        <v>0</v>
      </c>
      <c r="Q75" s="161">
        <f t="shared" si="33"/>
        <v>0</v>
      </c>
      <c r="R75" s="161"/>
      <c r="S75" s="161"/>
      <c r="T75" s="162">
        <v>0.65566000000000002</v>
      </c>
      <c r="U75" s="161">
        <f t="shared" si="34"/>
        <v>0.66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129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53" t="s">
        <v>120</v>
      </c>
      <c r="B76" s="159" t="s">
        <v>71</v>
      </c>
      <c r="C76" s="192" t="s">
        <v>72</v>
      </c>
      <c r="D76" s="163"/>
      <c r="E76" s="167"/>
      <c r="F76" s="170"/>
      <c r="G76" s="170">
        <f>SUMIF(AE77:AE81,"&lt;&gt;NOR",G77:G81)</f>
        <v>0</v>
      </c>
      <c r="H76" s="170"/>
      <c r="I76" s="170">
        <f>SUM(I77:I81)</f>
        <v>0</v>
      </c>
      <c r="J76" s="170"/>
      <c r="K76" s="170">
        <f>SUM(K77:K81)</f>
        <v>0</v>
      </c>
      <c r="L76" s="170"/>
      <c r="M76" s="170">
        <f>SUM(M77:M81)</f>
        <v>0</v>
      </c>
      <c r="N76" s="164"/>
      <c r="O76" s="164">
        <f>SUM(O77:O81)</f>
        <v>8.7399999999999995E-3</v>
      </c>
      <c r="P76" s="164"/>
      <c r="Q76" s="164">
        <f>SUM(Q77:Q81)</f>
        <v>0</v>
      </c>
      <c r="R76" s="164"/>
      <c r="S76" s="164"/>
      <c r="T76" s="165"/>
      <c r="U76" s="164">
        <f>SUM(U77:U81)</f>
        <v>8.34</v>
      </c>
      <c r="AE76" t="s">
        <v>121</v>
      </c>
    </row>
    <row r="77" spans="1:60" outlineLevel="1" x14ac:dyDescent="0.2">
      <c r="A77" s="152">
        <v>58</v>
      </c>
      <c r="B77" s="158" t="s">
        <v>245</v>
      </c>
      <c r="C77" s="191" t="s">
        <v>246</v>
      </c>
      <c r="D77" s="160" t="s">
        <v>124</v>
      </c>
      <c r="E77" s="166">
        <v>4</v>
      </c>
      <c r="F77" s="168"/>
      <c r="G77" s="169">
        <f>ROUND(E77*F77,2)</f>
        <v>0</v>
      </c>
      <c r="H77" s="169"/>
      <c r="I77" s="169">
        <f>ROUND(E77*H77,2)</f>
        <v>0</v>
      </c>
      <c r="J77" s="169"/>
      <c r="K77" s="169">
        <f>ROUND(E77*J77,2)</f>
        <v>0</v>
      </c>
      <c r="L77" s="169">
        <v>21</v>
      </c>
      <c r="M77" s="169">
        <f>G77*(1+L77/100)</f>
        <v>0</v>
      </c>
      <c r="N77" s="161">
        <v>6.9999999999999999E-4</v>
      </c>
      <c r="O77" s="161">
        <f>ROUND(E77*N77,5)</f>
        <v>2.8E-3</v>
      </c>
      <c r="P77" s="161">
        <v>0</v>
      </c>
      <c r="Q77" s="161">
        <f>ROUND(E77*P77,5)</f>
        <v>0</v>
      </c>
      <c r="R77" s="161"/>
      <c r="S77" s="161"/>
      <c r="T77" s="162">
        <v>0.54200000000000004</v>
      </c>
      <c r="U77" s="161">
        <f>ROUND(E77*T77,2)</f>
        <v>2.17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129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2">
        <v>59</v>
      </c>
      <c r="B78" s="158" t="s">
        <v>247</v>
      </c>
      <c r="C78" s="191" t="s">
        <v>248</v>
      </c>
      <c r="D78" s="160" t="s">
        <v>140</v>
      </c>
      <c r="E78" s="166">
        <v>9</v>
      </c>
      <c r="F78" s="168"/>
      <c r="G78" s="169">
        <f>ROUND(E78*F78,2)</f>
        <v>0</v>
      </c>
      <c r="H78" s="169"/>
      <c r="I78" s="169">
        <f>ROUND(E78*H78,2)</f>
        <v>0</v>
      </c>
      <c r="J78" s="169"/>
      <c r="K78" s="169">
        <f>ROUND(E78*J78,2)</f>
        <v>0</v>
      </c>
      <c r="L78" s="169">
        <v>21</v>
      </c>
      <c r="M78" s="169">
        <f>G78*(1+L78/100)</f>
        <v>0</v>
      </c>
      <c r="N78" s="161">
        <v>5.0000000000000001E-4</v>
      </c>
      <c r="O78" s="161">
        <f>ROUND(E78*N78,5)</f>
        <v>4.4999999999999997E-3</v>
      </c>
      <c r="P78" s="161">
        <v>0</v>
      </c>
      <c r="Q78" s="161">
        <f>ROUND(E78*P78,5)</f>
        <v>0</v>
      </c>
      <c r="R78" s="161"/>
      <c r="S78" s="161"/>
      <c r="T78" s="162">
        <v>0.27889999999999998</v>
      </c>
      <c r="U78" s="161">
        <f>ROUND(E78*T78,2)</f>
        <v>2.5099999999999998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129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52">
        <v>60</v>
      </c>
      <c r="B79" s="158" t="s">
        <v>249</v>
      </c>
      <c r="C79" s="191" t="s">
        <v>250</v>
      </c>
      <c r="D79" s="160" t="s">
        <v>140</v>
      </c>
      <c r="E79" s="166">
        <v>9</v>
      </c>
      <c r="F79" s="168"/>
      <c r="G79" s="169">
        <f>ROUND(E79*F79,2)</f>
        <v>0</v>
      </c>
      <c r="H79" s="169"/>
      <c r="I79" s="169">
        <f>ROUND(E79*H79,2)</f>
        <v>0</v>
      </c>
      <c r="J79" s="169"/>
      <c r="K79" s="169">
        <f>ROUND(E79*J79,2)</f>
        <v>0</v>
      </c>
      <c r="L79" s="169">
        <v>21</v>
      </c>
      <c r="M79" s="169">
        <f>G79*(1+L79/100)</f>
        <v>0</v>
      </c>
      <c r="N79" s="161">
        <v>2.0000000000000002E-5</v>
      </c>
      <c r="O79" s="161">
        <f>ROUND(E79*N79,5)</f>
        <v>1.8000000000000001E-4</v>
      </c>
      <c r="P79" s="161">
        <v>0</v>
      </c>
      <c r="Q79" s="161">
        <f>ROUND(E79*P79,5)</f>
        <v>0</v>
      </c>
      <c r="R79" s="161"/>
      <c r="S79" s="161"/>
      <c r="T79" s="162">
        <v>0.13500000000000001</v>
      </c>
      <c r="U79" s="161">
        <f>ROUND(E79*T79,2)</f>
        <v>1.22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129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61</v>
      </c>
      <c r="B80" s="158" t="s">
        <v>251</v>
      </c>
      <c r="C80" s="191" t="s">
        <v>252</v>
      </c>
      <c r="D80" s="160" t="s">
        <v>124</v>
      </c>
      <c r="E80" s="166">
        <v>7</v>
      </c>
      <c r="F80" s="168"/>
      <c r="G80" s="169">
        <f>ROUND(E80*F80,2)</f>
        <v>0</v>
      </c>
      <c r="H80" s="169"/>
      <c r="I80" s="169">
        <f>ROUND(E80*H80,2)</f>
        <v>0</v>
      </c>
      <c r="J80" s="169"/>
      <c r="K80" s="169">
        <f>ROUND(E80*J80,2)</f>
        <v>0</v>
      </c>
      <c r="L80" s="169">
        <v>21</v>
      </c>
      <c r="M80" s="169">
        <f>G80*(1+L80/100)</f>
        <v>0</v>
      </c>
      <c r="N80" s="161">
        <v>1.8000000000000001E-4</v>
      </c>
      <c r="O80" s="161">
        <f>ROUND(E80*N80,5)</f>
        <v>1.2600000000000001E-3</v>
      </c>
      <c r="P80" s="161">
        <v>0</v>
      </c>
      <c r="Q80" s="161">
        <f>ROUND(E80*P80,5)</f>
        <v>0</v>
      </c>
      <c r="R80" s="161"/>
      <c r="S80" s="161"/>
      <c r="T80" s="162">
        <v>0.254</v>
      </c>
      <c r="U80" s="161">
        <f>ROUND(E80*T80,2)</f>
        <v>1.78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129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62</v>
      </c>
      <c r="B81" s="158" t="s">
        <v>253</v>
      </c>
      <c r="C81" s="191" t="s">
        <v>243</v>
      </c>
      <c r="D81" s="160" t="s">
        <v>244</v>
      </c>
      <c r="E81" s="166">
        <v>1</v>
      </c>
      <c r="F81" s="168"/>
      <c r="G81" s="169">
        <f>ROUND(E81*F81,2)</f>
        <v>0</v>
      </c>
      <c r="H81" s="169"/>
      <c r="I81" s="169">
        <f>ROUND(E81*H81,2)</f>
        <v>0</v>
      </c>
      <c r="J81" s="169"/>
      <c r="K81" s="169">
        <f>ROUND(E81*J81,2)</f>
        <v>0</v>
      </c>
      <c r="L81" s="169">
        <v>21</v>
      </c>
      <c r="M81" s="169">
        <f>G81*(1+L81/100)</f>
        <v>0</v>
      </c>
      <c r="N81" s="161">
        <v>0</v>
      </c>
      <c r="O81" s="161">
        <f>ROUND(E81*N81,5)</f>
        <v>0</v>
      </c>
      <c r="P81" s="161">
        <v>0</v>
      </c>
      <c r="Q81" s="161">
        <f>ROUND(E81*P81,5)</f>
        <v>0</v>
      </c>
      <c r="R81" s="161"/>
      <c r="S81" s="161"/>
      <c r="T81" s="162">
        <v>0.65566000000000002</v>
      </c>
      <c r="U81" s="161">
        <f>ROUND(E81*T81,2)</f>
        <v>0.66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129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53" t="s">
        <v>120</v>
      </c>
      <c r="B82" s="159" t="s">
        <v>73</v>
      </c>
      <c r="C82" s="192" t="s">
        <v>74</v>
      </c>
      <c r="D82" s="163"/>
      <c r="E82" s="167"/>
      <c r="F82" s="170"/>
      <c r="G82" s="170">
        <f>SUMIF(AE83:AE98,"&lt;&gt;NOR",G83:G98)</f>
        <v>0</v>
      </c>
      <c r="H82" s="170"/>
      <c r="I82" s="170">
        <f>SUM(I83:I98)</f>
        <v>0</v>
      </c>
      <c r="J82" s="170"/>
      <c r="K82" s="170">
        <f>SUM(K83:K98)</f>
        <v>0</v>
      </c>
      <c r="L82" s="170"/>
      <c r="M82" s="170">
        <f>SUM(M83:M98)</f>
        <v>0</v>
      </c>
      <c r="N82" s="164"/>
      <c r="O82" s="164">
        <f>SUM(O83:O98)</f>
        <v>5.407E-2</v>
      </c>
      <c r="P82" s="164"/>
      <c r="Q82" s="164">
        <f>SUM(Q83:Q98)</f>
        <v>0.16282000000000002</v>
      </c>
      <c r="R82" s="164"/>
      <c r="S82" s="164"/>
      <c r="T82" s="165"/>
      <c r="U82" s="164">
        <f>SUM(U83:U98)</f>
        <v>10.54</v>
      </c>
      <c r="AE82" t="s">
        <v>121</v>
      </c>
    </row>
    <row r="83" spans="1:60" outlineLevel="1" x14ac:dyDescent="0.2">
      <c r="A83" s="152">
        <v>63</v>
      </c>
      <c r="B83" s="158" t="s">
        <v>254</v>
      </c>
      <c r="C83" s="191" t="s">
        <v>255</v>
      </c>
      <c r="D83" s="160" t="s">
        <v>244</v>
      </c>
      <c r="E83" s="166">
        <v>2</v>
      </c>
      <c r="F83" s="168"/>
      <c r="G83" s="169">
        <f t="shared" ref="G83:G98" si="35">ROUND(E83*F83,2)</f>
        <v>0</v>
      </c>
      <c r="H83" s="169"/>
      <c r="I83" s="169">
        <f t="shared" ref="I83:I98" si="36">ROUND(E83*H83,2)</f>
        <v>0</v>
      </c>
      <c r="J83" s="169"/>
      <c r="K83" s="169">
        <f t="shared" ref="K83:K98" si="37">ROUND(E83*J83,2)</f>
        <v>0</v>
      </c>
      <c r="L83" s="169">
        <v>21</v>
      </c>
      <c r="M83" s="169">
        <f t="shared" ref="M83:M98" si="38">G83*(1+L83/100)</f>
        <v>0</v>
      </c>
      <c r="N83" s="161">
        <v>0</v>
      </c>
      <c r="O83" s="161">
        <f t="shared" ref="O83:O98" si="39">ROUND(E83*N83,5)</f>
        <v>0</v>
      </c>
      <c r="P83" s="161">
        <v>1.56E-3</v>
      </c>
      <c r="Q83" s="161">
        <f t="shared" ref="Q83:Q98" si="40">ROUND(E83*P83,5)</f>
        <v>3.1199999999999999E-3</v>
      </c>
      <c r="R83" s="161"/>
      <c r="S83" s="161"/>
      <c r="T83" s="162">
        <v>0.217</v>
      </c>
      <c r="U83" s="161">
        <f t="shared" ref="U83:U98" si="41">ROUND(E83*T83,2)</f>
        <v>0.43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129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64</v>
      </c>
      <c r="B84" s="158" t="s">
        <v>256</v>
      </c>
      <c r="C84" s="191" t="s">
        <v>257</v>
      </c>
      <c r="D84" s="160" t="s">
        <v>244</v>
      </c>
      <c r="E84" s="166">
        <v>1</v>
      </c>
      <c r="F84" s="168"/>
      <c r="G84" s="169">
        <f t="shared" si="35"/>
        <v>0</v>
      </c>
      <c r="H84" s="169"/>
      <c r="I84" s="169">
        <f t="shared" si="36"/>
        <v>0</v>
      </c>
      <c r="J84" s="169"/>
      <c r="K84" s="169">
        <f t="shared" si="37"/>
        <v>0</v>
      </c>
      <c r="L84" s="169">
        <v>21</v>
      </c>
      <c r="M84" s="169">
        <f t="shared" si="38"/>
        <v>0</v>
      </c>
      <c r="N84" s="161">
        <v>0</v>
      </c>
      <c r="O84" s="161">
        <f t="shared" si="39"/>
        <v>0</v>
      </c>
      <c r="P84" s="161">
        <v>0.125</v>
      </c>
      <c r="Q84" s="161">
        <f t="shared" si="40"/>
        <v>0.125</v>
      </c>
      <c r="R84" s="161"/>
      <c r="S84" s="161"/>
      <c r="T84" s="162">
        <v>1.1499999999999999</v>
      </c>
      <c r="U84" s="161">
        <f t="shared" si="41"/>
        <v>1.1499999999999999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129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65</v>
      </c>
      <c r="B85" s="158" t="s">
        <v>258</v>
      </c>
      <c r="C85" s="191" t="s">
        <v>259</v>
      </c>
      <c r="D85" s="160" t="s">
        <v>244</v>
      </c>
      <c r="E85" s="166">
        <v>1</v>
      </c>
      <c r="F85" s="168"/>
      <c r="G85" s="169">
        <f t="shared" si="35"/>
        <v>0</v>
      </c>
      <c r="H85" s="169"/>
      <c r="I85" s="169">
        <f t="shared" si="36"/>
        <v>0</v>
      </c>
      <c r="J85" s="169"/>
      <c r="K85" s="169">
        <f t="shared" si="37"/>
        <v>0</v>
      </c>
      <c r="L85" s="169">
        <v>21</v>
      </c>
      <c r="M85" s="169">
        <f t="shared" si="38"/>
        <v>0</v>
      </c>
      <c r="N85" s="161">
        <v>0</v>
      </c>
      <c r="O85" s="161">
        <f t="shared" si="39"/>
        <v>0</v>
      </c>
      <c r="P85" s="161">
        <v>3.4700000000000002E-2</v>
      </c>
      <c r="Q85" s="161">
        <f t="shared" si="40"/>
        <v>3.4700000000000002E-2</v>
      </c>
      <c r="R85" s="161"/>
      <c r="S85" s="161"/>
      <c r="T85" s="162">
        <v>0.56899999999999995</v>
      </c>
      <c r="U85" s="161">
        <f t="shared" si="41"/>
        <v>0.56999999999999995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129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66</v>
      </c>
      <c r="B86" s="158" t="s">
        <v>260</v>
      </c>
      <c r="C86" s="191" t="s">
        <v>261</v>
      </c>
      <c r="D86" s="160" t="s">
        <v>124</v>
      </c>
      <c r="E86" s="166">
        <v>1</v>
      </c>
      <c r="F86" s="168"/>
      <c r="G86" s="169">
        <f t="shared" si="35"/>
        <v>0</v>
      </c>
      <c r="H86" s="169"/>
      <c r="I86" s="169">
        <f t="shared" si="36"/>
        <v>0</v>
      </c>
      <c r="J86" s="169"/>
      <c r="K86" s="169">
        <f t="shared" si="37"/>
        <v>0</v>
      </c>
      <c r="L86" s="169">
        <v>21</v>
      </c>
      <c r="M86" s="169">
        <f t="shared" si="38"/>
        <v>0</v>
      </c>
      <c r="N86" s="161">
        <v>0</v>
      </c>
      <c r="O86" s="161">
        <f t="shared" si="39"/>
        <v>0</v>
      </c>
      <c r="P86" s="161">
        <v>0</v>
      </c>
      <c r="Q86" s="161">
        <f t="shared" si="40"/>
        <v>0</v>
      </c>
      <c r="R86" s="161"/>
      <c r="S86" s="161"/>
      <c r="T86" s="162">
        <v>0.10199999999999999</v>
      </c>
      <c r="U86" s="161">
        <f t="shared" si="41"/>
        <v>0.1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129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>
        <v>67</v>
      </c>
      <c r="B87" s="158" t="s">
        <v>262</v>
      </c>
      <c r="C87" s="191" t="s">
        <v>263</v>
      </c>
      <c r="D87" s="160" t="s">
        <v>124</v>
      </c>
      <c r="E87" s="166">
        <v>1</v>
      </c>
      <c r="F87" s="168"/>
      <c r="G87" s="169">
        <f t="shared" si="35"/>
        <v>0</v>
      </c>
      <c r="H87" s="169"/>
      <c r="I87" s="169">
        <f t="shared" si="36"/>
        <v>0</v>
      </c>
      <c r="J87" s="169"/>
      <c r="K87" s="169">
        <f t="shared" si="37"/>
        <v>0</v>
      </c>
      <c r="L87" s="169">
        <v>21</v>
      </c>
      <c r="M87" s="169">
        <f t="shared" si="38"/>
        <v>0</v>
      </c>
      <c r="N87" s="161">
        <v>0</v>
      </c>
      <c r="O87" s="161">
        <f t="shared" si="39"/>
        <v>0</v>
      </c>
      <c r="P87" s="161">
        <v>0</v>
      </c>
      <c r="Q87" s="161">
        <f t="shared" si="40"/>
        <v>0</v>
      </c>
      <c r="R87" s="161"/>
      <c r="S87" s="161"/>
      <c r="T87" s="162">
        <v>3.7999999999999999E-2</v>
      </c>
      <c r="U87" s="161">
        <f t="shared" si="41"/>
        <v>0.04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129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>
        <v>68</v>
      </c>
      <c r="B88" s="158" t="s">
        <v>264</v>
      </c>
      <c r="C88" s="191" t="s">
        <v>265</v>
      </c>
      <c r="D88" s="160" t="s">
        <v>124</v>
      </c>
      <c r="E88" s="166">
        <v>4</v>
      </c>
      <c r="F88" s="168"/>
      <c r="G88" s="169">
        <f t="shared" si="35"/>
        <v>0</v>
      </c>
      <c r="H88" s="169"/>
      <c r="I88" s="169">
        <f t="shared" si="36"/>
        <v>0</v>
      </c>
      <c r="J88" s="169"/>
      <c r="K88" s="169">
        <f t="shared" si="37"/>
        <v>0</v>
      </c>
      <c r="L88" s="169">
        <v>21</v>
      </c>
      <c r="M88" s="169">
        <f t="shared" si="38"/>
        <v>0</v>
      </c>
      <c r="N88" s="161">
        <v>1.8000000000000001E-4</v>
      </c>
      <c r="O88" s="161">
        <f t="shared" si="39"/>
        <v>7.2000000000000005E-4</v>
      </c>
      <c r="P88" s="161">
        <v>0</v>
      </c>
      <c r="Q88" s="161">
        <f t="shared" si="40"/>
        <v>0</v>
      </c>
      <c r="R88" s="161"/>
      <c r="S88" s="161"/>
      <c r="T88" s="162">
        <v>0.47599999999999998</v>
      </c>
      <c r="U88" s="161">
        <f t="shared" si="41"/>
        <v>1.9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129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69</v>
      </c>
      <c r="B89" s="158" t="s">
        <v>266</v>
      </c>
      <c r="C89" s="191" t="s">
        <v>267</v>
      </c>
      <c r="D89" s="160" t="s">
        <v>124</v>
      </c>
      <c r="E89" s="166">
        <v>1</v>
      </c>
      <c r="F89" s="168"/>
      <c r="G89" s="169">
        <f t="shared" si="35"/>
        <v>0</v>
      </c>
      <c r="H89" s="169"/>
      <c r="I89" s="169">
        <f t="shared" si="36"/>
        <v>0</v>
      </c>
      <c r="J89" s="169"/>
      <c r="K89" s="169">
        <f t="shared" si="37"/>
        <v>0</v>
      </c>
      <c r="L89" s="169">
        <v>21</v>
      </c>
      <c r="M89" s="169">
        <f t="shared" si="38"/>
        <v>0</v>
      </c>
      <c r="N89" s="161">
        <v>1.1999999999999999E-3</v>
      </c>
      <c r="O89" s="161">
        <f t="shared" si="39"/>
        <v>1.1999999999999999E-3</v>
      </c>
      <c r="P89" s="161">
        <v>0</v>
      </c>
      <c r="Q89" s="161">
        <f t="shared" si="40"/>
        <v>0</v>
      </c>
      <c r="R89" s="161"/>
      <c r="S89" s="161"/>
      <c r="T89" s="162">
        <v>0</v>
      </c>
      <c r="U89" s="161">
        <f t="shared" si="41"/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172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70</v>
      </c>
      <c r="B90" s="158" t="s">
        <v>268</v>
      </c>
      <c r="C90" s="191" t="s">
        <v>269</v>
      </c>
      <c r="D90" s="160" t="s">
        <v>124</v>
      </c>
      <c r="E90" s="166">
        <v>3</v>
      </c>
      <c r="F90" s="168"/>
      <c r="G90" s="169">
        <f t="shared" si="35"/>
        <v>0</v>
      </c>
      <c r="H90" s="169"/>
      <c r="I90" s="169">
        <f t="shared" si="36"/>
        <v>0</v>
      </c>
      <c r="J90" s="169"/>
      <c r="K90" s="169">
        <f t="shared" si="37"/>
        <v>0</v>
      </c>
      <c r="L90" s="169">
        <v>21</v>
      </c>
      <c r="M90" s="169">
        <f t="shared" si="38"/>
        <v>0</v>
      </c>
      <c r="N90" s="161">
        <v>1E-3</v>
      </c>
      <c r="O90" s="161">
        <f t="shared" si="39"/>
        <v>3.0000000000000001E-3</v>
      </c>
      <c r="P90" s="161">
        <v>0</v>
      </c>
      <c r="Q90" s="161">
        <f t="shared" si="40"/>
        <v>0</v>
      </c>
      <c r="R90" s="161"/>
      <c r="S90" s="161"/>
      <c r="T90" s="162">
        <v>0</v>
      </c>
      <c r="U90" s="161">
        <f t="shared" si="41"/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172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71</v>
      </c>
      <c r="B91" s="158" t="s">
        <v>270</v>
      </c>
      <c r="C91" s="191" t="s">
        <v>271</v>
      </c>
      <c r="D91" s="160" t="s">
        <v>124</v>
      </c>
      <c r="E91" s="166">
        <v>1</v>
      </c>
      <c r="F91" s="168"/>
      <c r="G91" s="169">
        <f t="shared" si="35"/>
        <v>0</v>
      </c>
      <c r="H91" s="169"/>
      <c r="I91" s="169">
        <f t="shared" si="36"/>
        <v>0</v>
      </c>
      <c r="J91" s="169"/>
      <c r="K91" s="169">
        <f t="shared" si="37"/>
        <v>0</v>
      </c>
      <c r="L91" s="169">
        <v>21</v>
      </c>
      <c r="M91" s="169">
        <f t="shared" si="38"/>
        <v>0</v>
      </c>
      <c r="N91" s="161">
        <v>3.0899999999999999E-3</v>
      </c>
      <c r="O91" s="161">
        <f t="shared" si="39"/>
        <v>3.0899999999999999E-3</v>
      </c>
      <c r="P91" s="161">
        <v>0</v>
      </c>
      <c r="Q91" s="161">
        <f t="shared" si="40"/>
        <v>0</v>
      </c>
      <c r="R91" s="161"/>
      <c r="S91" s="161"/>
      <c r="T91" s="162">
        <v>1.25</v>
      </c>
      <c r="U91" s="161">
        <f t="shared" si="41"/>
        <v>1.25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129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>
        <v>72</v>
      </c>
      <c r="B92" s="158" t="s">
        <v>272</v>
      </c>
      <c r="C92" s="191" t="s">
        <v>273</v>
      </c>
      <c r="D92" s="160" t="s">
        <v>124</v>
      </c>
      <c r="E92" s="166">
        <v>1</v>
      </c>
      <c r="F92" s="168"/>
      <c r="G92" s="169">
        <f t="shared" si="35"/>
        <v>0</v>
      </c>
      <c r="H92" s="169"/>
      <c r="I92" s="169">
        <f t="shared" si="36"/>
        <v>0</v>
      </c>
      <c r="J92" s="169"/>
      <c r="K92" s="169">
        <f t="shared" si="37"/>
        <v>0</v>
      </c>
      <c r="L92" s="169">
        <v>21</v>
      </c>
      <c r="M92" s="169">
        <f t="shared" si="38"/>
        <v>0</v>
      </c>
      <c r="N92" s="161">
        <v>1.4E-2</v>
      </c>
      <c r="O92" s="161">
        <f t="shared" si="39"/>
        <v>1.4E-2</v>
      </c>
      <c r="P92" s="161">
        <v>0</v>
      </c>
      <c r="Q92" s="161">
        <f t="shared" si="40"/>
        <v>0</v>
      </c>
      <c r="R92" s="161"/>
      <c r="S92" s="161"/>
      <c r="T92" s="162">
        <v>0</v>
      </c>
      <c r="U92" s="161">
        <f t="shared" si="41"/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172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>
        <v>73</v>
      </c>
      <c r="B93" s="158" t="s">
        <v>274</v>
      </c>
      <c r="C93" s="191" t="s">
        <v>275</v>
      </c>
      <c r="D93" s="160" t="s">
        <v>124</v>
      </c>
      <c r="E93" s="166">
        <v>1</v>
      </c>
      <c r="F93" s="168"/>
      <c r="G93" s="169">
        <f t="shared" si="35"/>
        <v>0</v>
      </c>
      <c r="H93" s="169"/>
      <c r="I93" s="169">
        <f t="shared" si="36"/>
        <v>0</v>
      </c>
      <c r="J93" s="169"/>
      <c r="K93" s="169">
        <f t="shared" si="37"/>
        <v>0</v>
      </c>
      <c r="L93" s="169">
        <v>21</v>
      </c>
      <c r="M93" s="169">
        <f t="shared" si="38"/>
        <v>0</v>
      </c>
      <c r="N93" s="161">
        <v>8.8000000000000003E-4</v>
      </c>
      <c r="O93" s="161">
        <f t="shared" si="39"/>
        <v>8.8000000000000003E-4</v>
      </c>
      <c r="P93" s="161">
        <v>0</v>
      </c>
      <c r="Q93" s="161">
        <f t="shared" si="40"/>
        <v>0</v>
      </c>
      <c r="R93" s="161"/>
      <c r="S93" s="161"/>
      <c r="T93" s="162">
        <v>1.091</v>
      </c>
      <c r="U93" s="161">
        <f t="shared" si="41"/>
        <v>1.0900000000000001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129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74</v>
      </c>
      <c r="B94" s="158" t="s">
        <v>276</v>
      </c>
      <c r="C94" s="191" t="s">
        <v>277</v>
      </c>
      <c r="D94" s="160" t="s">
        <v>124</v>
      </c>
      <c r="E94" s="166">
        <v>1</v>
      </c>
      <c r="F94" s="168"/>
      <c r="G94" s="169">
        <f t="shared" si="35"/>
        <v>0</v>
      </c>
      <c r="H94" s="169"/>
      <c r="I94" s="169">
        <f t="shared" si="36"/>
        <v>0</v>
      </c>
      <c r="J94" s="169"/>
      <c r="K94" s="169">
        <f t="shared" si="37"/>
        <v>0</v>
      </c>
      <c r="L94" s="169">
        <v>21</v>
      </c>
      <c r="M94" s="169">
        <f t="shared" si="38"/>
        <v>0</v>
      </c>
      <c r="N94" s="161">
        <v>2.8E-3</v>
      </c>
      <c r="O94" s="161">
        <f t="shared" si="39"/>
        <v>2.8E-3</v>
      </c>
      <c r="P94" s="161">
        <v>0</v>
      </c>
      <c r="Q94" s="161">
        <f t="shared" si="40"/>
        <v>0</v>
      </c>
      <c r="R94" s="161"/>
      <c r="S94" s="161"/>
      <c r="T94" s="162">
        <v>0</v>
      </c>
      <c r="U94" s="161">
        <f t="shared" si="41"/>
        <v>0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172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75</v>
      </c>
      <c r="B95" s="158" t="s">
        <v>278</v>
      </c>
      <c r="C95" s="191" t="s">
        <v>279</v>
      </c>
      <c r="D95" s="160" t="s">
        <v>244</v>
      </c>
      <c r="E95" s="166">
        <v>2</v>
      </c>
      <c r="F95" s="168"/>
      <c r="G95" s="169">
        <f t="shared" si="35"/>
        <v>0</v>
      </c>
      <c r="H95" s="169"/>
      <c r="I95" s="169">
        <f t="shared" si="36"/>
        <v>0</v>
      </c>
      <c r="J95" s="169"/>
      <c r="K95" s="169">
        <f t="shared" si="37"/>
        <v>0</v>
      </c>
      <c r="L95" s="169">
        <v>21</v>
      </c>
      <c r="M95" s="169">
        <f t="shared" si="38"/>
        <v>0</v>
      </c>
      <c r="N95" s="161">
        <v>1.41E-3</v>
      </c>
      <c r="O95" s="161">
        <f t="shared" si="39"/>
        <v>2.82E-3</v>
      </c>
      <c r="P95" s="161">
        <v>0</v>
      </c>
      <c r="Q95" s="161">
        <f t="shared" si="40"/>
        <v>0</v>
      </c>
      <c r="R95" s="161"/>
      <c r="S95" s="161"/>
      <c r="T95" s="162">
        <v>1.575</v>
      </c>
      <c r="U95" s="161">
        <f t="shared" si="41"/>
        <v>3.15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129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2">
        <v>76</v>
      </c>
      <c r="B96" s="158" t="s">
        <v>280</v>
      </c>
      <c r="C96" s="191" t="s">
        <v>281</v>
      </c>
      <c r="D96" s="160" t="s">
        <v>124</v>
      </c>
      <c r="E96" s="166">
        <v>2</v>
      </c>
      <c r="F96" s="168"/>
      <c r="G96" s="169">
        <f t="shared" si="35"/>
        <v>0</v>
      </c>
      <c r="H96" s="169"/>
      <c r="I96" s="169">
        <f t="shared" si="36"/>
        <v>0</v>
      </c>
      <c r="J96" s="169"/>
      <c r="K96" s="169">
        <f t="shared" si="37"/>
        <v>0</v>
      </c>
      <c r="L96" s="169">
        <v>21</v>
      </c>
      <c r="M96" s="169">
        <f t="shared" si="38"/>
        <v>0</v>
      </c>
      <c r="N96" s="161">
        <v>1.2E-2</v>
      </c>
      <c r="O96" s="161">
        <f t="shared" si="39"/>
        <v>2.4E-2</v>
      </c>
      <c r="P96" s="161">
        <v>0</v>
      </c>
      <c r="Q96" s="161">
        <f t="shared" si="40"/>
        <v>0</v>
      </c>
      <c r="R96" s="161"/>
      <c r="S96" s="161"/>
      <c r="T96" s="162">
        <v>0</v>
      </c>
      <c r="U96" s="161">
        <f t="shared" si="41"/>
        <v>0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172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77</v>
      </c>
      <c r="B97" s="158" t="s">
        <v>282</v>
      </c>
      <c r="C97" s="191" t="s">
        <v>283</v>
      </c>
      <c r="D97" s="160" t="s">
        <v>124</v>
      </c>
      <c r="E97" s="166">
        <v>2</v>
      </c>
      <c r="F97" s="168"/>
      <c r="G97" s="169">
        <f t="shared" si="35"/>
        <v>0</v>
      </c>
      <c r="H97" s="169"/>
      <c r="I97" s="169">
        <f t="shared" si="36"/>
        <v>0</v>
      </c>
      <c r="J97" s="169"/>
      <c r="K97" s="169">
        <f t="shared" si="37"/>
        <v>0</v>
      </c>
      <c r="L97" s="169">
        <v>21</v>
      </c>
      <c r="M97" s="169">
        <f t="shared" si="38"/>
        <v>0</v>
      </c>
      <c r="N97" s="161">
        <v>4.2000000000000002E-4</v>
      </c>
      <c r="O97" s="161">
        <f t="shared" si="39"/>
        <v>8.4000000000000003E-4</v>
      </c>
      <c r="P97" s="161">
        <v>0</v>
      </c>
      <c r="Q97" s="161">
        <f t="shared" si="40"/>
        <v>0</v>
      </c>
      <c r="R97" s="161"/>
      <c r="S97" s="161"/>
      <c r="T97" s="162">
        <v>0.246</v>
      </c>
      <c r="U97" s="161">
        <f t="shared" si="41"/>
        <v>0.49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129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78</v>
      </c>
      <c r="B98" s="158" t="s">
        <v>284</v>
      </c>
      <c r="C98" s="191" t="s">
        <v>285</v>
      </c>
      <c r="D98" s="160" t="s">
        <v>244</v>
      </c>
      <c r="E98" s="166">
        <v>3</v>
      </c>
      <c r="F98" s="168"/>
      <c r="G98" s="169">
        <f t="shared" si="35"/>
        <v>0</v>
      </c>
      <c r="H98" s="169"/>
      <c r="I98" s="169">
        <f t="shared" si="36"/>
        <v>0</v>
      </c>
      <c r="J98" s="169"/>
      <c r="K98" s="169">
        <f t="shared" si="37"/>
        <v>0</v>
      </c>
      <c r="L98" s="169">
        <v>21</v>
      </c>
      <c r="M98" s="169">
        <f t="shared" si="38"/>
        <v>0</v>
      </c>
      <c r="N98" s="161">
        <v>2.4000000000000001E-4</v>
      </c>
      <c r="O98" s="161">
        <f t="shared" si="39"/>
        <v>7.2000000000000005E-4</v>
      </c>
      <c r="P98" s="161">
        <v>0</v>
      </c>
      <c r="Q98" s="161">
        <f t="shared" si="40"/>
        <v>0</v>
      </c>
      <c r="R98" s="161"/>
      <c r="S98" s="161"/>
      <c r="T98" s="162">
        <v>0.124</v>
      </c>
      <c r="U98" s="161">
        <f t="shared" si="41"/>
        <v>0.37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129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53" t="s">
        <v>120</v>
      </c>
      <c r="B99" s="159" t="s">
        <v>75</v>
      </c>
      <c r="C99" s="192" t="s">
        <v>76</v>
      </c>
      <c r="D99" s="163"/>
      <c r="E99" s="167"/>
      <c r="F99" s="170"/>
      <c r="G99" s="170">
        <f>SUMIF(AE100:AE101,"&lt;&gt;NOR",G100:G101)</f>
        <v>0</v>
      </c>
      <c r="H99" s="170"/>
      <c r="I99" s="170">
        <f>SUM(I100:I101)</f>
        <v>0</v>
      </c>
      <c r="J99" s="170"/>
      <c r="K99" s="170">
        <f>SUM(K100:K101)</f>
        <v>0</v>
      </c>
      <c r="L99" s="170"/>
      <c r="M99" s="170">
        <f>SUM(M100:M101)</f>
        <v>0</v>
      </c>
      <c r="N99" s="164"/>
      <c r="O99" s="164">
        <f>SUM(O100:O101)</f>
        <v>8.8999999999999995E-4</v>
      </c>
      <c r="P99" s="164"/>
      <c r="Q99" s="164">
        <f>SUM(Q100:Q101)</f>
        <v>1.9560000000000001E-2</v>
      </c>
      <c r="R99" s="164"/>
      <c r="S99" s="164"/>
      <c r="T99" s="165"/>
      <c r="U99" s="164">
        <f>SUM(U100:U101)</f>
        <v>1.28</v>
      </c>
      <c r="AE99" t="s">
        <v>121</v>
      </c>
    </row>
    <row r="100" spans="1:60" outlineLevel="1" x14ac:dyDescent="0.2">
      <c r="A100" s="152">
        <v>79</v>
      </c>
      <c r="B100" s="158" t="s">
        <v>286</v>
      </c>
      <c r="C100" s="191" t="s">
        <v>287</v>
      </c>
      <c r="D100" s="160" t="s">
        <v>140</v>
      </c>
      <c r="E100" s="166">
        <v>7.7</v>
      </c>
      <c r="F100" s="168"/>
      <c r="G100" s="169">
        <f>ROUND(E100*F100,2)</f>
        <v>0</v>
      </c>
      <c r="H100" s="169"/>
      <c r="I100" s="169">
        <f>ROUND(E100*H100,2)</f>
        <v>0</v>
      </c>
      <c r="J100" s="169"/>
      <c r="K100" s="169">
        <f>ROUND(E100*J100,2)</f>
        <v>0</v>
      </c>
      <c r="L100" s="169">
        <v>21</v>
      </c>
      <c r="M100" s="169">
        <f>G100*(1+L100/100)</f>
        <v>0</v>
      </c>
      <c r="N100" s="161">
        <v>4.0000000000000003E-5</v>
      </c>
      <c r="O100" s="161">
        <f>ROUND(E100*N100,5)</f>
        <v>3.1E-4</v>
      </c>
      <c r="P100" s="161">
        <v>2.5400000000000002E-3</v>
      </c>
      <c r="Q100" s="161">
        <f>ROUND(E100*P100,5)</f>
        <v>1.9560000000000001E-2</v>
      </c>
      <c r="R100" s="161"/>
      <c r="S100" s="161"/>
      <c r="T100" s="162">
        <v>8.3000000000000004E-2</v>
      </c>
      <c r="U100" s="161">
        <f>ROUND(E100*T100,2)</f>
        <v>0.64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129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80</v>
      </c>
      <c r="B101" s="158" t="s">
        <v>288</v>
      </c>
      <c r="C101" s="191" t="s">
        <v>289</v>
      </c>
      <c r="D101" s="160" t="s">
        <v>124</v>
      </c>
      <c r="E101" s="166">
        <v>2</v>
      </c>
      <c r="F101" s="168"/>
      <c r="G101" s="169">
        <f>ROUND(E101*F101,2)</f>
        <v>0</v>
      </c>
      <c r="H101" s="169"/>
      <c r="I101" s="169">
        <f>ROUND(E101*H101,2)</f>
        <v>0</v>
      </c>
      <c r="J101" s="169"/>
      <c r="K101" s="169">
        <f>ROUND(E101*J101,2)</f>
        <v>0</v>
      </c>
      <c r="L101" s="169">
        <v>21</v>
      </c>
      <c r="M101" s="169">
        <f>G101*(1+L101/100)</f>
        <v>0</v>
      </c>
      <c r="N101" s="161">
        <v>2.9E-4</v>
      </c>
      <c r="O101" s="161">
        <f>ROUND(E101*N101,5)</f>
        <v>5.8E-4</v>
      </c>
      <c r="P101" s="161">
        <v>0</v>
      </c>
      <c r="Q101" s="161">
        <f>ROUND(E101*P101,5)</f>
        <v>0</v>
      </c>
      <c r="R101" s="161"/>
      <c r="S101" s="161"/>
      <c r="T101" s="162">
        <v>0.31900000000000001</v>
      </c>
      <c r="U101" s="161">
        <f>ROUND(E101*T101,2)</f>
        <v>0.64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129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53" t="s">
        <v>120</v>
      </c>
      <c r="B102" s="159" t="s">
        <v>77</v>
      </c>
      <c r="C102" s="192" t="s">
        <v>78</v>
      </c>
      <c r="D102" s="163"/>
      <c r="E102" s="167"/>
      <c r="F102" s="170"/>
      <c r="G102" s="170">
        <f>SUMIF(AE103:AE105,"&lt;&gt;NOR",G103:G105)</f>
        <v>0</v>
      </c>
      <c r="H102" s="170"/>
      <c r="I102" s="170">
        <f>SUM(I103:I105)</f>
        <v>0</v>
      </c>
      <c r="J102" s="170"/>
      <c r="K102" s="170">
        <f>SUM(K103:K105)</f>
        <v>0</v>
      </c>
      <c r="L102" s="170"/>
      <c r="M102" s="170">
        <f>SUM(M103:M105)</f>
        <v>0</v>
      </c>
      <c r="N102" s="164"/>
      <c r="O102" s="164">
        <f>SUM(O103:O105)</f>
        <v>8.0000000000000007E-5</v>
      </c>
      <c r="P102" s="164"/>
      <c r="Q102" s="164">
        <f>SUM(Q103:Q105)</f>
        <v>4.675E-2</v>
      </c>
      <c r="R102" s="164"/>
      <c r="S102" s="164"/>
      <c r="T102" s="165"/>
      <c r="U102" s="164">
        <f>SUM(U103:U105)</f>
        <v>8.36</v>
      </c>
      <c r="AE102" t="s">
        <v>121</v>
      </c>
    </row>
    <row r="103" spans="1:60" outlineLevel="1" x14ac:dyDescent="0.2">
      <c r="A103" s="152">
        <v>81</v>
      </c>
      <c r="B103" s="158" t="s">
        <v>290</v>
      </c>
      <c r="C103" s="191" t="s">
        <v>291</v>
      </c>
      <c r="D103" s="160" t="s">
        <v>292</v>
      </c>
      <c r="E103" s="166">
        <v>4</v>
      </c>
      <c r="F103" s="168"/>
      <c r="G103" s="169">
        <f>ROUND(E103*F103,2)</f>
        <v>0</v>
      </c>
      <c r="H103" s="169"/>
      <c r="I103" s="169">
        <f>ROUND(E103*H103,2)</f>
        <v>0</v>
      </c>
      <c r="J103" s="169"/>
      <c r="K103" s="169">
        <f>ROUND(E103*J103,2)</f>
        <v>0</v>
      </c>
      <c r="L103" s="169">
        <v>21</v>
      </c>
      <c r="M103" s="169">
        <f>G103*(1+L103/100)</f>
        <v>0</v>
      </c>
      <c r="N103" s="161">
        <v>0</v>
      </c>
      <c r="O103" s="161">
        <f>ROUND(E103*N103,5)</f>
        <v>0</v>
      </c>
      <c r="P103" s="161">
        <v>0</v>
      </c>
      <c r="Q103" s="161">
        <f>ROUND(E103*P103,5)</f>
        <v>0</v>
      </c>
      <c r="R103" s="161"/>
      <c r="S103" s="161"/>
      <c r="T103" s="162">
        <v>1</v>
      </c>
      <c r="U103" s="161">
        <f>ROUND(E103*T103,2)</f>
        <v>4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129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>
        <v>82</v>
      </c>
      <c r="B104" s="158" t="s">
        <v>293</v>
      </c>
      <c r="C104" s="191" t="s">
        <v>294</v>
      </c>
      <c r="D104" s="160" t="s">
        <v>292</v>
      </c>
      <c r="E104" s="166">
        <v>4</v>
      </c>
      <c r="F104" s="168"/>
      <c r="G104" s="169">
        <f>ROUND(E104*F104,2)</f>
        <v>0</v>
      </c>
      <c r="H104" s="169"/>
      <c r="I104" s="169">
        <f>ROUND(E104*H104,2)</f>
        <v>0</v>
      </c>
      <c r="J104" s="169"/>
      <c r="K104" s="169">
        <f>ROUND(E104*J104,2)</f>
        <v>0</v>
      </c>
      <c r="L104" s="169">
        <v>21</v>
      </c>
      <c r="M104" s="169">
        <f>G104*(1+L104/100)</f>
        <v>0</v>
      </c>
      <c r="N104" s="161">
        <v>0</v>
      </c>
      <c r="O104" s="161">
        <f>ROUND(E104*N104,5)</f>
        <v>0</v>
      </c>
      <c r="P104" s="161">
        <v>0</v>
      </c>
      <c r="Q104" s="161">
        <f>ROUND(E104*P104,5)</f>
        <v>0</v>
      </c>
      <c r="R104" s="161"/>
      <c r="S104" s="161"/>
      <c r="T104" s="162">
        <v>1</v>
      </c>
      <c r="U104" s="161">
        <f>ROUND(E104*T104,2)</f>
        <v>4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129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83</v>
      </c>
      <c r="B105" s="158" t="s">
        <v>295</v>
      </c>
      <c r="C105" s="191" t="s">
        <v>296</v>
      </c>
      <c r="D105" s="160" t="s">
        <v>124</v>
      </c>
      <c r="E105" s="166">
        <v>1</v>
      </c>
      <c r="F105" s="168"/>
      <c r="G105" s="169">
        <f>ROUND(E105*F105,2)</f>
        <v>0</v>
      </c>
      <c r="H105" s="169"/>
      <c r="I105" s="169">
        <f>ROUND(E105*H105,2)</f>
        <v>0</v>
      </c>
      <c r="J105" s="169"/>
      <c r="K105" s="169">
        <f>ROUND(E105*J105,2)</f>
        <v>0</v>
      </c>
      <c r="L105" s="169">
        <v>21</v>
      </c>
      <c r="M105" s="169">
        <f>G105*(1+L105/100)</f>
        <v>0</v>
      </c>
      <c r="N105" s="161">
        <v>8.0000000000000007E-5</v>
      </c>
      <c r="O105" s="161">
        <f>ROUND(E105*N105,5)</f>
        <v>8.0000000000000007E-5</v>
      </c>
      <c r="P105" s="161">
        <v>4.675E-2</v>
      </c>
      <c r="Q105" s="161">
        <f>ROUND(E105*P105,5)</f>
        <v>4.675E-2</v>
      </c>
      <c r="R105" s="161"/>
      <c r="S105" s="161"/>
      <c r="T105" s="162">
        <v>0.36099999999999999</v>
      </c>
      <c r="U105" s="161">
        <f>ROUND(E105*T105,2)</f>
        <v>0.36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129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53" t="s">
        <v>120</v>
      </c>
      <c r="B106" s="159" t="s">
        <v>79</v>
      </c>
      <c r="C106" s="192" t="s">
        <v>80</v>
      </c>
      <c r="D106" s="163"/>
      <c r="E106" s="167"/>
      <c r="F106" s="170"/>
      <c r="G106" s="170">
        <f>SUMIF(AE107:AE108,"&lt;&gt;NOR",G107:G108)</f>
        <v>0</v>
      </c>
      <c r="H106" s="170"/>
      <c r="I106" s="170">
        <f>SUM(I107:I108)</f>
        <v>0</v>
      </c>
      <c r="J106" s="170"/>
      <c r="K106" s="170">
        <f>SUM(K107:K108)</f>
        <v>0</v>
      </c>
      <c r="L106" s="170"/>
      <c r="M106" s="170">
        <f>SUM(M107:M108)</f>
        <v>0</v>
      </c>
      <c r="N106" s="164"/>
      <c r="O106" s="164">
        <f>SUM(O107:O108)</f>
        <v>0.05</v>
      </c>
      <c r="P106" s="164"/>
      <c r="Q106" s="164">
        <f>SUM(Q107:Q108)</f>
        <v>0</v>
      </c>
      <c r="R106" s="164"/>
      <c r="S106" s="164"/>
      <c r="T106" s="165"/>
      <c r="U106" s="164">
        <f>SUM(U107:U108)</f>
        <v>3</v>
      </c>
      <c r="AE106" t="s">
        <v>121</v>
      </c>
    </row>
    <row r="107" spans="1:60" outlineLevel="1" x14ac:dyDescent="0.2">
      <c r="A107" s="152">
        <v>84</v>
      </c>
      <c r="B107" s="158" t="s">
        <v>297</v>
      </c>
      <c r="C107" s="191" t="s">
        <v>298</v>
      </c>
      <c r="D107" s="160" t="s">
        <v>124</v>
      </c>
      <c r="E107" s="166">
        <v>2</v>
      </c>
      <c r="F107" s="168"/>
      <c r="G107" s="169">
        <f>ROUND(E107*F107,2)</f>
        <v>0</v>
      </c>
      <c r="H107" s="169"/>
      <c r="I107" s="169">
        <f>ROUND(E107*H107,2)</f>
        <v>0</v>
      </c>
      <c r="J107" s="169"/>
      <c r="K107" s="169">
        <f>ROUND(E107*J107,2)</f>
        <v>0</v>
      </c>
      <c r="L107" s="169">
        <v>21</v>
      </c>
      <c r="M107" s="169">
        <f>G107*(1+L107/100)</f>
        <v>0</v>
      </c>
      <c r="N107" s="161">
        <v>0</v>
      </c>
      <c r="O107" s="161">
        <f>ROUND(E107*N107,5)</f>
        <v>0</v>
      </c>
      <c r="P107" s="161">
        <v>0</v>
      </c>
      <c r="Q107" s="161">
        <f>ROUND(E107*P107,5)</f>
        <v>0</v>
      </c>
      <c r="R107" s="161"/>
      <c r="S107" s="161"/>
      <c r="T107" s="162">
        <v>1.5</v>
      </c>
      <c r="U107" s="161">
        <f>ROUND(E107*T107,2)</f>
        <v>3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129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52">
        <v>85</v>
      </c>
      <c r="B108" s="158" t="s">
        <v>299</v>
      </c>
      <c r="C108" s="191" t="s">
        <v>300</v>
      </c>
      <c r="D108" s="160" t="s">
        <v>124</v>
      </c>
      <c r="E108" s="166">
        <v>2</v>
      </c>
      <c r="F108" s="168"/>
      <c r="G108" s="169">
        <f>ROUND(E108*F108,2)</f>
        <v>0</v>
      </c>
      <c r="H108" s="169"/>
      <c r="I108" s="169">
        <f>ROUND(E108*H108,2)</f>
        <v>0</v>
      </c>
      <c r="J108" s="169"/>
      <c r="K108" s="169">
        <f>ROUND(E108*J108,2)</f>
        <v>0</v>
      </c>
      <c r="L108" s="169">
        <v>21</v>
      </c>
      <c r="M108" s="169">
        <f>G108*(1+L108/100)</f>
        <v>0</v>
      </c>
      <c r="N108" s="161">
        <v>2.5000000000000001E-2</v>
      </c>
      <c r="O108" s="161">
        <f>ROUND(E108*N108,5)</f>
        <v>0.05</v>
      </c>
      <c r="P108" s="161">
        <v>0</v>
      </c>
      <c r="Q108" s="161">
        <f>ROUND(E108*P108,5)</f>
        <v>0</v>
      </c>
      <c r="R108" s="161"/>
      <c r="S108" s="161"/>
      <c r="T108" s="162">
        <v>0</v>
      </c>
      <c r="U108" s="161">
        <f>ROUND(E108*T108,2)</f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172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53" t="s">
        <v>120</v>
      </c>
      <c r="B109" s="159" t="s">
        <v>81</v>
      </c>
      <c r="C109" s="192" t="s">
        <v>82</v>
      </c>
      <c r="D109" s="163"/>
      <c r="E109" s="167"/>
      <c r="F109" s="170"/>
      <c r="G109" s="170">
        <f>SUMIF(AE110:AE118,"&lt;&gt;NOR",G110:G118)</f>
        <v>0</v>
      </c>
      <c r="H109" s="170"/>
      <c r="I109" s="170">
        <f>SUM(I110:I118)</f>
        <v>0</v>
      </c>
      <c r="J109" s="170"/>
      <c r="K109" s="170">
        <f>SUM(K110:K118)</f>
        <v>0</v>
      </c>
      <c r="L109" s="170"/>
      <c r="M109" s="170">
        <f>SUM(M110:M118)</f>
        <v>0</v>
      </c>
      <c r="N109" s="164"/>
      <c r="O109" s="164">
        <f>SUM(O110:O118)</f>
        <v>0.21788000000000002</v>
      </c>
      <c r="P109" s="164"/>
      <c r="Q109" s="164">
        <f>SUM(Q110:Q118)</f>
        <v>0.15335000000000001</v>
      </c>
      <c r="R109" s="164"/>
      <c r="S109" s="164"/>
      <c r="T109" s="165"/>
      <c r="U109" s="164">
        <f>SUM(U110:U118)</f>
        <v>80.849999999999994</v>
      </c>
      <c r="AE109" t="s">
        <v>121</v>
      </c>
    </row>
    <row r="110" spans="1:60" outlineLevel="1" x14ac:dyDescent="0.2">
      <c r="A110" s="152">
        <v>86</v>
      </c>
      <c r="B110" s="158" t="s">
        <v>301</v>
      </c>
      <c r="C110" s="191" t="s">
        <v>302</v>
      </c>
      <c r="D110" s="160" t="s">
        <v>140</v>
      </c>
      <c r="E110" s="166">
        <v>41.8</v>
      </c>
      <c r="F110" s="168"/>
      <c r="G110" s="169">
        <f t="shared" ref="G110:G118" si="42">ROUND(E110*F110,2)</f>
        <v>0</v>
      </c>
      <c r="H110" s="169"/>
      <c r="I110" s="169">
        <f t="shared" ref="I110:I118" si="43">ROUND(E110*H110,2)</f>
        <v>0</v>
      </c>
      <c r="J110" s="169"/>
      <c r="K110" s="169">
        <f t="shared" ref="K110:K118" si="44">ROUND(E110*J110,2)</f>
        <v>0</v>
      </c>
      <c r="L110" s="169">
        <v>21</v>
      </c>
      <c r="M110" s="169">
        <f t="shared" ref="M110:M118" si="45">G110*(1+L110/100)</f>
        <v>0</v>
      </c>
      <c r="N110" s="161">
        <v>0</v>
      </c>
      <c r="O110" s="161">
        <f t="shared" ref="O110:O118" si="46">ROUND(E110*N110,5)</f>
        <v>0</v>
      </c>
      <c r="P110" s="161">
        <v>8.0000000000000007E-5</v>
      </c>
      <c r="Q110" s="161">
        <f t="shared" ref="Q110:Q118" si="47">ROUND(E110*P110,5)</f>
        <v>3.3400000000000001E-3</v>
      </c>
      <c r="R110" s="161"/>
      <c r="S110" s="161"/>
      <c r="T110" s="162">
        <v>3.5000000000000003E-2</v>
      </c>
      <c r="U110" s="161">
        <f t="shared" ref="U110:U118" si="48">ROUND(E110*T110,2)</f>
        <v>1.46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129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>
        <v>87</v>
      </c>
      <c r="B111" s="158" t="s">
        <v>303</v>
      </c>
      <c r="C111" s="191" t="s">
        <v>304</v>
      </c>
      <c r="D111" s="160" t="s">
        <v>128</v>
      </c>
      <c r="E111" s="166">
        <v>42.86</v>
      </c>
      <c r="F111" s="168"/>
      <c r="G111" s="169">
        <f t="shared" si="42"/>
        <v>0</v>
      </c>
      <c r="H111" s="169"/>
      <c r="I111" s="169">
        <f t="shared" si="43"/>
        <v>0</v>
      </c>
      <c r="J111" s="169"/>
      <c r="K111" s="169">
        <f t="shared" si="44"/>
        <v>0</v>
      </c>
      <c r="L111" s="169">
        <v>21</v>
      </c>
      <c r="M111" s="169">
        <f t="shared" si="45"/>
        <v>0</v>
      </c>
      <c r="N111" s="161">
        <v>0</v>
      </c>
      <c r="O111" s="161">
        <f t="shared" si="46"/>
        <v>0</v>
      </c>
      <c r="P111" s="161">
        <v>3.5000000000000001E-3</v>
      </c>
      <c r="Q111" s="161">
        <f t="shared" si="47"/>
        <v>0.15001</v>
      </c>
      <c r="R111" s="161"/>
      <c r="S111" s="161"/>
      <c r="T111" s="162">
        <v>0.128</v>
      </c>
      <c r="U111" s="161">
        <f t="shared" si="48"/>
        <v>5.49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129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88</v>
      </c>
      <c r="B112" s="158" t="s">
        <v>305</v>
      </c>
      <c r="C112" s="191" t="s">
        <v>306</v>
      </c>
      <c r="D112" s="160" t="s">
        <v>128</v>
      </c>
      <c r="E112" s="166">
        <v>55.3</v>
      </c>
      <c r="F112" s="168"/>
      <c r="G112" s="169">
        <f t="shared" si="42"/>
        <v>0</v>
      </c>
      <c r="H112" s="169"/>
      <c r="I112" s="169">
        <f t="shared" si="43"/>
        <v>0</v>
      </c>
      <c r="J112" s="169"/>
      <c r="K112" s="169">
        <f t="shared" si="44"/>
        <v>0</v>
      </c>
      <c r="L112" s="169">
        <v>21</v>
      </c>
      <c r="M112" s="169">
        <f t="shared" si="45"/>
        <v>0</v>
      </c>
      <c r="N112" s="161">
        <v>0</v>
      </c>
      <c r="O112" s="161">
        <f t="shared" si="46"/>
        <v>0</v>
      </c>
      <c r="P112" s="161">
        <v>0</v>
      </c>
      <c r="Q112" s="161">
        <f t="shared" si="47"/>
        <v>0</v>
      </c>
      <c r="R112" s="161"/>
      <c r="S112" s="161"/>
      <c r="T112" s="162">
        <v>1.6E-2</v>
      </c>
      <c r="U112" s="161">
        <f t="shared" si="48"/>
        <v>0.88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129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>
        <v>89</v>
      </c>
      <c r="B113" s="158" t="s">
        <v>307</v>
      </c>
      <c r="C113" s="191" t="s">
        <v>308</v>
      </c>
      <c r="D113" s="160" t="s">
        <v>128</v>
      </c>
      <c r="E113" s="166">
        <v>55.3</v>
      </c>
      <c r="F113" s="168"/>
      <c r="G113" s="169">
        <f t="shared" si="42"/>
        <v>0</v>
      </c>
      <c r="H113" s="169"/>
      <c r="I113" s="169">
        <f t="shared" si="43"/>
        <v>0</v>
      </c>
      <c r="J113" s="169"/>
      <c r="K113" s="169">
        <f t="shared" si="44"/>
        <v>0</v>
      </c>
      <c r="L113" s="169">
        <v>21</v>
      </c>
      <c r="M113" s="169">
        <f t="shared" si="45"/>
        <v>0</v>
      </c>
      <c r="N113" s="161">
        <v>4.2000000000000002E-4</v>
      </c>
      <c r="O113" s="161">
        <f t="shared" si="46"/>
        <v>2.3230000000000001E-2</v>
      </c>
      <c r="P113" s="161">
        <v>0</v>
      </c>
      <c r="Q113" s="161">
        <f t="shared" si="47"/>
        <v>0</v>
      </c>
      <c r="R113" s="161"/>
      <c r="S113" s="161"/>
      <c r="T113" s="162">
        <v>0.68</v>
      </c>
      <c r="U113" s="161">
        <f t="shared" si="48"/>
        <v>37.6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129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90</v>
      </c>
      <c r="B114" s="158" t="s">
        <v>309</v>
      </c>
      <c r="C114" s="191" t="s">
        <v>310</v>
      </c>
      <c r="D114" s="160" t="s">
        <v>128</v>
      </c>
      <c r="E114" s="166">
        <v>66.42</v>
      </c>
      <c r="F114" s="168"/>
      <c r="G114" s="169">
        <f t="shared" si="42"/>
        <v>0</v>
      </c>
      <c r="H114" s="169"/>
      <c r="I114" s="169">
        <f t="shared" si="43"/>
        <v>0</v>
      </c>
      <c r="J114" s="169"/>
      <c r="K114" s="169">
        <f t="shared" si="44"/>
        <v>0</v>
      </c>
      <c r="L114" s="169">
        <v>21</v>
      </c>
      <c r="M114" s="169">
        <f t="shared" si="45"/>
        <v>0</v>
      </c>
      <c r="N114" s="161">
        <v>2.7799999999999999E-3</v>
      </c>
      <c r="O114" s="161">
        <f t="shared" si="46"/>
        <v>0.18465000000000001</v>
      </c>
      <c r="P114" s="161">
        <v>0</v>
      </c>
      <c r="Q114" s="161">
        <f t="shared" si="47"/>
        <v>0</v>
      </c>
      <c r="R114" s="161"/>
      <c r="S114" s="161"/>
      <c r="T114" s="162">
        <v>0</v>
      </c>
      <c r="U114" s="161">
        <f t="shared" si="48"/>
        <v>0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172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91</v>
      </c>
      <c r="B115" s="158" t="s">
        <v>311</v>
      </c>
      <c r="C115" s="191" t="s">
        <v>312</v>
      </c>
      <c r="D115" s="160" t="s">
        <v>140</v>
      </c>
      <c r="E115" s="166">
        <v>165.9</v>
      </c>
      <c r="F115" s="168"/>
      <c r="G115" s="169">
        <f t="shared" si="42"/>
        <v>0</v>
      </c>
      <c r="H115" s="169"/>
      <c r="I115" s="169">
        <f t="shared" si="43"/>
        <v>0</v>
      </c>
      <c r="J115" s="169"/>
      <c r="K115" s="169">
        <f t="shared" si="44"/>
        <v>0</v>
      </c>
      <c r="L115" s="169">
        <v>21</v>
      </c>
      <c r="M115" s="169">
        <f t="shared" si="45"/>
        <v>0</v>
      </c>
      <c r="N115" s="161">
        <v>4.0000000000000003E-5</v>
      </c>
      <c r="O115" s="161">
        <f t="shared" si="46"/>
        <v>6.6400000000000001E-3</v>
      </c>
      <c r="P115" s="161">
        <v>0</v>
      </c>
      <c r="Q115" s="161">
        <f t="shared" si="47"/>
        <v>0</v>
      </c>
      <c r="R115" s="161"/>
      <c r="S115" s="161"/>
      <c r="T115" s="162">
        <v>7.8200000000000006E-2</v>
      </c>
      <c r="U115" s="161">
        <f t="shared" si="48"/>
        <v>12.97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129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92</v>
      </c>
      <c r="B116" s="158" t="s">
        <v>313</v>
      </c>
      <c r="C116" s="191" t="s">
        <v>314</v>
      </c>
      <c r="D116" s="160" t="s">
        <v>140</v>
      </c>
      <c r="E116" s="166">
        <v>172</v>
      </c>
      <c r="F116" s="168"/>
      <c r="G116" s="169">
        <f t="shared" si="42"/>
        <v>0</v>
      </c>
      <c r="H116" s="169"/>
      <c r="I116" s="169">
        <f t="shared" si="43"/>
        <v>0</v>
      </c>
      <c r="J116" s="169"/>
      <c r="K116" s="169">
        <f t="shared" si="44"/>
        <v>0</v>
      </c>
      <c r="L116" s="169">
        <v>21</v>
      </c>
      <c r="M116" s="169">
        <f t="shared" si="45"/>
        <v>0</v>
      </c>
      <c r="N116" s="161">
        <v>0</v>
      </c>
      <c r="O116" s="161">
        <f t="shared" si="46"/>
        <v>0</v>
      </c>
      <c r="P116" s="161">
        <v>0</v>
      </c>
      <c r="Q116" s="161">
        <f t="shared" si="47"/>
        <v>0</v>
      </c>
      <c r="R116" s="161"/>
      <c r="S116" s="161"/>
      <c r="T116" s="162">
        <v>0</v>
      </c>
      <c r="U116" s="161">
        <f t="shared" si="48"/>
        <v>0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172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>
        <v>93</v>
      </c>
      <c r="B117" s="158" t="s">
        <v>315</v>
      </c>
      <c r="C117" s="191" t="s">
        <v>316</v>
      </c>
      <c r="D117" s="160" t="s">
        <v>140</v>
      </c>
      <c r="E117" s="166">
        <v>54.1</v>
      </c>
      <c r="F117" s="168"/>
      <c r="G117" s="169">
        <f t="shared" si="42"/>
        <v>0</v>
      </c>
      <c r="H117" s="169"/>
      <c r="I117" s="169">
        <f t="shared" si="43"/>
        <v>0</v>
      </c>
      <c r="J117" s="169"/>
      <c r="K117" s="169">
        <f t="shared" si="44"/>
        <v>0</v>
      </c>
      <c r="L117" s="169">
        <v>21</v>
      </c>
      <c r="M117" s="169">
        <f t="shared" si="45"/>
        <v>0</v>
      </c>
      <c r="N117" s="161">
        <v>0</v>
      </c>
      <c r="O117" s="161">
        <f t="shared" si="46"/>
        <v>0</v>
      </c>
      <c r="P117" s="161">
        <v>0</v>
      </c>
      <c r="Q117" s="161">
        <f t="shared" si="47"/>
        <v>0</v>
      </c>
      <c r="R117" s="161"/>
      <c r="S117" s="161"/>
      <c r="T117" s="162">
        <v>0.41499999999999998</v>
      </c>
      <c r="U117" s="161">
        <f t="shared" si="48"/>
        <v>22.45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129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>
        <v>94</v>
      </c>
      <c r="B118" s="158" t="s">
        <v>317</v>
      </c>
      <c r="C118" s="191" t="s">
        <v>318</v>
      </c>
      <c r="D118" s="160" t="s">
        <v>140</v>
      </c>
      <c r="E118" s="166">
        <v>56</v>
      </c>
      <c r="F118" s="168"/>
      <c r="G118" s="169">
        <f t="shared" si="42"/>
        <v>0</v>
      </c>
      <c r="H118" s="169"/>
      <c r="I118" s="169">
        <f t="shared" si="43"/>
        <v>0</v>
      </c>
      <c r="J118" s="169"/>
      <c r="K118" s="169">
        <f t="shared" si="44"/>
        <v>0</v>
      </c>
      <c r="L118" s="169">
        <v>21</v>
      </c>
      <c r="M118" s="169">
        <f t="shared" si="45"/>
        <v>0</v>
      </c>
      <c r="N118" s="161">
        <v>6.0000000000000002E-5</v>
      </c>
      <c r="O118" s="161">
        <f t="shared" si="46"/>
        <v>3.3600000000000001E-3</v>
      </c>
      <c r="P118" s="161">
        <v>0</v>
      </c>
      <c r="Q118" s="161">
        <f t="shared" si="47"/>
        <v>0</v>
      </c>
      <c r="R118" s="161"/>
      <c r="S118" s="161"/>
      <c r="T118" s="162">
        <v>0</v>
      </c>
      <c r="U118" s="161">
        <f t="shared" si="48"/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172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53" t="s">
        <v>120</v>
      </c>
      <c r="B119" s="159" t="s">
        <v>83</v>
      </c>
      <c r="C119" s="192" t="s">
        <v>84</v>
      </c>
      <c r="D119" s="163"/>
      <c r="E119" s="167"/>
      <c r="F119" s="170"/>
      <c r="G119" s="170">
        <f>SUMIF(AE120:AE128,"&lt;&gt;NOR",G120:G128)</f>
        <v>0</v>
      </c>
      <c r="H119" s="170"/>
      <c r="I119" s="170">
        <f>SUM(I120:I128)</f>
        <v>0</v>
      </c>
      <c r="J119" s="170"/>
      <c r="K119" s="170">
        <f>SUM(K120:K128)</f>
        <v>0</v>
      </c>
      <c r="L119" s="170"/>
      <c r="M119" s="170">
        <f>SUM(M120:M128)</f>
        <v>0</v>
      </c>
      <c r="N119" s="164"/>
      <c r="O119" s="164">
        <f>SUM(O120:O128)</f>
        <v>0.68623999999999996</v>
      </c>
      <c r="P119" s="164"/>
      <c r="Q119" s="164">
        <f>SUM(Q120:Q128)</f>
        <v>0</v>
      </c>
      <c r="R119" s="164"/>
      <c r="S119" s="164"/>
      <c r="T119" s="165"/>
      <c r="U119" s="164">
        <f>SUM(U120:U128)</f>
        <v>50.54</v>
      </c>
      <c r="AE119" t="s">
        <v>121</v>
      </c>
    </row>
    <row r="120" spans="1:60" outlineLevel="1" x14ac:dyDescent="0.2">
      <c r="A120" s="152">
        <v>95</v>
      </c>
      <c r="B120" s="158" t="s">
        <v>319</v>
      </c>
      <c r="C120" s="191" t="s">
        <v>320</v>
      </c>
      <c r="D120" s="160" t="s">
        <v>128</v>
      </c>
      <c r="E120" s="166">
        <v>29.472000000000001</v>
      </c>
      <c r="F120" s="168"/>
      <c r="G120" s="169">
        <f t="shared" ref="G120:G128" si="49">ROUND(E120*F120,2)</f>
        <v>0</v>
      </c>
      <c r="H120" s="169"/>
      <c r="I120" s="169">
        <f t="shared" ref="I120:I128" si="50">ROUND(E120*H120,2)</f>
        <v>0</v>
      </c>
      <c r="J120" s="169"/>
      <c r="K120" s="169">
        <f t="shared" ref="K120:K128" si="51">ROUND(E120*J120,2)</f>
        <v>0</v>
      </c>
      <c r="L120" s="169">
        <v>21</v>
      </c>
      <c r="M120" s="169">
        <f t="shared" ref="M120:M128" si="52">G120*(1+L120/100)</f>
        <v>0</v>
      </c>
      <c r="N120" s="161">
        <v>2.1000000000000001E-4</v>
      </c>
      <c r="O120" s="161">
        <f t="shared" ref="O120:O128" si="53">ROUND(E120*N120,5)</f>
        <v>6.1900000000000002E-3</v>
      </c>
      <c r="P120" s="161">
        <v>0</v>
      </c>
      <c r="Q120" s="161">
        <f t="shared" ref="Q120:Q128" si="54">ROUND(E120*P120,5)</f>
        <v>0</v>
      </c>
      <c r="R120" s="161"/>
      <c r="S120" s="161"/>
      <c r="T120" s="162">
        <v>0.05</v>
      </c>
      <c r="U120" s="161">
        <f t="shared" ref="U120:U128" si="55">ROUND(E120*T120,2)</f>
        <v>1.47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129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96</v>
      </c>
      <c r="B121" s="158" t="s">
        <v>321</v>
      </c>
      <c r="C121" s="191" t="s">
        <v>322</v>
      </c>
      <c r="D121" s="160" t="s">
        <v>128</v>
      </c>
      <c r="E121" s="166">
        <v>26.88</v>
      </c>
      <c r="F121" s="168"/>
      <c r="G121" s="169">
        <f t="shared" si="49"/>
        <v>0</v>
      </c>
      <c r="H121" s="169"/>
      <c r="I121" s="169">
        <f t="shared" si="50"/>
        <v>0</v>
      </c>
      <c r="J121" s="169"/>
      <c r="K121" s="169">
        <f t="shared" si="51"/>
        <v>0</v>
      </c>
      <c r="L121" s="169">
        <v>21</v>
      </c>
      <c r="M121" s="169">
        <f t="shared" si="52"/>
        <v>0</v>
      </c>
      <c r="N121" s="161">
        <v>5.0299999999999997E-3</v>
      </c>
      <c r="O121" s="161">
        <f t="shared" si="53"/>
        <v>0.13521</v>
      </c>
      <c r="P121" s="161">
        <v>0</v>
      </c>
      <c r="Q121" s="161">
        <f t="shared" si="54"/>
        <v>0</v>
      </c>
      <c r="R121" s="161"/>
      <c r="S121" s="161"/>
      <c r="T121" s="162">
        <v>1.0746</v>
      </c>
      <c r="U121" s="161">
        <f t="shared" si="55"/>
        <v>28.89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129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>
        <v>97</v>
      </c>
      <c r="B122" s="158" t="s">
        <v>323</v>
      </c>
      <c r="C122" s="191" t="s">
        <v>324</v>
      </c>
      <c r="D122" s="160" t="s">
        <v>140</v>
      </c>
      <c r="E122" s="166">
        <v>11.2</v>
      </c>
      <c r="F122" s="168"/>
      <c r="G122" s="169">
        <f t="shared" si="49"/>
        <v>0</v>
      </c>
      <c r="H122" s="169"/>
      <c r="I122" s="169">
        <f t="shared" si="50"/>
        <v>0</v>
      </c>
      <c r="J122" s="169"/>
      <c r="K122" s="169">
        <f t="shared" si="51"/>
        <v>0</v>
      </c>
      <c r="L122" s="169">
        <v>21</v>
      </c>
      <c r="M122" s="169">
        <f t="shared" si="52"/>
        <v>0</v>
      </c>
      <c r="N122" s="161">
        <v>0</v>
      </c>
      <c r="O122" s="161">
        <f t="shared" si="53"/>
        <v>0</v>
      </c>
      <c r="P122" s="161">
        <v>0</v>
      </c>
      <c r="Q122" s="161">
        <f t="shared" si="54"/>
        <v>0</v>
      </c>
      <c r="R122" s="161"/>
      <c r="S122" s="161"/>
      <c r="T122" s="162">
        <v>0.56999999999999995</v>
      </c>
      <c r="U122" s="161">
        <f t="shared" si="55"/>
        <v>6.38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129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98</v>
      </c>
      <c r="B123" s="158" t="s">
        <v>325</v>
      </c>
      <c r="C123" s="191" t="s">
        <v>326</v>
      </c>
      <c r="D123" s="160" t="s">
        <v>140</v>
      </c>
      <c r="E123" s="166">
        <v>3.04</v>
      </c>
      <c r="F123" s="168"/>
      <c r="G123" s="169">
        <f t="shared" si="49"/>
        <v>0</v>
      </c>
      <c r="H123" s="169"/>
      <c r="I123" s="169">
        <f t="shared" si="50"/>
        <v>0</v>
      </c>
      <c r="J123" s="169"/>
      <c r="K123" s="169">
        <f t="shared" si="51"/>
        <v>0</v>
      </c>
      <c r="L123" s="169">
        <v>21</v>
      </c>
      <c r="M123" s="169">
        <f t="shared" si="52"/>
        <v>0</v>
      </c>
      <c r="N123" s="161">
        <v>0</v>
      </c>
      <c r="O123" s="161">
        <f t="shared" si="53"/>
        <v>0</v>
      </c>
      <c r="P123" s="161">
        <v>0</v>
      </c>
      <c r="Q123" s="161">
        <f t="shared" si="54"/>
        <v>0</v>
      </c>
      <c r="R123" s="161"/>
      <c r="S123" s="161"/>
      <c r="T123" s="162">
        <v>0.53400000000000003</v>
      </c>
      <c r="U123" s="161">
        <f t="shared" si="55"/>
        <v>1.62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129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>
        <v>99</v>
      </c>
      <c r="B124" s="158" t="s">
        <v>327</v>
      </c>
      <c r="C124" s="191" t="s">
        <v>328</v>
      </c>
      <c r="D124" s="160" t="s">
        <v>128</v>
      </c>
      <c r="E124" s="166">
        <v>31.822800000000001</v>
      </c>
      <c r="F124" s="168"/>
      <c r="G124" s="169">
        <f t="shared" si="49"/>
        <v>0</v>
      </c>
      <c r="H124" s="169"/>
      <c r="I124" s="169">
        <f t="shared" si="50"/>
        <v>0</v>
      </c>
      <c r="J124" s="169"/>
      <c r="K124" s="169">
        <f t="shared" si="51"/>
        <v>0</v>
      </c>
      <c r="L124" s="169">
        <v>21</v>
      </c>
      <c r="M124" s="169">
        <f t="shared" si="52"/>
        <v>0</v>
      </c>
      <c r="N124" s="161">
        <v>1.2200000000000001E-2</v>
      </c>
      <c r="O124" s="161">
        <f t="shared" si="53"/>
        <v>0.38823999999999997</v>
      </c>
      <c r="P124" s="161">
        <v>0</v>
      </c>
      <c r="Q124" s="161">
        <f t="shared" si="54"/>
        <v>0</v>
      </c>
      <c r="R124" s="161"/>
      <c r="S124" s="161"/>
      <c r="T124" s="162">
        <v>0</v>
      </c>
      <c r="U124" s="161">
        <f t="shared" si="55"/>
        <v>0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172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100</v>
      </c>
      <c r="B125" s="158" t="s">
        <v>329</v>
      </c>
      <c r="C125" s="191" t="s">
        <v>330</v>
      </c>
      <c r="D125" s="160" t="s">
        <v>140</v>
      </c>
      <c r="E125" s="166">
        <v>26.54</v>
      </c>
      <c r="F125" s="168"/>
      <c r="G125" s="169">
        <f t="shared" si="49"/>
        <v>0</v>
      </c>
      <c r="H125" s="169"/>
      <c r="I125" s="169">
        <f t="shared" si="50"/>
        <v>0</v>
      </c>
      <c r="J125" s="169"/>
      <c r="K125" s="169">
        <f t="shared" si="51"/>
        <v>0</v>
      </c>
      <c r="L125" s="169">
        <v>21</v>
      </c>
      <c r="M125" s="169">
        <f t="shared" si="52"/>
        <v>0</v>
      </c>
      <c r="N125" s="161">
        <v>0</v>
      </c>
      <c r="O125" s="161">
        <f t="shared" si="53"/>
        <v>0</v>
      </c>
      <c r="P125" s="161">
        <v>0</v>
      </c>
      <c r="Q125" s="161">
        <f t="shared" si="54"/>
        <v>0</v>
      </c>
      <c r="R125" s="161"/>
      <c r="S125" s="161"/>
      <c r="T125" s="162">
        <v>0.12</v>
      </c>
      <c r="U125" s="161">
        <f t="shared" si="55"/>
        <v>3.18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129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>
        <v>101</v>
      </c>
      <c r="B126" s="158" t="s">
        <v>331</v>
      </c>
      <c r="C126" s="191" t="s">
        <v>332</v>
      </c>
      <c r="D126" s="160" t="s">
        <v>124</v>
      </c>
      <c r="E126" s="166">
        <v>12</v>
      </c>
      <c r="F126" s="168"/>
      <c r="G126" s="169">
        <f t="shared" si="49"/>
        <v>0</v>
      </c>
      <c r="H126" s="169"/>
      <c r="I126" s="169">
        <f t="shared" si="50"/>
        <v>0</v>
      </c>
      <c r="J126" s="169"/>
      <c r="K126" s="169">
        <f t="shared" si="51"/>
        <v>0</v>
      </c>
      <c r="L126" s="169">
        <v>21</v>
      </c>
      <c r="M126" s="169">
        <f t="shared" si="52"/>
        <v>0</v>
      </c>
      <c r="N126" s="161">
        <v>2.0000000000000001E-4</v>
      </c>
      <c r="O126" s="161">
        <f t="shared" si="53"/>
        <v>2.3999999999999998E-3</v>
      </c>
      <c r="P126" s="161">
        <v>0</v>
      </c>
      <c r="Q126" s="161">
        <f t="shared" si="54"/>
        <v>0</v>
      </c>
      <c r="R126" s="161"/>
      <c r="S126" s="161"/>
      <c r="T126" s="162">
        <v>0</v>
      </c>
      <c r="U126" s="161">
        <f t="shared" si="55"/>
        <v>0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172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>
        <v>102</v>
      </c>
      <c r="B127" s="158" t="s">
        <v>333</v>
      </c>
      <c r="C127" s="191" t="s">
        <v>334</v>
      </c>
      <c r="D127" s="160" t="s">
        <v>124</v>
      </c>
      <c r="E127" s="166">
        <v>60</v>
      </c>
      <c r="F127" s="168"/>
      <c r="G127" s="169">
        <f t="shared" si="49"/>
        <v>0</v>
      </c>
      <c r="H127" s="169"/>
      <c r="I127" s="169">
        <f t="shared" si="50"/>
        <v>0</v>
      </c>
      <c r="J127" s="169"/>
      <c r="K127" s="169">
        <f t="shared" si="51"/>
        <v>0</v>
      </c>
      <c r="L127" s="169">
        <v>21</v>
      </c>
      <c r="M127" s="169">
        <f t="shared" si="52"/>
        <v>0</v>
      </c>
      <c r="N127" s="161">
        <v>1.4E-3</v>
      </c>
      <c r="O127" s="161">
        <f t="shared" si="53"/>
        <v>8.4000000000000005E-2</v>
      </c>
      <c r="P127" s="161">
        <v>0</v>
      </c>
      <c r="Q127" s="161">
        <f t="shared" si="54"/>
        <v>0</v>
      </c>
      <c r="R127" s="161"/>
      <c r="S127" s="161"/>
      <c r="T127" s="162">
        <v>0.15</v>
      </c>
      <c r="U127" s="161">
        <f t="shared" si="55"/>
        <v>9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129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>
        <v>103</v>
      </c>
      <c r="B128" s="158" t="s">
        <v>335</v>
      </c>
      <c r="C128" s="191" t="s">
        <v>336</v>
      </c>
      <c r="D128" s="160" t="s">
        <v>128</v>
      </c>
      <c r="E128" s="166">
        <v>6</v>
      </c>
      <c r="F128" s="168"/>
      <c r="G128" s="169">
        <f t="shared" si="49"/>
        <v>0</v>
      </c>
      <c r="H128" s="169"/>
      <c r="I128" s="169">
        <f t="shared" si="50"/>
        <v>0</v>
      </c>
      <c r="J128" s="169"/>
      <c r="K128" s="169">
        <f t="shared" si="51"/>
        <v>0</v>
      </c>
      <c r="L128" s="169">
        <v>21</v>
      </c>
      <c r="M128" s="169">
        <f t="shared" si="52"/>
        <v>0</v>
      </c>
      <c r="N128" s="161">
        <v>1.17E-2</v>
      </c>
      <c r="O128" s="161">
        <f t="shared" si="53"/>
        <v>7.0199999999999999E-2</v>
      </c>
      <c r="P128" s="161">
        <v>0</v>
      </c>
      <c r="Q128" s="161">
        <f t="shared" si="54"/>
        <v>0</v>
      </c>
      <c r="R128" s="161"/>
      <c r="S128" s="161"/>
      <c r="T128" s="162">
        <v>0</v>
      </c>
      <c r="U128" s="161">
        <f t="shared" si="55"/>
        <v>0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172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53" t="s">
        <v>120</v>
      </c>
      <c r="B129" s="159" t="s">
        <v>85</v>
      </c>
      <c r="C129" s="192" t="s">
        <v>86</v>
      </c>
      <c r="D129" s="163"/>
      <c r="E129" s="167"/>
      <c r="F129" s="170"/>
      <c r="G129" s="170">
        <f>SUMIF(AE130:AE130,"&lt;&gt;NOR",G130:G130)</f>
        <v>0</v>
      </c>
      <c r="H129" s="170"/>
      <c r="I129" s="170">
        <f>SUM(I130:I130)</f>
        <v>0</v>
      </c>
      <c r="J129" s="170"/>
      <c r="K129" s="170">
        <f>SUM(K130:K130)</f>
        <v>0</v>
      </c>
      <c r="L129" s="170"/>
      <c r="M129" s="170">
        <f>SUM(M130:M130)</f>
        <v>0</v>
      </c>
      <c r="N129" s="164"/>
      <c r="O129" s="164">
        <f>SUM(O130:O130)</f>
        <v>0</v>
      </c>
      <c r="P129" s="164"/>
      <c r="Q129" s="164">
        <f>SUM(Q130:Q130)</f>
        <v>0</v>
      </c>
      <c r="R129" s="164"/>
      <c r="S129" s="164"/>
      <c r="T129" s="165"/>
      <c r="U129" s="164">
        <f>SUM(U130:U130)</f>
        <v>0</v>
      </c>
      <c r="AE129" t="s">
        <v>121</v>
      </c>
    </row>
    <row r="130" spans="1:60" outlineLevel="1" x14ac:dyDescent="0.2">
      <c r="A130" s="152">
        <v>104</v>
      </c>
      <c r="B130" s="158" t="s">
        <v>337</v>
      </c>
      <c r="C130" s="191" t="s">
        <v>338</v>
      </c>
      <c r="D130" s="160" t="s">
        <v>128</v>
      </c>
      <c r="E130" s="166">
        <v>2.4009999999999998</v>
      </c>
      <c r="F130" s="168"/>
      <c r="G130" s="169">
        <f>ROUND(E130*F130,2)</f>
        <v>0</v>
      </c>
      <c r="H130" s="169"/>
      <c r="I130" s="169">
        <f>ROUND(E130*H130,2)</f>
        <v>0</v>
      </c>
      <c r="J130" s="169"/>
      <c r="K130" s="169">
        <f>ROUND(E130*J130,2)</f>
        <v>0</v>
      </c>
      <c r="L130" s="169">
        <v>21</v>
      </c>
      <c r="M130" s="169">
        <f>G130*(1+L130/100)</f>
        <v>0</v>
      </c>
      <c r="N130" s="161">
        <v>0</v>
      </c>
      <c r="O130" s="161">
        <f>ROUND(E130*N130,5)</f>
        <v>0</v>
      </c>
      <c r="P130" s="161">
        <v>0</v>
      </c>
      <c r="Q130" s="161">
        <f>ROUND(E130*P130,5)</f>
        <v>0</v>
      </c>
      <c r="R130" s="161"/>
      <c r="S130" s="161"/>
      <c r="T130" s="162">
        <v>0</v>
      </c>
      <c r="U130" s="161">
        <f>ROUND(E130*T130,2)</f>
        <v>0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129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x14ac:dyDescent="0.2">
      <c r="A131" s="153" t="s">
        <v>120</v>
      </c>
      <c r="B131" s="159" t="s">
        <v>87</v>
      </c>
      <c r="C131" s="192" t="s">
        <v>88</v>
      </c>
      <c r="D131" s="163"/>
      <c r="E131" s="167"/>
      <c r="F131" s="170"/>
      <c r="G131" s="170">
        <f>SUMIF(AE132:AE135,"&lt;&gt;NOR",G132:G135)</f>
        <v>0</v>
      </c>
      <c r="H131" s="170"/>
      <c r="I131" s="170">
        <f>SUM(I132:I135)</f>
        <v>0</v>
      </c>
      <c r="J131" s="170"/>
      <c r="K131" s="170">
        <f>SUM(K132:K135)</f>
        <v>0</v>
      </c>
      <c r="L131" s="170"/>
      <c r="M131" s="170">
        <f>SUM(M132:M135)</f>
        <v>0</v>
      </c>
      <c r="N131" s="164"/>
      <c r="O131" s="164">
        <f>SUM(O132:O135)</f>
        <v>1.9869999999999999E-2</v>
      </c>
      <c r="P131" s="164"/>
      <c r="Q131" s="164">
        <f>SUM(Q132:Q135)</f>
        <v>0</v>
      </c>
      <c r="R131" s="164"/>
      <c r="S131" s="164"/>
      <c r="T131" s="165"/>
      <c r="U131" s="164">
        <f>SUM(U132:U135)</f>
        <v>6.25</v>
      </c>
      <c r="AE131" t="s">
        <v>121</v>
      </c>
    </row>
    <row r="132" spans="1:60" ht="22.5" outlineLevel="1" x14ac:dyDescent="0.2">
      <c r="A132" s="152">
        <v>105</v>
      </c>
      <c r="B132" s="158" t="s">
        <v>339</v>
      </c>
      <c r="C132" s="191" t="s">
        <v>340</v>
      </c>
      <c r="D132" s="160" t="s">
        <v>128</v>
      </c>
      <c r="E132" s="166">
        <v>12.42</v>
      </c>
      <c r="F132" s="168"/>
      <c r="G132" s="169">
        <f>ROUND(E132*F132,2)</f>
        <v>0</v>
      </c>
      <c r="H132" s="169"/>
      <c r="I132" s="169">
        <f>ROUND(E132*H132,2)</f>
        <v>0</v>
      </c>
      <c r="J132" s="169"/>
      <c r="K132" s="169">
        <f>ROUND(E132*J132,2)</f>
        <v>0</v>
      </c>
      <c r="L132" s="169">
        <v>21</v>
      </c>
      <c r="M132" s="169">
        <f>G132*(1+L132/100)</f>
        <v>0</v>
      </c>
      <c r="N132" s="161">
        <v>2.0000000000000002E-5</v>
      </c>
      <c r="O132" s="161">
        <f>ROUND(E132*N132,5)</f>
        <v>2.5000000000000001E-4</v>
      </c>
      <c r="P132" s="161">
        <v>0</v>
      </c>
      <c r="Q132" s="161">
        <f>ROUND(E132*P132,5)</f>
        <v>0</v>
      </c>
      <c r="R132" s="161"/>
      <c r="S132" s="161"/>
      <c r="T132" s="162">
        <v>2.9000000000000001E-2</v>
      </c>
      <c r="U132" s="161">
        <f>ROUND(E132*T132,2)</f>
        <v>0.36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129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>
        <v>106</v>
      </c>
      <c r="B133" s="158" t="s">
        <v>341</v>
      </c>
      <c r="C133" s="191" t="s">
        <v>342</v>
      </c>
      <c r="D133" s="160" t="s">
        <v>128</v>
      </c>
      <c r="E133" s="166">
        <v>29.277000000000001</v>
      </c>
      <c r="F133" s="168"/>
      <c r="G133" s="169">
        <f>ROUND(E133*F133,2)</f>
        <v>0</v>
      </c>
      <c r="H133" s="169"/>
      <c r="I133" s="169">
        <f>ROUND(E133*H133,2)</f>
        <v>0</v>
      </c>
      <c r="J133" s="169"/>
      <c r="K133" s="169">
        <f>ROUND(E133*J133,2)</f>
        <v>0</v>
      </c>
      <c r="L133" s="169">
        <v>21</v>
      </c>
      <c r="M133" s="169">
        <f>G133*(1+L133/100)</f>
        <v>0</v>
      </c>
      <c r="N133" s="161">
        <v>2.5999999999999998E-4</v>
      </c>
      <c r="O133" s="161">
        <f>ROUND(E133*N133,5)</f>
        <v>7.6099999999999996E-3</v>
      </c>
      <c r="P133" s="161">
        <v>0</v>
      </c>
      <c r="Q133" s="161">
        <f>ROUND(E133*P133,5)</f>
        <v>0</v>
      </c>
      <c r="R133" s="161"/>
      <c r="S133" s="161"/>
      <c r="T133" s="162">
        <v>6.6919999999999993E-2</v>
      </c>
      <c r="U133" s="161">
        <f>ROUND(E133*T133,2)</f>
        <v>1.96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129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>
        <v>107</v>
      </c>
      <c r="B134" s="158" t="s">
        <v>343</v>
      </c>
      <c r="C134" s="191" t="s">
        <v>344</v>
      </c>
      <c r="D134" s="160" t="s">
        <v>128</v>
      </c>
      <c r="E134" s="166">
        <v>29.277000000000001</v>
      </c>
      <c r="F134" s="168"/>
      <c r="G134" s="169">
        <f>ROUND(E134*F134,2)</f>
        <v>0</v>
      </c>
      <c r="H134" s="169"/>
      <c r="I134" s="169">
        <f>ROUND(E134*H134,2)</f>
        <v>0</v>
      </c>
      <c r="J134" s="169"/>
      <c r="K134" s="169">
        <f>ROUND(E134*J134,2)</f>
        <v>0</v>
      </c>
      <c r="L134" s="169">
        <v>21</v>
      </c>
      <c r="M134" s="169">
        <f>G134*(1+L134/100)</f>
        <v>0</v>
      </c>
      <c r="N134" s="161">
        <v>1E-4</v>
      </c>
      <c r="O134" s="161">
        <f>ROUND(E134*N134,5)</f>
        <v>2.9299999999999999E-3</v>
      </c>
      <c r="P134" s="161">
        <v>0</v>
      </c>
      <c r="Q134" s="161">
        <f>ROUND(E134*P134,5)</f>
        <v>0</v>
      </c>
      <c r="R134" s="161"/>
      <c r="S134" s="161"/>
      <c r="T134" s="162">
        <v>3.2480000000000002E-2</v>
      </c>
      <c r="U134" s="161">
        <f>ROUND(E134*T134,2)</f>
        <v>0.95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129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>
        <v>108</v>
      </c>
      <c r="B135" s="158" t="s">
        <v>345</v>
      </c>
      <c r="C135" s="191" t="s">
        <v>346</v>
      </c>
      <c r="D135" s="160" t="s">
        <v>128</v>
      </c>
      <c r="E135" s="166">
        <v>29.277000000000001</v>
      </c>
      <c r="F135" s="168"/>
      <c r="G135" s="169">
        <f>ROUND(E135*F135,2)</f>
        <v>0</v>
      </c>
      <c r="H135" s="169"/>
      <c r="I135" s="169">
        <f>ROUND(E135*H135,2)</f>
        <v>0</v>
      </c>
      <c r="J135" s="169"/>
      <c r="K135" s="169">
        <f>ROUND(E135*J135,2)</f>
        <v>0</v>
      </c>
      <c r="L135" s="169">
        <v>21</v>
      </c>
      <c r="M135" s="169">
        <f>G135*(1+L135/100)</f>
        <v>0</v>
      </c>
      <c r="N135" s="161">
        <v>3.1E-4</v>
      </c>
      <c r="O135" s="161">
        <f>ROUND(E135*N135,5)</f>
        <v>9.0799999999999995E-3</v>
      </c>
      <c r="P135" s="161">
        <v>0</v>
      </c>
      <c r="Q135" s="161">
        <f>ROUND(E135*P135,5)</f>
        <v>0</v>
      </c>
      <c r="R135" s="161"/>
      <c r="S135" s="161"/>
      <c r="T135" s="162">
        <v>0.10191</v>
      </c>
      <c r="U135" s="161">
        <f>ROUND(E135*T135,2)</f>
        <v>2.98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129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x14ac:dyDescent="0.2">
      <c r="A136" s="153" t="s">
        <v>120</v>
      </c>
      <c r="B136" s="159" t="s">
        <v>89</v>
      </c>
      <c r="C136" s="192" t="s">
        <v>90</v>
      </c>
      <c r="D136" s="163"/>
      <c r="E136" s="167"/>
      <c r="F136" s="170"/>
      <c r="G136" s="170">
        <f>SUMIF(AE137:AE137,"&lt;&gt;NOR",G137:G137)</f>
        <v>0</v>
      </c>
      <c r="H136" s="170"/>
      <c r="I136" s="170">
        <f>SUM(I137:I137)</f>
        <v>0</v>
      </c>
      <c r="J136" s="170"/>
      <c r="K136" s="170">
        <f>SUM(K137:K137)</f>
        <v>0</v>
      </c>
      <c r="L136" s="170"/>
      <c r="M136" s="170">
        <f>SUM(M137:M137)</f>
        <v>0</v>
      </c>
      <c r="N136" s="164"/>
      <c r="O136" s="164">
        <f>SUM(O137:O137)</f>
        <v>0</v>
      </c>
      <c r="P136" s="164"/>
      <c r="Q136" s="164">
        <f>SUM(Q137:Q137)</f>
        <v>0</v>
      </c>
      <c r="R136" s="164"/>
      <c r="S136" s="164"/>
      <c r="T136" s="165"/>
      <c r="U136" s="164">
        <f>SUM(U137:U137)</f>
        <v>5.72</v>
      </c>
      <c r="AE136" t="s">
        <v>121</v>
      </c>
    </row>
    <row r="137" spans="1:60" outlineLevel="1" x14ac:dyDescent="0.2">
      <c r="A137" s="152">
        <v>109</v>
      </c>
      <c r="B137" s="158" t="s">
        <v>347</v>
      </c>
      <c r="C137" s="191" t="s">
        <v>348</v>
      </c>
      <c r="D137" s="160" t="s">
        <v>244</v>
      </c>
      <c r="E137" s="166">
        <v>1</v>
      </c>
      <c r="F137" s="168"/>
      <c r="G137" s="169">
        <f>ROUND(E137*F137,2)</f>
        <v>0</v>
      </c>
      <c r="H137" s="169"/>
      <c r="I137" s="169">
        <f>ROUND(E137*H137,2)</f>
        <v>0</v>
      </c>
      <c r="J137" s="169"/>
      <c r="K137" s="169">
        <f>ROUND(E137*J137,2)</f>
        <v>0</v>
      </c>
      <c r="L137" s="169">
        <v>21</v>
      </c>
      <c r="M137" s="169">
        <f>G137*(1+L137/100)</f>
        <v>0</v>
      </c>
      <c r="N137" s="161">
        <v>0</v>
      </c>
      <c r="O137" s="161">
        <f>ROUND(E137*N137,5)</f>
        <v>0</v>
      </c>
      <c r="P137" s="161">
        <v>0</v>
      </c>
      <c r="Q137" s="161">
        <f>ROUND(E137*P137,5)</f>
        <v>0</v>
      </c>
      <c r="R137" s="161"/>
      <c r="S137" s="161"/>
      <c r="T137" s="162">
        <v>5.718</v>
      </c>
      <c r="U137" s="161">
        <f>ROUND(E137*T137,2)</f>
        <v>5.72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129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x14ac:dyDescent="0.2">
      <c r="A138" s="153" t="s">
        <v>120</v>
      </c>
      <c r="B138" s="159" t="s">
        <v>91</v>
      </c>
      <c r="C138" s="192" t="s">
        <v>92</v>
      </c>
      <c r="D138" s="163"/>
      <c r="E138" s="167"/>
      <c r="F138" s="170"/>
      <c r="G138" s="170">
        <f>SUMIF(AE139:AE145,"&lt;&gt;NOR",G139:G145)</f>
        <v>0</v>
      </c>
      <c r="H138" s="170"/>
      <c r="I138" s="170">
        <f>SUM(I139:I145)</f>
        <v>0</v>
      </c>
      <c r="J138" s="170"/>
      <c r="K138" s="170">
        <f>SUM(K139:K145)</f>
        <v>0</v>
      </c>
      <c r="L138" s="170"/>
      <c r="M138" s="170">
        <f>SUM(M139:M145)</f>
        <v>0</v>
      </c>
      <c r="N138" s="164"/>
      <c r="O138" s="164">
        <f>SUM(O139:O145)</f>
        <v>0</v>
      </c>
      <c r="P138" s="164"/>
      <c r="Q138" s="164">
        <f>SUM(Q139:Q145)</f>
        <v>0</v>
      </c>
      <c r="R138" s="164"/>
      <c r="S138" s="164"/>
      <c r="T138" s="165"/>
      <c r="U138" s="164">
        <f>SUM(U139:U145)</f>
        <v>3520.08</v>
      </c>
      <c r="AE138" t="s">
        <v>121</v>
      </c>
    </row>
    <row r="139" spans="1:60" outlineLevel="1" x14ac:dyDescent="0.2">
      <c r="A139" s="152">
        <v>110</v>
      </c>
      <c r="B139" s="158" t="s">
        <v>349</v>
      </c>
      <c r="C139" s="191" t="s">
        <v>350</v>
      </c>
      <c r="D139" s="160" t="s">
        <v>351</v>
      </c>
      <c r="E139" s="166">
        <v>12</v>
      </c>
      <c r="F139" s="168"/>
      <c r="G139" s="169">
        <f t="shared" ref="G139:G145" si="56">ROUND(E139*F139,2)</f>
        <v>0</v>
      </c>
      <c r="H139" s="169"/>
      <c r="I139" s="169">
        <f t="shared" ref="I139:I145" si="57">ROUND(E139*H139,2)</f>
        <v>0</v>
      </c>
      <c r="J139" s="169"/>
      <c r="K139" s="169">
        <f t="shared" ref="K139:K145" si="58">ROUND(E139*J139,2)</f>
        <v>0</v>
      </c>
      <c r="L139" s="169">
        <v>21</v>
      </c>
      <c r="M139" s="169">
        <f t="shared" ref="M139:M145" si="59">G139*(1+L139/100)</f>
        <v>0</v>
      </c>
      <c r="N139" s="161">
        <v>0</v>
      </c>
      <c r="O139" s="161">
        <f t="shared" ref="O139:O145" si="60">ROUND(E139*N139,5)</f>
        <v>0</v>
      </c>
      <c r="P139" s="161">
        <v>0</v>
      </c>
      <c r="Q139" s="161">
        <f t="shared" ref="Q139:Q145" si="61">ROUND(E139*P139,5)</f>
        <v>0</v>
      </c>
      <c r="R139" s="161"/>
      <c r="S139" s="161"/>
      <c r="T139" s="162">
        <v>39.112090000000002</v>
      </c>
      <c r="U139" s="161">
        <f t="shared" ref="U139:U145" si="62">ROUND(E139*T139,2)</f>
        <v>469.35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129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>
        <v>111</v>
      </c>
      <c r="B140" s="158" t="s">
        <v>352</v>
      </c>
      <c r="C140" s="191" t="s">
        <v>353</v>
      </c>
      <c r="D140" s="160" t="s">
        <v>351</v>
      </c>
      <c r="E140" s="166">
        <v>4</v>
      </c>
      <c r="F140" s="168"/>
      <c r="G140" s="169">
        <f t="shared" si="56"/>
        <v>0</v>
      </c>
      <c r="H140" s="169"/>
      <c r="I140" s="169">
        <f t="shared" si="57"/>
        <v>0</v>
      </c>
      <c r="J140" s="169"/>
      <c r="K140" s="169">
        <f t="shared" si="58"/>
        <v>0</v>
      </c>
      <c r="L140" s="169">
        <v>21</v>
      </c>
      <c r="M140" s="169">
        <f t="shared" si="59"/>
        <v>0</v>
      </c>
      <c r="N140" s="161">
        <v>0</v>
      </c>
      <c r="O140" s="161">
        <f t="shared" si="60"/>
        <v>0</v>
      </c>
      <c r="P140" s="161">
        <v>0</v>
      </c>
      <c r="Q140" s="161">
        <f t="shared" si="61"/>
        <v>0</v>
      </c>
      <c r="R140" s="161"/>
      <c r="S140" s="161"/>
      <c r="T140" s="162">
        <v>39.112090000000002</v>
      </c>
      <c r="U140" s="161">
        <f t="shared" si="62"/>
        <v>156.44999999999999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129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>
        <v>112</v>
      </c>
      <c r="B141" s="158" t="s">
        <v>354</v>
      </c>
      <c r="C141" s="191" t="s">
        <v>355</v>
      </c>
      <c r="D141" s="160" t="s">
        <v>351</v>
      </c>
      <c r="E141" s="166">
        <v>2</v>
      </c>
      <c r="F141" s="168"/>
      <c r="G141" s="169">
        <f t="shared" si="56"/>
        <v>0</v>
      </c>
      <c r="H141" s="169"/>
      <c r="I141" s="169">
        <f t="shared" si="57"/>
        <v>0</v>
      </c>
      <c r="J141" s="169"/>
      <c r="K141" s="169">
        <f t="shared" si="58"/>
        <v>0</v>
      </c>
      <c r="L141" s="169">
        <v>21</v>
      </c>
      <c r="M141" s="169">
        <f t="shared" si="59"/>
        <v>0</v>
      </c>
      <c r="N141" s="161">
        <v>0</v>
      </c>
      <c r="O141" s="161">
        <f t="shared" si="60"/>
        <v>0</v>
      </c>
      <c r="P141" s="161">
        <v>0</v>
      </c>
      <c r="Q141" s="161">
        <f t="shared" si="61"/>
        <v>0</v>
      </c>
      <c r="R141" s="161"/>
      <c r="S141" s="161"/>
      <c r="T141" s="162">
        <v>39.112090000000002</v>
      </c>
      <c r="U141" s="161">
        <f t="shared" si="62"/>
        <v>78.22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129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113</v>
      </c>
      <c r="B142" s="158" t="s">
        <v>356</v>
      </c>
      <c r="C142" s="191" t="s">
        <v>357</v>
      </c>
      <c r="D142" s="160" t="s">
        <v>140</v>
      </c>
      <c r="E142" s="166">
        <v>30</v>
      </c>
      <c r="F142" s="168"/>
      <c r="G142" s="169">
        <f t="shared" si="56"/>
        <v>0</v>
      </c>
      <c r="H142" s="169"/>
      <c r="I142" s="169">
        <f t="shared" si="57"/>
        <v>0</v>
      </c>
      <c r="J142" s="169"/>
      <c r="K142" s="169">
        <f t="shared" si="58"/>
        <v>0</v>
      </c>
      <c r="L142" s="169">
        <v>21</v>
      </c>
      <c r="M142" s="169">
        <f t="shared" si="59"/>
        <v>0</v>
      </c>
      <c r="N142" s="161">
        <v>0</v>
      </c>
      <c r="O142" s="161">
        <f t="shared" si="60"/>
        <v>0</v>
      </c>
      <c r="P142" s="161">
        <v>0</v>
      </c>
      <c r="Q142" s="161">
        <f t="shared" si="61"/>
        <v>0</v>
      </c>
      <c r="R142" s="161"/>
      <c r="S142" s="161"/>
      <c r="T142" s="162">
        <v>39.112090000000002</v>
      </c>
      <c r="U142" s="161">
        <f t="shared" si="62"/>
        <v>1173.3599999999999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129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114</v>
      </c>
      <c r="B143" s="158" t="s">
        <v>358</v>
      </c>
      <c r="C143" s="191" t="s">
        <v>359</v>
      </c>
      <c r="D143" s="160" t="s">
        <v>244</v>
      </c>
      <c r="E143" s="166">
        <v>1</v>
      </c>
      <c r="F143" s="168"/>
      <c r="G143" s="169">
        <f t="shared" si="56"/>
        <v>0</v>
      </c>
      <c r="H143" s="169"/>
      <c r="I143" s="169">
        <f t="shared" si="57"/>
        <v>0</v>
      </c>
      <c r="J143" s="169"/>
      <c r="K143" s="169">
        <f t="shared" si="58"/>
        <v>0</v>
      </c>
      <c r="L143" s="169">
        <v>21</v>
      </c>
      <c r="M143" s="169">
        <f t="shared" si="59"/>
        <v>0</v>
      </c>
      <c r="N143" s="161">
        <v>0</v>
      </c>
      <c r="O143" s="161">
        <f t="shared" si="60"/>
        <v>0</v>
      </c>
      <c r="P143" s="161">
        <v>0</v>
      </c>
      <c r="Q143" s="161">
        <f t="shared" si="61"/>
        <v>0</v>
      </c>
      <c r="R143" s="161"/>
      <c r="S143" s="161"/>
      <c r="T143" s="162">
        <v>39.112090000000002</v>
      </c>
      <c r="U143" s="161">
        <f t="shared" si="62"/>
        <v>39.11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129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115</v>
      </c>
      <c r="B144" s="158" t="s">
        <v>360</v>
      </c>
      <c r="C144" s="191" t="s">
        <v>361</v>
      </c>
      <c r="D144" s="160" t="s">
        <v>362</v>
      </c>
      <c r="E144" s="166">
        <v>40</v>
      </c>
      <c r="F144" s="168"/>
      <c r="G144" s="169">
        <f t="shared" si="56"/>
        <v>0</v>
      </c>
      <c r="H144" s="169"/>
      <c r="I144" s="169">
        <f t="shared" si="57"/>
        <v>0</v>
      </c>
      <c r="J144" s="169"/>
      <c r="K144" s="169">
        <f t="shared" si="58"/>
        <v>0</v>
      </c>
      <c r="L144" s="169">
        <v>21</v>
      </c>
      <c r="M144" s="169">
        <f t="shared" si="59"/>
        <v>0</v>
      </c>
      <c r="N144" s="161">
        <v>0</v>
      </c>
      <c r="O144" s="161">
        <f t="shared" si="60"/>
        <v>0</v>
      </c>
      <c r="P144" s="161">
        <v>0</v>
      </c>
      <c r="Q144" s="161">
        <f t="shared" si="61"/>
        <v>0</v>
      </c>
      <c r="R144" s="161"/>
      <c r="S144" s="161"/>
      <c r="T144" s="162">
        <v>39.112090000000002</v>
      </c>
      <c r="U144" s="161">
        <f t="shared" si="62"/>
        <v>1564.48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129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>
        <v>116</v>
      </c>
      <c r="B145" s="158" t="s">
        <v>363</v>
      </c>
      <c r="C145" s="191" t="s">
        <v>364</v>
      </c>
      <c r="D145" s="160" t="s">
        <v>244</v>
      </c>
      <c r="E145" s="166">
        <v>1</v>
      </c>
      <c r="F145" s="168"/>
      <c r="G145" s="169">
        <f t="shared" si="56"/>
        <v>0</v>
      </c>
      <c r="H145" s="169"/>
      <c r="I145" s="169">
        <f t="shared" si="57"/>
        <v>0</v>
      </c>
      <c r="J145" s="169"/>
      <c r="K145" s="169">
        <f t="shared" si="58"/>
        <v>0</v>
      </c>
      <c r="L145" s="169">
        <v>21</v>
      </c>
      <c r="M145" s="169">
        <f t="shared" si="59"/>
        <v>0</v>
      </c>
      <c r="N145" s="161">
        <v>0</v>
      </c>
      <c r="O145" s="161">
        <f t="shared" si="60"/>
        <v>0</v>
      </c>
      <c r="P145" s="161">
        <v>0</v>
      </c>
      <c r="Q145" s="161">
        <f t="shared" si="61"/>
        <v>0</v>
      </c>
      <c r="R145" s="161"/>
      <c r="S145" s="161"/>
      <c r="T145" s="162">
        <v>39.112090000000002</v>
      </c>
      <c r="U145" s="161">
        <f t="shared" si="62"/>
        <v>39.11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129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x14ac:dyDescent="0.2">
      <c r="A146" s="153" t="s">
        <v>120</v>
      </c>
      <c r="B146" s="159" t="s">
        <v>93</v>
      </c>
      <c r="C146" s="192" t="s">
        <v>26</v>
      </c>
      <c r="D146" s="163"/>
      <c r="E146" s="167"/>
      <c r="F146" s="170"/>
      <c r="G146" s="170">
        <f>SUMIF(AE147:AE147,"&lt;&gt;NOR",G147:G147)</f>
        <v>0</v>
      </c>
      <c r="H146" s="170"/>
      <c r="I146" s="170">
        <f>SUM(I147:I147)</f>
        <v>0</v>
      </c>
      <c r="J146" s="170"/>
      <c r="K146" s="170">
        <f>SUM(K147:K147)</f>
        <v>0</v>
      </c>
      <c r="L146" s="170"/>
      <c r="M146" s="170">
        <f>SUM(M147:M147)</f>
        <v>0</v>
      </c>
      <c r="N146" s="164"/>
      <c r="O146" s="164">
        <f>SUM(O147:O147)</f>
        <v>0</v>
      </c>
      <c r="P146" s="164"/>
      <c r="Q146" s="164">
        <f>SUM(Q147:Q147)</f>
        <v>0</v>
      </c>
      <c r="R146" s="164"/>
      <c r="S146" s="164"/>
      <c r="T146" s="165"/>
      <c r="U146" s="164">
        <f>SUM(U147:U147)</f>
        <v>0</v>
      </c>
      <c r="AE146" t="s">
        <v>121</v>
      </c>
    </row>
    <row r="147" spans="1:60" outlineLevel="1" x14ac:dyDescent="0.2">
      <c r="A147" s="179">
        <v>117</v>
      </c>
      <c r="B147" s="180" t="s">
        <v>365</v>
      </c>
      <c r="C147" s="193" t="s">
        <v>366</v>
      </c>
      <c r="D147" s="181" t="s">
        <v>367</v>
      </c>
      <c r="E147" s="182">
        <v>1</v>
      </c>
      <c r="F147" s="183"/>
      <c r="G147" s="184">
        <f>ROUND(E147*F147,2)</f>
        <v>0</v>
      </c>
      <c r="H147" s="184"/>
      <c r="I147" s="184">
        <f>ROUND(E147*H147,2)</f>
        <v>0</v>
      </c>
      <c r="J147" s="184"/>
      <c r="K147" s="184">
        <f>ROUND(E147*J147,2)</f>
        <v>0</v>
      </c>
      <c r="L147" s="184">
        <v>21</v>
      </c>
      <c r="M147" s="184">
        <f>G147*(1+L147/100)</f>
        <v>0</v>
      </c>
      <c r="N147" s="185">
        <v>0</v>
      </c>
      <c r="O147" s="185">
        <f>ROUND(E147*N147,5)</f>
        <v>0</v>
      </c>
      <c r="P147" s="185">
        <v>0</v>
      </c>
      <c r="Q147" s="185">
        <f>ROUND(E147*P147,5)</f>
        <v>0</v>
      </c>
      <c r="R147" s="185"/>
      <c r="S147" s="185"/>
      <c r="T147" s="186">
        <v>0</v>
      </c>
      <c r="U147" s="185">
        <f>ROUND(E147*T147,2)</f>
        <v>0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129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6"/>
      <c r="B148" s="7" t="s">
        <v>368</v>
      </c>
      <c r="C148" s="194" t="s">
        <v>368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C148">
        <v>12</v>
      </c>
      <c r="AD148">
        <v>21</v>
      </c>
    </row>
    <row r="149" spans="1:60" x14ac:dyDescent="0.2">
      <c r="A149" s="187"/>
      <c r="B149" s="188" t="s">
        <v>28</v>
      </c>
      <c r="C149" s="195" t="s">
        <v>368</v>
      </c>
      <c r="D149" s="189"/>
      <c r="E149" s="189"/>
      <c r="F149" s="189"/>
      <c r="G149" s="190">
        <f>G8+G12+G15+G25+G32+G36+G38+G40+G47+G66+G68+G76+G82+G99+G102+G106+G109+G119+G129+G131+G136+G138+G146</f>
        <v>0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AC149">
        <f>SUMIF(L7:L147,AC148,G7:G147)</f>
        <v>0</v>
      </c>
      <c r="AD149">
        <f>SUMIF(L7:L147,AD148,G7:G147)</f>
        <v>0</v>
      </c>
      <c r="AE149" t="s">
        <v>369</v>
      </c>
    </row>
    <row r="150" spans="1:60" x14ac:dyDescent="0.2">
      <c r="A150" s="6"/>
      <c r="B150" s="7" t="s">
        <v>368</v>
      </c>
      <c r="C150" s="194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101152</cp:lastModifiedBy>
  <cp:lastPrinted>2014-02-28T09:52:57Z</cp:lastPrinted>
  <dcterms:created xsi:type="dcterms:W3CDTF">2009-04-08T07:15:50Z</dcterms:created>
  <dcterms:modified xsi:type="dcterms:W3CDTF">2024-09-11T05:14:33Z</dcterms:modified>
</cp:coreProperties>
</file>