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tavba" sheetId="2" r:id="rId2"/>
    <sheet name="02 - ZTI" sheetId="3" r:id="rId3"/>
    <sheet name="03 - VZT" sheetId="4" r:id="rId4"/>
    <sheet name="04 - Elektro_silnoproud a..." sheetId="5" r:id="rId5"/>
    <sheet name="05 - Vybavení" sheetId="6" r:id="rId6"/>
    <sheet name="Pokyny pro vyplnění" sheetId="7" r:id="rId7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'01 - Stavba'!$C$100:$K$496</definedName>
    <definedName name="_xlnm.Print_Area" localSheetId="1">'01 - Stavba'!$C$4:$J$39,'01 - Stavba'!$C$45:$J$82,'01 - Stavba'!$C$88:$K$496</definedName>
    <definedName name="_xlnm.Print_Titles" localSheetId="1">'01 - Stavba'!$100:$100</definedName>
    <definedName name="_xlnm._FilterDatabase" localSheetId="2" hidden="1">'02 - ZTI'!$C$87:$K$498</definedName>
    <definedName name="_xlnm.Print_Area" localSheetId="2">'02 - ZTI'!$C$4:$J$39,'02 - ZTI'!$C$45:$J$69,'02 - ZTI'!$C$75:$K$498</definedName>
    <definedName name="_xlnm.Print_Titles" localSheetId="2">'02 - ZTI'!$87:$87</definedName>
    <definedName name="_xlnm._FilterDatabase" localSheetId="3" hidden="1">'03 - VZT'!$C$79:$K$125</definedName>
    <definedName name="_xlnm.Print_Area" localSheetId="3">'03 - VZT'!$C$4:$J$39,'03 - VZT'!$C$45:$J$61,'03 - VZT'!$C$67:$K$125</definedName>
    <definedName name="_xlnm.Print_Titles" localSheetId="3">'03 - VZT'!$79:$79</definedName>
    <definedName name="_xlnm._FilterDatabase" localSheetId="4" hidden="1">'04 - Elektro_silnoproud a...'!$C$85:$K$266</definedName>
    <definedName name="_xlnm.Print_Area" localSheetId="4">'04 - Elektro_silnoproud a...'!$C$4:$J$39,'04 - Elektro_silnoproud a...'!$C$45:$J$67,'04 - Elektro_silnoproud a...'!$C$73:$K$266</definedName>
    <definedName name="_xlnm.Print_Titles" localSheetId="4">'04 - Elektro_silnoproud a...'!$85:$85</definedName>
    <definedName name="_xlnm._FilterDatabase" localSheetId="5" hidden="1">'05 - Vybavení'!$C$78:$K$162</definedName>
    <definedName name="_xlnm.Print_Area" localSheetId="5">'05 - Vybavení'!$C$4:$J$39,'05 - Vybavení'!$C$45:$J$60,'05 - Vybavení'!$C$66:$K$162</definedName>
    <definedName name="_xlnm.Print_Titles" localSheetId="5">'05 - Vybavení'!$78:$78</definedName>
    <definedName name="_xlnm.Print_Area" localSheetId="6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6" l="1" r="J37"/>
  <c r="J36"/>
  <c i="1" r="AY59"/>
  <c i="6" r="J35"/>
  <c i="1" r="AX59"/>
  <c i="6"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BI80"/>
  <c r="BH80"/>
  <c r="BG80"/>
  <c r="BF80"/>
  <c r="T80"/>
  <c r="R80"/>
  <c r="P80"/>
  <c r="J76"/>
  <c r="F75"/>
  <c r="F73"/>
  <c r="E71"/>
  <c r="J55"/>
  <c r="F54"/>
  <c r="F52"/>
  <c r="E50"/>
  <c r="J21"/>
  <c r="E21"/>
  <c r="J75"/>
  <c r="J20"/>
  <c r="J18"/>
  <c r="E18"/>
  <c r="F55"/>
  <c r="J17"/>
  <c r="J12"/>
  <c r="J73"/>
  <c r="E7"/>
  <c r="E69"/>
  <c i="5" r="J37"/>
  <c r="J36"/>
  <c i="1" r="AY58"/>
  <c i="5" r="J35"/>
  <c i="1" r="AX58"/>
  <c i="5" r="BI264"/>
  <c r="BH264"/>
  <c r="BG264"/>
  <c r="BF264"/>
  <c r="T264"/>
  <c r="T263"/>
  <c r="R264"/>
  <c r="R263"/>
  <c r="P264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2"/>
  <c r="BH252"/>
  <c r="BG252"/>
  <c r="BF252"/>
  <c r="T252"/>
  <c r="R252"/>
  <c r="P252"/>
  <c r="BI250"/>
  <c r="BH250"/>
  <c r="BG250"/>
  <c r="BF250"/>
  <c r="T250"/>
  <c r="R250"/>
  <c r="P250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J83"/>
  <c r="F82"/>
  <c r="F80"/>
  <c r="E78"/>
  <c r="J55"/>
  <c r="F54"/>
  <c r="F52"/>
  <c r="E50"/>
  <c r="J21"/>
  <c r="E21"/>
  <c r="J82"/>
  <c r="J20"/>
  <c r="J18"/>
  <c r="E18"/>
  <c r="F55"/>
  <c r="J17"/>
  <c r="J12"/>
  <c r="J80"/>
  <c r="E7"/>
  <c r="E48"/>
  <c i="4" r="J37"/>
  <c r="J36"/>
  <c i="1" r="AY57"/>
  <c i="4" r="J35"/>
  <c i="1" r="AX57"/>
  <c i="4"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J77"/>
  <c r="F76"/>
  <c r="F74"/>
  <c r="E72"/>
  <c r="J55"/>
  <c r="F54"/>
  <c r="F52"/>
  <c r="E50"/>
  <c r="J21"/>
  <c r="E21"/>
  <c r="J54"/>
  <c r="J20"/>
  <c r="J18"/>
  <c r="E18"/>
  <c r="F55"/>
  <c r="J17"/>
  <c r="J12"/>
  <c r="J74"/>
  <c r="E7"/>
  <c r="E70"/>
  <c i="3" r="J37"/>
  <c r="J36"/>
  <c i="1" r="AY56"/>
  <c i="3" r="J35"/>
  <c i="1" r="AX56"/>
  <c i="3" r="BI496"/>
  <c r="BH496"/>
  <c r="BG496"/>
  <c r="BF496"/>
  <c r="T496"/>
  <c r="R496"/>
  <c r="P496"/>
  <c r="BI491"/>
  <c r="BH491"/>
  <c r="BG491"/>
  <c r="BF491"/>
  <c r="T491"/>
  <c r="R491"/>
  <c r="P491"/>
  <c r="BI486"/>
  <c r="BH486"/>
  <c r="BG486"/>
  <c r="BF486"/>
  <c r="T486"/>
  <c r="R486"/>
  <c r="P486"/>
  <c r="BI482"/>
  <c r="BH482"/>
  <c r="BG482"/>
  <c r="BF482"/>
  <c r="T482"/>
  <c r="R482"/>
  <c r="P482"/>
  <c r="BI476"/>
  <c r="BH476"/>
  <c r="BG476"/>
  <c r="BF476"/>
  <c r="T476"/>
  <c r="R476"/>
  <c r="P476"/>
  <c r="BI471"/>
  <c r="BH471"/>
  <c r="BG471"/>
  <c r="BF471"/>
  <c r="T471"/>
  <c r="R471"/>
  <c r="P471"/>
  <c r="BI464"/>
  <c r="BH464"/>
  <c r="BG464"/>
  <c r="BF464"/>
  <c r="T464"/>
  <c r="R464"/>
  <c r="P464"/>
  <c r="BI461"/>
  <c r="BH461"/>
  <c r="BG461"/>
  <c r="BF461"/>
  <c r="T461"/>
  <c r="R461"/>
  <c r="P461"/>
  <c r="BI458"/>
  <c r="BH458"/>
  <c r="BG458"/>
  <c r="BF458"/>
  <c r="T458"/>
  <c r="R458"/>
  <c r="P458"/>
  <c r="BI455"/>
  <c r="BH455"/>
  <c r="BG455"/>
  <c r="BF455"/>
  <c r="T455"/>
  <c r="R455"/>
  <c r="P455"/>
  <c r="BI452"/>
  <c r="BH452"/>
  <c r="BG452"/>
  <c r="BF452"/>
  <c r="T452"/>
  <c r="R452"/>
  <c r="P452"/>
  <c r="BI446"/>
  <c r="BH446"/>
  <c r="BG446"/>
  <c r="BF446"/>
  <c r="T446"/>
  <c r="R446"/>
  <c r="P446"/>
  <c r="BI443"/>
  <c r="BH443"/>
  <c r="BG443"/>
  <c r="BF443"/>
  <c r="T443"/>
  <c r="R443"/>
  <c r="P443"/>
  <c r="BI440"/>
  <c r="BH440"/>
  <c r="BG440"/>
  <c r="BF440"/>
  <c r="T440"/>
  <c r="R440"/>
  <c r="P440"/>
  <c r="BI436"/>
  <c r="BH436"/>
  <c r="BG436"/>
  <c r="BF436"/>
  <c r="T436"/>
  <c r="R436"/>
  <c r="P436"/>
  <c r="BI434"/>
  <c r="BH434"/>
  <c r="BG434"/>
  <c r="BF434"/>
  <c r="T434"/>
  <c r="R434"/>
  <c r="P434"/>
  <c r="BI432"/>
  <c r="BH432"/>
  <c r="BG432"/>
  <c r="BF432"/>
  <c r="T432"/>
  <c r="R432"/>
  <c r="P432"/>
  <c r="BI429"/>
  <c r="BH429"/>
  <c r="BG429"/>
  <c r="BF429"/>
  <c r="T429"/>
  <c r="R429"/>
  <c r="P429"/>
  <c r="BI427"/>
  <c r="BH427"/>
  <c r="BG427"/>
  <c r="BF427"/>
  <c r="T427"/>
  <c r="R427"/>
  <c r="P427"/>
  <c r="BI424"/>
  <c r="BH424"/>
  <c r="BG424"/>
  <c r="BF424"/>
  <c r="T424"/>
  <c r="R424"/>
  <c r="P424"/>
  <c r="BI419"/>
  <c r="BH419"/>
  <c r="BG419"/>
  <c r="BF419"/>
  <c r="T419"/>
  <c r="R419"/>
  <c r="P419"/>
  <c r="BI416"/>
  <c r="BH416"/>
  <c r="BG416"/>
  <c r="BF416"/>
  <c r="T416"/>
  <c r="R416"/>
  <c r="P416"/>
  <c r="BI412"/>
  <c r="BH412"/>
  <c r="BG412"/>
  <c r="BF412"/>
  <c r="T412"/>
  <c r="R412"/>
  <c r="P412"/>
  <c r="BI409"/>
  <c r="BH409"/>
  <c r="BG409"/>
  <c r="BF409"/>
  <c r="T409"/>
  <c r="R409"/>
  <c r="P409"/>
  <c r="BI406"/>
  <c r="BH406"/>
  <c r="BG406"/>
  <c r="BF406"/>
  <c r="T406"/>
  <c r="R406"/>
  <c r="P406"/>
  <c r="BI398"/>
  <c r="BH398"/>
  <c r="BG398"/>
  <c r="BF398"/>
  <c r="T398"/>
  <c r="R398"/>
  <c r="P398"/>
  <c r="BI395"/>
  <c r="BH395"/>
  <c r="BG395"/>
  <c r="BF395"/>
  <c r="T395"/>
  <c r="R395"/>
  <c r="P395"/>
  <c r="BI389"/>
  <c r="BH389"/>
  <c r="BG389"/>
  <c r="BF389"/>
  <c r="T389"/>
  <c r="R389"/>
  <c r="P389"/>
  <c r="BI384"/>
  <c r="BH384"/>
  <c r="BG384"/>
  <c r="BF384"/>
  <c r="T384"/>
  <c r="R384"/>
  <c r="P384"/>
  <c r="BI380"/>
  <c r="BH380"/>
  <c r="BG380"/>
  <c r="BF380"/>
  <c r="T380"/>
  <c r="R380"/>
  <c r="P380"/>
  <c r="BI378"/>
  <c r="BH378"/>
  <c r="BG378"/>
  <c r="BF378"/>
  <c r="T378"/>
  <c r="R378"/>
  <c r="P378"/>
  <c r="BI376"/>
  <c r="BH376"/>
  <c r="BG376"/>
  <c r="BF376"/>
  <c r="T376"/>
  <c r="R376"/>
  <c r="P376"/>
  <c r="BI373"/>
  <c r="BH373"/>
  <c r="BG373"/>
  <c r="BF373"/>
  <c r="T373"/>
  <c r="R373"/>
  <c r="P373"/>
  <c r="BI370"/>
  <c r="BH370"/>
  <c r="BG370"/>
  <c r="BF370"/>
  <c r="T370"/>
  <c r="R370"/>
  <c r="P370"/>
  <c r="BI367"/>
  <c r="BH367"/>
  <c r="BG367"/>
  <c r="BF367"/>
  <c r="T367"/>
  <c r="R367"/>
  <c r="P367"/>
  <c r="BI363"/>
  <c r="BH363"/>
  <c r="BG363"/>
  <c r="BF363"/>
  <c r="T363"/>
  <c r="R363"/>
  <c r="P363"/>
  <c r="BI360"/>
  <c r="BH360"/>
  <c r="BG360"/>
  <c r="BF360"/>
  <c r="T360"/>
  <c r="R360"/>
  <c r="P360"/>
  <c r="BI357"/>
  <c r="BH357"/>
  <c r="BG357"/>
  <c r="BF357"/>
  <c r="T357"/>
  <c r="R357"/>
  <c r="P357"/>
  <c r="BI354"/>
  <c r="BH354"/>
  <c r="BG354"/>
  <c r="BF354"/>
  <c r="T354"/>
  <c r="R354"/>
  <c r="P354"/>
  <c r="BI351"/>
  <c r="BH351"/>
  <c r="BG351"/>
  <c r="BF351"/>
  <c r="T351"/>
  <c r="R351"/>
  <c r="P351"/>
  <c r="BI348"/>
  <c r="BH348"/>
  <c r="BG348"/>
  <c r="BF348"/>
  <c r="T348"/>
  <c r="R348"/>
  <c r="P348"/>
  <c r="BI345"/>
  <c r="BH345"/>
  <c r="BG345"/>
  <c r="BF345"/>
  <c r="T345"/>
  <c r="R345"/>
  <c r="P345"/>
  <c r="BI342"/>
  <c r="BH342"/>
  <c r="BG342"/>
  <c r="BF342"/>
  <c r="T342"/>
  <c r="R342"/>
  <c r="P342"/>
  <c r="BI339"/>
  <c r="BH339"/>
  <c r="BG339"/>
  <c r="BF339"/>
  <c r="T339"/>
  <c r="R339"/>
  <c r="P339"/>
  <c r="BI336"/>
  <c r="BH336"/>
  <c r="BG336"/>
  <c r="BF336"/>
  <c r="T336"/>
  <c r="R336"/>
  <c r="P336"/>
  <c r="BI333"/>
  <c r="BH333"/>
  <c r="BG333"/>
  <c r="BF333"/>
  <c r="T333"/>
  <c r="R333"/>
  <c r="P333"/>
  <c r="BI330"/>
  <c r="BH330"/>
  <c r="BG330"/>
  <c r="BF330"/>
  <c r="T330"/>
  <c r="R330"/>
  <c r="P330"/>
  <c r="BI327"/>
  <c r="BH327"/>
  <c r="BG327"/>
  <c r="BF327"/>
  <c r="T327"/>
  <c r="R327"/>
  <c r="P327"/>
  <c r="BI324"/>
  <c r="BH324"/>
  <c r="BG324"/>
  <c r="BF324"/>
  <c r="T324"/>
  <c r="R324"/>
  <c r="P324"/>
  <c r="BI321"/>
  <c r="BH321"/>
  <c r="BG321"/>
  <c r="BF321"/>
  <c r="T321"/>
  <c r="R321"/>
  <c r="P321"/>
  <c r="BI318"/>
  <c r="BH318"/>
  <c r="BG318"/>
  <c r="BF318"/>
  <c r="T318"/>
  <c r="R318"/>
  <c r="P318"/>
  <c r="BI315"/>
  <c r="BH315"/>
  <c r="BG315"/>
  <c r="BF315"/>
  <c r="T315"/>
  <c r="R315"/>
  <c r="P315"/>
  <c r="BI312"/>
  <c r="BH312"/>
  <c r="BG312"/>
  <c r="BF312"/>
  <c r="T312"/>
  <c r="R312"/>
  <c r="P312"/>
  <c r="BI310"/>
  <c r="BH310"/>
  <c r="BG310"/>
  <c r="BF310"/>
  <c r="T310"/>
  <c r="R310"/>
  <c r="P310"/>
  <c r="BI307"/>
  <c r="BH307"/>
  <c r="BG307"/>
  <c r="BF307"/>
  <c r="T307"/>
  <c r="R307"/>
  <c r="P307"/>
  <c r="BI305"/>
  <c r="BH305"/>
  <c r="BG305"/>
  <c r="BF305"/>
  <c r="T305"/>
  <c r="R305"/>
  <c r="P305"/>
  <c r="BI302"/>
  <c r="BH302"/>
  <c r="BG302"/>
  <c r="BF302"/>
  <c r="T302"/>
  <c r="R302"/>
  <c r="P302"/>
  <c r="BI300"/>
  <c r="BH300"/>
  <c r="BG300"/>
  <c r="BF300"/>
  <c r="T300"/>
  <c r="R300"/>
  <c r="P300"/>
  <c r="BI297"/>
  <c r="BH297"/>
  <c r="BG297"/>
  <c r="BF297"/>
  <c r="T297"/>
  <c r="R297"/>
  <c r="P297"/>
  <c r="BI295"/>
  <c r="BH295"/>
  <c r="BG295"/>
  <c r="BF295"/>
  <c r="T295"/>
  <c r="R295"/>
  <c r="P295"/>
  <c r="BI292"/>
  <c r="BH292"/>
  <c r="BG292"/>
  <c r="BF292"/>
  <c r="T292"/>
  <c r="R292"/>
  <c r="P292"/>
  <c r="BI290"/>
  <c r="BH290"/>
  <c r="BG290"/>
  <c r="BF290"/>
  <c r="T290"/>
  <c r="R290"/>
  <c r="P290"/>
  <c r="BI287"/>
  <c r="BH287"/>
  <c r="BG287"/>
  <c r="BF287"/>
  <c r="T287"/>
  <c r="R287"/>
  <c r="P287"/>
  <c r="BI285"/>
  <c r="BH285"/>
  <c r="BG285"/>
  <c r="BF285"/>
  <c r="T285"/>
  <c r="R285"/>
  <c r="P285"/>
  <c r="BI282"/>
  <c r="BH282"/>
  <c r="BG282"/>
  <c r="BF282"/>
  <c r="T282"/>
  <c r="R282"/>
  <c r="P282"/>
  <c r="BI280"/>
  <c r="BH280"/>
  <c r="BG280"/>
  <c r="BF280"/>
  <c r="T280"/>
  <c r="R280"/>
  <c r="P280"/>
  <c r="BI277"/>
  <c r="BH277"/>
  <c r="BG277"/>
  <c r="BF277"/>
  <c r="T277"/>
  <c r="R277"/>
  <c r="P277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38"/>
  <c r="BH238"/>
  <c r="BG238"/>
  <c r="BF238"/>
  <c r="T238"/>
  <c r="R238"/>
  <c r="P238"/>
  <c r="BI233"/>
  <c r="BH233"/>
  <c r="BG233"/>
  <c r="BF233"/>
  <c r="T233"/>
  <c r="R233"/>
  <c r="P233"/>
  <c r="BI228"/>
  <c r="BH228"/>
  <c r="BG228"/>
  <c r="BF228"/>
  <c r="T228"/>
  <c r="R228"/>
  <c r="P228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6"/>
  <c r="BH206"/>
  <c r="BG206"/>
  <c r="BF206"/>
  <c r="T206"/>
  <c r="R206"/>
  <c r="P206"/>
  <c r="BI201"/>
  <c r="BH201"/>
  <c r="BG201"/>
  <c r="BF201"/>
  <c r="T201"/>
  <c r="R201"/>
  <c r="P201"/>
  <c r="BI196"/>
  <c r="BH196"/>
  <c r="BG196"/>
  <c r="BF196"/>
  <c r="T196"/>
  <c r="R196"/>
  <c r="P196"/>
  <c r="BI191"/>
  <c r="BH191"/>
  <c r="BG191"/>
  <c r="BF191"/>
  <c r="T191"/>
  <c r="R191"/>
  <c r="P191"/>
  <c r="BI186"/>
  <c r="BH186"/>
  <c r="BG186"/>
  <c r="BF186"/>
  <c r="T186"/>
  <c r="R186"/>
  <c r="P186"/>
  <c r="BI180"/>
  <c r="BH180"/>
  <c r="BG180"/>
  <c r="BF180"/>
  <c r="T180"/>
  <c r="R180"/>
  <c r="P180"/>
  <c r="BI174"/>
  <c r="BH174"/>
  <c r="BG174"/>
  <c r="BF174"/>
  <c r="T174"/>
  <c r="R174"/>
  <c r="P174"/>
  <c r="BI169"/>
  <c r="BH169"/>
  <c r="BG169"/>
  <c r="BF169"/>
  <c r="T169"/>
  <c r="R169"/>
  <c r="P169"/>
  <c r="BI164"/>
  <c r="BH164"/>
  <c r="BG164"/>
  <c r="BF164"/>
  <c r="T164"/>
  <c r="R164"/>
  <c r="P164"/>
  <c r="BI160"/>
  <c r="BH160"/>
  <c r="BG160"/>
  <c r="BF160"/>
  <c r="T160"/>
  <c r="R160"/>
  <c r="P160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7"/>
  <c r="BH127"/>
  <c r="BG127"/>
  <c r="BF127"/>
  <c r="T127"/>
  <c r="R127"/>
  <c r="P127"/>
  <c r="BI122"/>
  <c r="BH122"/>
  <c r="BG122"/>
  <c r="BF122"/>
  <c r="T122"/>
  <c r="R122"/>
  <c r="P122"/>
  <c r="BI117"/>
  <c r="BH117"/>
  <c r="BG117"/>
  <c r="BF117"/>
  <c r="T117"/>
  <c r="R117"/>
  <c r="P117"/>
  <c r="BI112"/>
  <c r="BH112"/>
  <c r="BG112"/>
  <c r="BF112"/>
  <c r="T112"/>
  <c r="R112"/>
  <c r="P112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6"/>
  <c r="BH96"/>
  <c r="BG96"/>
  <c r="BF96"/>
  <c r="T96"/>
  <c r="R96"/>
  <c r="P96"/>
  <c r="BI91"/>
  <c r="BH91"/>
  <c r="BG91"/>
  <c r="BF91"/>
  <c r="T91"/>
  <c r="R91"/>
  <c r="P91"/>
  <c r="J85"/>
  <c r="F84"/>
  <c r="F82"/>
  <c r="E80"/>
  <c r="J55"/>
  <c r="F54"/>
  <c r="F52"/>
  <c r="E50"/>
  <c r="J21"/>
  <c r="E21"/>
  <c r="J54"/>
  <c r="J20"/>
  <c r="J18"/>
  <c r="E18"/>
  <c r="F85"/>
  <c r="J17"/>
  <c r="J12"/>
  <c r="J82"/>
  <c r="E7"/>
  <c r="E78"/>
  <c i="2" r="J37"/>
  <c r="J36"/>
  <c i="1" r="AY55"/>
  <c i="2" r="J35"/>
  <c i="1" r="AX55"/>
  <c i="2" r="BI494"/>
  <c r="BH494"/>
  <c r="BG494"/>
  <c r="BF494"/>
  <c r="T494"/>
  <c r="T493"/>
  <c r="R494"/>
  <c r="R493"/>
  <c r="P494"/>
  <c r="P493"/>
  <c r="BI490"/>
  <c r="BH490"/>
  <c r="BG490"/>
  <c r="BF490"/>
  <c r="T490"/>
  <c r="R490"/>
  <c r="P490"/>
  <c r="BI487"/>
  <c r="BH487"/>
  <c r="BG487"/>
  <c r="BF487"/>
  <c r="T487"/>
  <c r="R487"/>
  <c r="P487"/>
  <c r="BI483"/>
  <c r="BH483"/>
  <c r="BG483"/>
  <c r="BF483"/>
  <c r="T483"/>
  <c r="T482"/>
  <c r="R483"/>
  <c r="R482"/>
  <c r="P483"/>
  <c r="P482"/>
  <c r="BI478"/>
  <c r="BH478"/>
  <c r="BG478"/>
  <c r="BF478"/>
  <c r="T478"/>
  <c r="R478"/>
  <c r="P478"/>
  <c r="BI475"/>
  <c r="BH475"/>
  <c r="BG475"/>
  <c r="BF475"/>
  <c r="T475"/>
  <c r="R475"/>
  <c r="P475"/>
  <c r="BI472"/>
  <c r="BH472"/>
  <c r="BG472"/>
  <c r="BF472"/>
  <c r="T472"/>
  <c r="R472"/>
  <c r="P472"/>
  <c r="BI468"/>
  <c r="BH468"/>
  <c r="BG468"/>
  <c r="BF468"/>
  <c r="T468"/>
  <c r="R468"/>
  <c r="P468"/>
  <c r="BI463"/>
  <c r="BH463"/>
  <c r="BG463"/>
  <c r="BF463"/>
  <c r="T463"/>
  <c r="R463"/>
  <c r="P463"/>
  <c r="BI459"/>
  <c r="BH459"/>
  <c r="BG459"/>
  <c r="BF459"/>
  <c r="T459"/>
  <c r="R459"/>
  <c r="P459"/>
  <c r="BI457"/>
  <c r="BH457"/>
  <c r="BG457"/>
  <c r="BF457"/>
  <c r="T457"/>
  <c r="R457"/>
  <c r="P457"/>
  <c r="BI454"/>
  <c r="BH454"/>
  <c r="BG454"/>
  <c r="BF454"/>
  <c r="T454"/>
  <c r="R454"/>
  <c r="P454"/>
  <c r="BI452"/>
  <c r="BH452"/>
  <c r="BG452"/>
  <c r="BF452"/>
  <c r="T452"/>
  <c r="R452"/>
  <c r="P452"/>
  <c r="BI449"/>
  <c r="BH449"/>
  <c r="BG449"/>
  <c r="BF449"/>
  <c r="T449"/>
  <c r="R449"/>
  <c r="P449"/>
  <c r="BI447"/>
  <c r="BH447"/>
  <c r="BG447"/>
  <c r="BF447"/>
  <c r="T447"/>
  <c r="R447"/>
  <c r="P447"/>
  <c r="BI444"/>
  <c r="BH444"/>
  <c r="BG444"/>
  <c r="BF444"/>
  <c r="T444"/>
  <c r="R444"/>
  <c r="P444"/>
  <c r="BI440"/>
  <c r="BH440"/>
  <c r="BG440"/>
  <c r="BF440"/>
  <c r="T440"/>
  <c r="R440"/>
  <c r="P440"/>
  <c r="BI436"/>
  <c r="BH436"/>
  <c r="BG436"/>
  <c r="BF436"/>
  <c r="T436"/>
  <c r="R436"/>
  <c r="P436"/>
  <c r="BI433"/>
  <c r="BH433"/>
  <c r="BG433"/>
  <c r="BF433"/>
  <c r="T433"/>
  <c r="R433"/>
  <c r="P433"/>
  <c r="BI430"/>
  <c r="BH430"/>
  <c r="BG430"/>
  <c r="BF430"/>
  <c r="T430"/>
  <c r="R430"/>
  <c r="P430"/>
  <c r="BI427"/>
  <c r="BH427"/>
  <c r="BG427"/>
  <c r="BF427"/>
  <c r="T427"/>
  <c r="R427"/>
  <c r="P427"/>
  <c r="BI424"/>
  <c r="BH424"/>
  <c r="BG424"/>
  <c r="BF424"/>
  <c r="T424"/>
  <c r="R424"/>
  <c r="P424"/>
  <c r="BI421"/>
  <c r="BH421"/>
  <c r="BG421"/>
  <c r="BF421"/>
  <c r="T421"/>
  <c r="R421"/>
  <c r="P421"/>
  <c r="BI417"/>
  <c r="BH417"/>
  <c r="BG417"/>
  <c r="BF417"/>
  <c r="T417"/>
  <c r="R417"/>
  <c r="P417"/>
  <c r="BI414"/>
  <c r="BH414"/>
  <c r="BG414"/>
  <c r="BF414"/>
  <c r="T414"/>
  <c r="R414"/>
  <c r="P414"/>
  <c r="BI410"/>
  <c r="BH410"/>
  <c r="BG410"/>
  <c r="BF410"/>
  <c r="T410"/>
  <c r="R410"/>
  <c r="P410"/>
  <c r="BI407"/>
  <c r="BH407"/>
  <c r="BG407"/>
  <c r="BF407"/>
  <c r="T407"/>
  <c r="R407"/>
  <c r="P407"/>
  <c r="BI403"/>
  <c r="BH403"/>
  <c r="BG403"/>
  <c r="BF403"/>
  <c r="T403"/>
  <c r="R403"/>
  <c r="P403"/>
  <c r="BI399"/>
  <c r="BH399"/>
  <c r="BG399"/>
  <c r="BF399"/>
  <c r="T399"/>
  <c r="R399"/>
  <c r="P399"/>
  <c r="BI395"/>
  <c r="BH395"/>
  <c r="BG395"/>
  <c r="BF395"/>
  <c r="T395"/>
  <c r="R395"/>
  <c r="P395"/>
  <c r="BI391"/>
  <c r="BH391"/>
  <c r="BG391"/>
  <c r="BF391"/>
  <c r="T391"/>
  <c r="R391"/>
  <c r="P391"/>
  <c r="BI388"/>
  <c r="BH388"/>
  <c r="BG388"/>
  <c r="BF388"/>
  <c r="T388"/>
  <c r="R388"/>
  <c r="P388"/>
  <c r="BI386"/>
  <c r="BH386"/>
  <c r="BG386"/>
  <c r="BF386"/>
  <c r="T386"/>
  <c r="R386"/>
  <c r="P386"/>
  <c r="BI382"/>
  <c r="BH382"/>
  <c r="BG382"/>
  <c r="BF382"/>
  <c r="T382"/>
  <c r="R382"/>
  <c r="P382"/>
  <c r="BI378"/>
  <c r="BH378"/>
  <c r="BG378"/>
  <c r="BF378"/>
  <c r="T378"/>
  <c r="R378"/>
  <c r="P378"/>
  <c r="BI374"/>
  <c r="BH374"/>
  <c r="BG374"/>
  <c r="BF374"/>
  <c r="T374"/>
  <c r="R374"/>
  <c r="P374"/>
  <c r="BI370"/>
  <c r="BH370"/>
  <c r="BG370"/>
  <c r="BF370"/>
  <c r="T370"/>
  <c r="R370"/>
  <c r="P370"/>
  <c r="BI366"/>
  <c r="BH366"/>
  <c r="BG366"/>
  <c r="BF366"/>
  <c r="T366"/>
  <c r="R366"/>
  <c r="P366"/>
  <c r="BI363"/>
  <c r="BH363"/>
  <c r="BG363"/>
  <c r="BF363"/>
  <c r="T363"/>
  <c r="R363"/>
  <c r="P363"/>
  <c r="BI360"/>
  <c r="BH360"/>
  <c r="BG360"/>
  <c r="BF360"/>
  <c r="T360"/>
  <c r="R360"/>
  <c r="P360"/>
  <c r="BI356"/>
  <c r="BH356"/>
  <c r="BG356"/>
  <c r="BF356"/>
  <c r="T356"/>
  <c r="R356"/>
  <c r="P356"/>
  <c r="BI352"/>
  <c r="BH352"/>
  <c r="BG352"/>
  <c r="BF352"/>
  <c r="T352"/>
  <c r="R352"/>
  <c r="P352"/>
  <c r="BI349"/>
  <c r="BH349"/>
  <c r="BG349"/>
  <c r="BF349"/>
  <c r="T349"/>
  <c r="R349"/>
  <c r="P349"/>
  <c r="BI346"/>
  <c r="BH346"/>
  <c r="BG346"/>
  <c r="BF346"/>
  <c r="T346"/>
  <c r="R346"/>
  <c r="P346"/>
  <c r="BI343"/>
  <c r="BH343"/>
  <c r="BG343"/>
  <c r="BF343"/>
  <c r="T343"/>
  <c r="R343"/>
  <c r="P343"/>
  <c r="BI339"/>
  <c r="BH339"/>
  <c r="BG339"/>
  <c r="BF339"/>
  <c r="T339"/>
  <c r="R339"/>
  <c r="P339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8"/>
  <c r="BH328"/>
  <c r="BG328"/>
  <c r="BF328"/>
  <c r="T328"/>
  <c r="R328"/>
  <c r="P328"/>
  <c r="BI325"/>
  <c r="BH325"/>
  <c r="BG325"/>
  <c r="BF325"/>
  <c r="T325"/>
  <c r="R325"/>
  <c r="P325"/>
  <c r="BI323"/>
  <c r="BH323"/>
  <c r="BG323"/>
  <c r="BF323"/>
  <c r="T323"/>
  <c r="R323"/>
  <c r="P323"/>
  <c r="BI320"/>
  <c r="BH320"/>
  <c r="BG320"/>
  <c r="BF320"/>
  <c r="T320"/>
  <c r="R320"/>
  <c r="P320"/>
  <c r="BI317"/>
  <c r="BH317"/>
  <c r="BG317"/>
  <c r="BF317"/>
  <c r="T317"/>
  <c r="R317"/>
  <c r="P317"/>
  <c r="BI315"/>
  <c r="BH315"/>
  <c r="BG315"/>
  <c r="BF315"/>
  <c r="T315"/>
  <c r="R315"/>
  <c r="P315"/>
  <c r="BI312"/>
  <c r="BH312"/>
  <c r="BG312"/>
  <c r="BF312"/>
  <c r="T312"/>
  <c r="R312"/>
  <c r="P312"/>
  <c r="BI308"/>
  <c r="BH308"/>
  <c r="BG308"/>
  <c r="BF308"/>
  <c r="T308"/>
  <c r="R308"/>
  <c r="P308"/>
  <c r="BI305"/>
  <c r="BH305"/>
  <c r="BG305"/>
  <c r="BF305"/>
  <c r="T305"/>
  <c r="R305"/>
  <c r="P305"/>
  <c r="BI303"/>
  <c r="BH303"/>
  <c r="BG303"/>
  <c r="BF303"/>
  <c r="T303"/>
  <c r="R303"/>
  <c r="P303"/>
  <c r="BI299"/>
  <c r="BH299"/>
  <c r="BG299"/>
  <c r="BF299"/>
  <c r="T299"/>
  <c r="R299"/>
  <c r="P299"/>
  <c r="BI296"/>
  <c r="BH296"/>
  <c r="BG296"/>
  <c r="BF296"/>
  <c r="T296"/>
  <c r="R296"/>
  <c r="P296"/>
  <c r="BI293"/>
  <c r="BH293"/>
  <c r="BG293"/>
  <c r="BF293"/>
  <c r="T293"/>
  <c r="R293"/>
  <c r="P293"/>
  <c r="BI289"/>
  <c r="BH289"/>
  <c r="BG289"/>
  <c r="BF289"/>
  <c r="T289"/>
  <c r="R289"/>
  <c r="P289"/>
  <c r="BI287"/>
  <c r="BH287"/>
  <c r="BG287"/>
  <c r="BF287"/>
  <c r="T287"/>
  <c r="R287"/>
  <c r="P287"/>
  <c r="BI284"/>
  <c r="BH284"/>
  <c r="BG284"/>
  <c r="BF284"/>
  <c r="T284"/>
  <c r="R284"/>
  <c r="P284"/>
  <c r="BI280"/>
  <c r="BH280"/>
  <c r="BG280"/>
  <c r="BF280"/>
  <c r="T280"/>
  <c r="R280"/>
  <c r="P280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49"/>
  <c r="BH249"/>
  <c r="BG249"/>
  <c r="BF249"/>
  <c r="T249"/>
  <c r="R249"/>
  <c r="P249"/>
  <c r="BI246"/>
  <c r="BH246"/>
  <c r="BG246"/>
  <c r="BF246"/>
  <c r="T246"/>
  <c r="R246"/>
  <c r="P246"/>
  <c r="BI242"/>
  <c r="BH242"/>
  <c r="BG242"/>
  <c r="BF242"/>
  <c r="T242"/>
  <c r="R242"/>
  <c r="P242"/>
  <c r="BI238"/>
  <c r="BH238"/>
  <c r="BG238"/>
  <c r="BF238"/>
  <c r="T238"/>
  <c r="R238"/>
  <c r="P238"/>
  <c r="BI234"/>
  <c r="BH234"/>
  <c r="BG234"/>
  <c r="BF234"/>
  <c r="T234"/>
  <c r="R234"/>
  <c r="P234"/>
  <c r="BI231"/>
  <c r="BH231"/>
  <c r="BG231"/>
  <c r="BF231"/>
  <c r="T231"/>
  <c r="R231"/>
  <c r="P231"/>
  <c r="BI227"/>
  <c r="BH227"/>
  <c r="BG227"/>
  <c r="BF227"/>
  <c r="T227"/>
  <c r="R227"/>
  <c r="P227"/>
  <c r="BI223"/>
  <c r="BH223"/>
  <c r="BG223"/>
  <c r="BF223"/>
  <c r="T223"/>
  <c r="R223"/>
  <c r="P223"/>
  <c r="BI218"/>
  <c r="BH218"/>
  <c r="BG218"/>
  <c r="BF218"/>
  <c r="T218"/>
  <c r="R218"/>
  <c r="P218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6"/>
  <c r="BH206"/>
  <c r="BG206"/>
  <c r="BF206"/>
  <c r="T206"/>
  <c r="R206"/>
  <c r="P206"/>
  <c r="BI201"/>
  <c r="BH201"/>
  <c r="BG201"/>
  <c r="BF201"/>
  <c r="T201"/>
  <c r="T200"/>
  <c r="R201"/>
  <c r="R200"/>
  <c r="P201"/>
  <c r="P200"/>
  <c r="BI197"/>
  <c r="BH197"/>
  <c r="BG197"/>
  <c r="BF197"/>
  <c r="T197"/>
  <c r="R197"/>
  <c r="P197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3"/>
  <c r="BH163"/>
  <c r="BG163"/>
  <c r="BF163"/>
  <c r="T163"/>
  <c r="R163"/>
  <c r="P163"/>
  <c r="BI158"/>
  <c r="BH158"/>
  <c r="BG158"/>
  <c r="BF158"/>
  <c r="T158"/>
  <c r="R158"/>
  <c r="P158"/>
  <c r="BI155"/>
  <c r="BH155"/>
  <c r="BG155"/>
  <c r="BF155"/>
  <c r="T155"/>
  <c r="R155"/>
  <c r="P155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J98"/>
  <c r="F97"/>
  <c r="F95"/>
  <c r="E93"/>
  <c r="J55"/>
  <c r="F54"/>
  <c r="F52"/>
  <c r="E50"/>
  <c r="J21"/>
  <c r="E21"/>
  <c r="J97"/>
  <c r="J20"/>
  <c r="J18"/>
  <c r="E18"/>
  <c r="F55"/>
  <c r="J17"/>
  <c r="J12"/>
  <c r="J95"/>
  <c r="E7"/>
  <c r="E48"/>
  <c i="1" r="L50"/>
  <c r="AM50"/>
  <c r="AM49"/>
  <c r="L49"/>
  <c r="AM47"/>
  <c r="L47"/>
  <c r="L45"/>
  <c r="L44"/>
  <c i="2" r="J122"/>
  <c r="J212"/>
  <c r="J370"/>
  <c r="J227"/>
  <c i="3" r="J357"/>
  <c r="J135"/>
  <c r="BK342"/>
  <c i="5" r="BK244"/>
  <c r="J131"/>
  <c r="BK125"/>
  <c i="6" r="BK158"/>
  <c i="2" r="J182"/>
  <c r="J253"/>
  <c r="BK483"/>
  <c r="BK163"/>
  <c i="3" r="J324"/>
  <c r="J280"/>
  <c r="BK266"/>
  <c r="BK132"/>
  <c i="5" r="BK232"/>
  <c r="BK101"/>
  <c r="BK183"/>
  <c i="6" r="J116"/>
  <c i="2" r="J352"/>
  <c r="BK253"/>
  <c i="3" r="BK150"/>
  <c r="BK373"/>
  <c r="J290"/>
  <c i="5" r="J175"/>
  <c r="J163"/>
  <c r="J226"/>
  <c i="6" r="BK160"/>
  <c i="2" r="J483"/>
  <c r="J287"/>
  <c r="J170"/>
  <c r="BK312"/>
  <c i="3" r="J406"/>
  <c r="BK412"/>
  <c r="J436"/>
  <c r="J345"/>
  <c i="4" r="J84"/>
  <c i="5" r="BK259"/>
  <c r="BK135"/>
  <c r="BK91"/>
  <c i="6" r="BK96"/>
  <c i="2" r="J107"/>
  <c r="BK417"/>
  <c r="J374"/>
  <c r="J320"/>
  <c i="3" r="BK440"/>
  <c r="J432"/>
  <c r="BK324"/>
  <c r="J223"/>
  <c i="5" r="J216"/>
  <c r="BK153"/>
  <c r="BK89"/>
  <c i="6" r="BK94"/>
  <c i="2" r="BK475"/>
  <c r="J214"/>
  <c r="BK231"/>
  <c r="BK259"/>
  <c i="3" r="BK307"/>
  <c r="BK263"/>
  <c r="BK96"/>
  <c r="J292"/>
  <c i="4" r="BK110"/>
  <c i="5" r="BK115"/>
  <c r="BK151"/>
  <c r="J101"/>
  <c i="6" r="J158"/>
  <c r="BK106"/>
  <c i="2" r="J242"/>
  <c r="J325"/>
  <c r="J231"/>
  <c i="3" r="BK302"/>
  <c r="BK292"/>
  <c r="BK455"/>
  <c r="J132"/>
  <c i="4" r="J96"/>
  <c i="5" r="J196"/>
  <c r="J99"/>
  <c i="6" r="J150"/>
  <c r="J88"/>
  <c i="2" r="J388"/>
  <c r="J459"/>
  <c r="J452"/>
  <c r="BK167"/>
  <c i="3" r="J312"/>
  <c r="J245"/>
  <c r="BK458"/>
  <c r="J251"/>
  <c r="J155"/>
  <c i="4" r="J116"/>
  <c i="5" r="J246"/>
  <c r="J240"/>
  <c r="J161"/>
  <c i="6" r="J94"/>
  <c i="2" r="BK403"/>
  <c i="1" r="AS54"/>
  <c i="3" r="BK491"/>
  <c r="J342"/>
  <c r="BK254"/>
  <c i="4" r="J106"/>
  <c i="5" r="J206"/>
  <c r="BK220"/>
  <c i="6" r="BK122"/>
  <c i="2" r="J206"/>
  <c r="BK249"/>
  <c r="BK325"/>
  <c r="J114"/>
  <c i="3" r="J318"/>
  <c r="J398"/>
  <c r="J339"/>
  <c i="4" r="BK82"/>
  <c i="5" r="BK198"/>
  <c r="J165"/>
  <c r="J115"/>
  <c i="6" r="J142"/>
  <c i="2" r="J490"/>
  <c r="BK468"/>
  <c i="3" r="J214"/>
  <c r="J277"/>
  <c r="BK191"/>
  <c i="4" r="J104"/>
  <c i="5" r="BK222"/>
  <c r="BK196"/>
  <c r="J137"/>
  <c i="6" r="J106"/>
  <c i="2" r="J328"/>
  <c r="BK242"/>
  <c r="J142"/>
  <c i="3" r="BK327"/>
  <c r="BK282"/>
  <c r="BK277"/>
  <c r="J127"/>
  <c i="4" r="J98"/>
  <c i="5" r="BK155"/>
  <c r="J218"/>
  <c i="6" r="J146"/>
  <c r="BK80"/>
  <c i="2" r="BK395"/>
  <c r="BK151"/>
  <c r="J197"/>
  <c r="BK201"/>
  <c i="3" r="J122"/>
  <c r="BK357"/>
  <c r="J206"/>
  <c r="J144"/>
  <c i="4" r="J86"/>
  <c i="5" r="J261"/>
  <c r="J181"/>
  <c i="6" r="BK156"/>
  <c r="BK110"/>
  <c i="2" r="BK370"/>
  <c r="J346"/>
  <c r="BK349"/>
  <c r="J139"/>
  <c i="3" r="J486"/>
  <c r="J211"/>
  <c r="J295"/>
  <c r="BK310"/>
  <c i="5" r="BK171"/>
  <c r="BK246"/>
  <c r="BK129"/>
  <c i="6" r="BK104"/>
  <c i="2" r="BK436"/>
  <c r="BK172"/>
  <c r="BK118"/>
  <c r="BK284"/>
  <c i="3" r="J458"/>
  <c r="J300"/>
  <c r="J427"/>
  <c r="J196"/>
  <c i="4" r="J82"/>
  <c i="5" r="J147"/>
  <c r="J151"/>
  <c r="J117"/>
  <c i="6" r="J118"/>
  <c i="2" r="J475"/>
  <c r="J259"/>
  <c r="BK178"/>
  <c r="BK305"/>
  <c i="3" r="J452"/>
  <c r="BK300"/>
  <c r="BK211"/>
  <c r="BK104"/>
  <c r="J327"/>
  <c i="4" r="BK100"/>
  <c i="5" r="BK159"/>
  <c r="J171"/>
  <c r="J214"/>
  <c i="6" r="J104"/>
  <c i="2" r="BK490"/>
  <c r="J145"/>
  <c r="BK135"/>
  <c r="J210"/>
  <c i="3" r="BK389"/>
  <c r="J461"/>
  <c r="BK122"/>
  <c i="4" r="BK122"/>
  <c i="5" r="BK242"/>
  <c r="J220"/>
  <c r="BK139"/>
  <c i="6" r="J120"/>
  <c i="2" r="J414"/>
  <c r="J468"/>
  <c r="BK366"/>
  <c r="J269"/>
  <c i="3" r="BK248"/>
  <c r="BK443"/>
  <c r="BK251"/>
  <c i="4" r="BK84"/>
  <c i="5" r="J210"/>
  <c r="J121"/>
  <c i="6" r="J136"/>
  <c i="2" r="J333"/>
  <c r="J234"/>
  <c i="3" r="BK398"/>
  <c r="BK315"/>
  <c r="BK429"/>
  <c i="4" r="BK114"/>
  <c i="5" r="BK202"/>
  <c r="J155"/>
  <c r="BK99"/>
  <c i="6" r="J130"/>
  <c i="2" r="J382"/>
  <c r="J360"/>
  <c r="BK391"/>
  <c r="BK328"/>
  <c i="3" r="BK464"/>
  <c r="J138"/>
  <c r="BK367"/>
  <c i="4" r="J102"/>
  <c i="5" r="BK214"/>
  <c r="BK103"/>
  <c i="6" r="J84"/>
  <c r="BK98"/>
  <c i="2" r="J305"/>
  <c r="BK148"/>
  <c r="J172"/>
  <c i="3" r="J424"/>
  <c r="J287"/>
  <c r="BK419"/>
  <c r="BK233"/>
  <c i="4" r="J94"/>
  <c i="5" r="BK167"/>
  <c r="J264"/>
  <c i="6" r="BK82"/>
  <c r="BK120"/>
  <c i="2" r="J323"/>
  <c r="J463"/>
  <c r="J303"/>
  <c r="J163"/>
  <c i="3" r="BK164"/>
  <c r="J333"/>
  <c r="BK141"/>
  <c r="J266"/>
  <c i="4" r="BK88"/>
  <c i="5" r="BK204"/>
  <c r="J202"/>
  <c r="J177"/>
  <c i="6" r="J102"/>
  <c i="2" r="BK386"/>
  <c r="BK256"/>
  <c r="BK346"/>
  <c i="3" r="BK378"/>
  <c r="J101"/>
  <c r="J254"/>
  <c r="BK321"/>
  <c i="5" r="J252"/>
  <c r="J208"/>
  <c r="J93"/>
  <c r="J169"/>
  <c i="6" r="BK150"/>
  <c i="2" r="J167"/>
  <c r="BK142"/>
  <c r="BK246"/>
  <c r="J363"/>
  <c r="BK127"/>
  <c i="3" r="BK144"/>
  <c r="J174"/>
  <c r="BK427"/>
  <c r="J307"/>
  <c i="4" r="BK108"/>
  <c i="5" r="BK218"/>
  <c r="J192"/>
  <c r="J97"/>
  <c i="6" r="J80"/>
  <c r="J108"/>
  <c i="2" r="J424"/>
  <c r="J299"/>
  <c r="BK352"/>
  <c r="J395"/>
  <c r="J155"/>
  <c i="3" r="J496"/>
  <c r="BK432"/>
  <c r="BK155"/>
  <c r="J351"/>
  <c r="BK186"/>
  <c i="4" r="BK90"/>
  <c i="5" r="BK145"/>
  <c r="BK113"/>
  <c r="BK169"/>
  <c i="6" r="J148"/>
  <c r="BK90"/>
  <c i="2" r="J391"/>
  <c r="J399"/>
  <c r="J454"/>
  <c r="J238"/>
  <c i="3" r="BK174"/>
  <c r="J91"/>
  <c r="J117"/>
  <c i="4" r="BK124"/>
  <c i="5" r="BK179"/>
  <c r="BK149"/>
  <c r="J143"/>
  <c i="6" r="J154"/>
  <c i="2" r="J218"/>
  <c r="BK287"/>
  <c r="BK104"/>
  <c i="3" r="J321"/>
  <c r="J233"/>
  <c r="J96"/>
  <c i="4" r="BK94"/>
  <c i="5" r="J141"/>
  <c r="J133"/>
  <c i="6" r="BK152"/>
  <c i="2" r="BK399"/>
  <c r="J440"/>
  <c r="BK430"/>
  <c r="BK182"/>
  <c i="3" r="J416"/>
  <c r="BK318"/>
  <c r="BK305"/>
  <c r="BK101"/>
  <c i="5" r="J157"/>
  <c r="J95"/>
  <c r="J107"/>
  <c i="6" r="BK118"/>
  <c i="2" r="J284"/>
  <c r="BK272"/>
  <c r="J343"/>
  <c r="BK212"/>
  <c i="3" r="BK471"/>
  <c r="BK452"/>
  <c i="4" r="J108"/>
  <c i="5" r="BK240"/>
  <c r="BK131"/>
  <c i="6" r="BK140"/>
  <c i="2" r="BK472"/>
  <c r="J494"/>
  <c r="BK414"/>
  <c r="J246"/>
  <c i="3" r="J409"/>
  <c r="BK127"/>
  <c r="BK363"/>
  <c r="BK180"/>
  <c i="5" r="J204"/>
  <c r="J129"/>
  <c r="BK141"/>
  <c i="6" r="BK142"/>
  <c i="2" r="J127"/>
  <c r="BK107"/>
  <c r="BK463"/>
  <c r="BK174"/>
  <c i="3" r="J389"/>
  <c r="BK135"/>
  <c r="J360"/>
  <c r="BK312"/>
  <c i="5" r="J250"/>
  <c r="BK224"/>
  <c r="J113"/>
  <c i="6" r="BK146"/>
  <c i="2" r="J410"/>
  <c r="BK440"/>
  <c r="J417"/>
  <c r="J312"/>
  <c i="3" r="BK354"/>
  <c r="J464"/>
  <c i="5" r="J145"/>
  <c r="J123"/>
  <c i="6" r="J140"/>
  <c i="2" r="BK478"/>
  <c r="J272"/>
  <c r="J263"/>
  <c r="J447"/>
  <c r="J335"/>
  <c r="J315"/>
  <c i="3" r="BK280"/>
  <c r="J336"/>
  <c r="J434"/>
  <c r="J354"/>
  <c r="J191"/>
  <c i="4" r="BK92"/>
  <c i="5" r="J89"/>
  <c r="BK157"/>
  <c r="J119"/>
  <c r="BK206"/>
  <c i="6" r="BK144"/>
  <c r="J86"/>
  <c i="2" r="BK331"/>
  <c r="BK339"/>
  <c r="BK427"/>
  <c r="BK218"/>
  <c i="3" r="BK406"/>
  <c r="J370"/>
  <c r="BK333"/>
  <c i="4" r="J92"/>
  <c i="5" r="BK257"/>
  <c r="BK210"/>
  <c r="BK147"/>
  <c i="6" r="BK102"/>
  <c i="2" r="J386"/>
  <c i="3" r="J305"/>
  <c r="J153"/>
  <c r="J248"/>
  <c r="BK160"/>
  <c i="5" r="J236"/>
  <c r="BK190"/>
  <c r="BK208"/>
  <c i="6" r="BK128"/>
  <c i="2" r="J427"/>
  <c r="BK457"/>
  <c r="J457"/>
  <c r="BK227"/>
  <c i="3" r="BK486"/>
  <c r="BK217"/>
  <c r="BK206"/>
  <c r="J220"/>
  <c i="4" r="BK86"/>
  <c i="5" r="BK236"/>
  <c r="BK238"/>
  <c r="J255"/>
  <c i="6" r="BK136"/>
  <c i="2" r="BK374"/>
  <c r="BK494"/>
  <c r="BK449"/>
  <c r="J256"/>
  <c r="BK131"/>
  <c i="3" r="BK269"/>
  <c r="BK345"/>
  <c r="BK112"/>
  <c i="4" r="BK104"/>
  <c i="5" r="BK216"/>
  <c r="J228"/>
  <c r="J125"/>
  <c i="6" r="BK126"/>
  <c i="2" r="J430"/>
  <c r="J403"/>
  <c r="BK447"/>
  <c r="BK317"/>
  <c i="3" r="BK351"/>
  <c r="BK416"/>
  <c r="BK147"/>
  <c i="4" r="BK96"/>
  <c i="5" r="BK252"/>
  <c r="BK109"/>
  <c r="J230"/>
  <c i="6" r="BK138"/>
  <c i="2" r="BK214"/>
  <c r="BK424"/>
  <c r="J407"/>
  <c r="J308"/>
  <c i="3" r="J455"/>
  <c r="BK339"/>
  <c r="J302"/>
  <c i="4" r="J110"/>
  <c i="5" r="BK175"/>
  <c r="BK212"/>
  <c i="6" r="BK116"/>
  <c r="J112"/>
  <c i="2" r="J366"/>
  <c r="BK363"/>
  <c r="BK263"/>
  <c i="3" r="J367"/>
  <c r="J380"/>
  <c r="J310"/>
  <c r="J260"/>
  <c r="J160"/>
  <c r="J104"/>
  <c i="5" r="BK255"/>
  <c r="BK234"/>
  <c r="BK111"/>
  <c r="J167"/>
  <c i="6" r="BK148"/>
  <c r="J92"/>
  <c i="2" r="BK459"/>
  <c i="3" r="J112"/>
  <c r="BK223"/>
  <c r="BK153"/>
  <c i="4" r="BK116"/>
  <c i="5" r="J224"/>
  <c r="BK177"/>
  <c r="J109"/>
  <c i="6" r="J132"/>
  <c i="2" r="J293"/>
  <c r="J280"/>
  <c r="BK299"/>
  <c i="3" r="J419"/>
  <c r="J491"/>
  <c r="BK257"/>
  <c r="BK272"/>
  <c i="4" r="BK112"/>
  <c i="5" r="BK230"/>
  <c r="J222"/>
  <c i="6" r="J152"/>
  <c r="BK100"/>
  <c i="2" r="BK454"/>
  <c r="BK187"/>
  <c i="3" r="J412"/>
  <c r="J378"/>
  <c r="BK384"/>
  <c i="4" r="J112"/>
  <c i="5" r="J244"/>
  <c r="BK250"/>
  <c r="BK261"/>
  <c i="6" r="BK86"/>
  <c i="2" r="BK145"/>
  <c r="J174"/>
  <c r="BK269"/>
  <c r="BK275"/>
  <c r="J110"/>
  <c i="3" r="J348"/>
  <c r="J384"/>
  <c r="J275"/>
  <c i="5" r="J190"/>
  <c r="BK181"/>
  <c r="BK188"/>
  <c i="6" r="J156"/>
  <c i="2" r="BK155"/>
  <c r="BK234"/>
  <c r="J478"/>
  <c r="BK293"/>
  <c i="3" r="BK348"/>
  <c r="BK214"/>
  <c r="BK275"/>
  <c r="BK287"/>
  <c i="4" r="J90"/>
  <c i="5" r="BK194"/>
  <c r="BK173"/>
  <c i="6" r="J126"/>
  <c r="J134"/>
  <c i="2" r="J275"/>
  <c r="J289"/>
  <c r="BK323"/>
  <c i="3" r="J446"/>
  <c r="BK330"/>
  <c r="BK395"/>
  <c r="J217"/>
  <c i="4" r="BK102"/>
  <c i="5" r="J183"/>
  <c r="J257"/>
  <c i="6" r="J144"/>
  <c r="BK114"/>
  <c i="2" r="J349"/>
  <c r="BK356"/>
  <c r="BK378"/>
  <c r="BK139"/>
  <c i="3" r="J443"/>
  <c r="BK196"/>
  <c r="BK238"/>
  <c i="4" r="J100"/>
  <c i="5" r="BK228"/>
  <c r="J149"/>
  <c r="J159"/>
  <c i="6" r="J160"/>
  <c r="BK92"/>
  <c i="2" r="J436"/>
  <c r="BK210"/>
  <c r="BK308"/>
  <c r="BK487"/>
  <c r="BK193"/>
  <c r="BK238"/>
  <c i="3" r="BK476"/>
  <c r="BK482"/>
  <c r="J363"/>
  <c r="BK242"/>
  <c i="4" r="BK120"/>
  <c i="5" r="J127"/>
  <c r="J139"/>
  <c r="J242"/>
  <c r="BK117"/>
  <c i="6" r="J114"/>
  <c i="2" r="J378"/>
  <c r="J296"/>
  <c r="BK266"/>
  <c i="3" r="J330"/>
  <c r="BK297"/>
  <c r="J285"/>
  <c i="4" r="BK98"/>
  <c i="5" r="BK185"/>
  <c r="J259"/>
  <c i="6" r="BK112"/>
  <c i="2" r="J472"/>
  <c r="J444"/>
  <c r="BK388"/>
  <c r="J118"/>
  <c i="3" r="BK446"/>
  <c r="J147"/>
  <c r="BK117"/>
  <c i="4" r="J88"/>
  <c i="5" r="J173"/>
  <c r="J194"/>
  <c i="6" r="BK88"/>
  <c r="J90"/>
  <c i="2" r="J331"/>
  <c r="BK197"/>
  <c i="3" r="BK409"/>
  <c r="BK461"/>
  <c r="BK290"/>
  <c i="4" r="J122"/>
  <c i="5" r="BK143"/>
  <c r="BK107"/>
  <c r="J179"/>
  <c i="6" r="J138"/>
  <c i="2" r="J104"/>
  <c r="BK110"/>
  <c r="J487"/>
  <c r="BK360"/>
  <c r="BK289"/>
  <c i="3" r="J180"/>
  <c r="J238"/>
  <c r="J471"/>
  <c r="J141"/>
  <c i="4" r="J118"/>
  <c i="5" r="J111"/>
  <c r="BK127"/>
  <c r="J135"/>
  <c i="6" r="BK134"/>
  <c r="J82"/>
  <c i="2" r="J449"/>
  <c r="BK410"/>
  <c r="J135"/>
  <c i="3" r="BK295"/>
  <c r="BK496"/>
  <c r="J297"/>
  <c r="J263"/>
  <c i="4" r="BK118"/>
  <c i="5" r="BK133"/>
  <c r="BK121"/>
  <c r="BK165"/>
  <c i="6" r="BK130"/>
  <c i="2" r="BK407"/>
  <c r="BK444"/>
  <c r="BK382"/>
  <c r="J178"/>
  <c i="3" r="BK376"/>
  <c r="J476"/>
  <c r="J440"/>
  <c r="BK245"/>
  <c i="4" r="J114"/>
  <c i="5" r="J232"/>
  <c r="BK105"/>
  <c r="BK95"/>
  <c i="6" r="BK84"/>
  <c i="2" r="J421"/>
  <c r="BK452"/>
  <c r="BK433"/>
  <c r="BK122"/>
  <c i="3" r="J150"/>
  <c r="J228"/>
  <c r="BK380"/>
  <c r="J201"/>
  <c i="5" r="BK97"/>
  <c i="3" r="J269"/>
  <c i="2" r="J356"/>
  <c r="J223"/>
  <c r="BK315"/>
  <c r="BK170"/>
  <c i="3" r="J242"/>
  <c r="BK434"/>
  <c r="BK285"/>
  <c i="5" r="J198"/>
  <c r="J91"/>
  <c i="6" r="J100"/>
  <c i="2" r="BK114"/>
  <c r="J131"/>
  <c r="J190"/>
  <c r="BK190"/>
  <c i="3" r="J376"/>
  <c r="BK201"/>
  <c r="J164"/>
  <c r="J282"/>
  <c i="5" r="BK137"/>
  <c r="BK123"/>
  <c r="BK264"/>
  <c i="6" r="BK124"/>
  <c i="2" r="BK421"/>
  <c r="BK158"/>
  <c i="3" r="J482"/>
  <c r="BK436"/>
  <c r="BK336"/>
  <c r="BK169"/>
  <c i="5" r="BK93"/>
  <c r="J105"/>
  <c i="6" r="J122"/>
  <c r="J110"/>
  <c i="2" r="J249"/>
  <c r="BK335"/>
  <c r="J339"/>
  <c r="J201"/>
  <c i="3" r="J272"/>
  <c r="BK424"/>
  <c r="J186"/>
  <c r="BK260"/>
  <c i="5" r="J238"/>
  <c r="BK200"/>
  <c r="BK192"/>
  <c r="J153"/>
  <c i="6" r="J128"/>
  <c i="2" r="J433"/>
  <c r="BK343"/>
  <c r="J317"/>
  <c r="BK280"/>
  <c i="3" r="BK360"/>
  <c r="BK107"/>
  <c r="BK138"/>
  <c r="J315"/>
  <c i="5" r="BK163"/>
  <c r="J103"/>
  <c r="BK226"/>
  <c i="6" r="BK154"/>
  <c i="2" r="J151"/>
  <c r="J148"/>
  <c r="J158"/>
  <c r="BK206"/>
  <c i="3" r="J257"/>
  <c r="J395"/>
  <c r="BK228"/>
  <c r="BK91"/>
  <c i="4" r="J124"/>
  <c i="5" r="BK161"/>
  <c r="J200"/>
  <c i="6" r="J98"/>
  <c r="J96"/>
  <c i="2" r="BK296"/>
  <c r="J193"/>
  <c r="BK320"/>
  <c r="BK223"/>
  <c i="3" r="J373"/>
  <c r="BK220"/>
  <c i="4" r="J120"/>
  <c i="5" r="J185"/>
  <c r="BK119"/>
  <c r="J234"/>
  <c i="6" r="BK108"/>
  <c i="2" r="BK303"/>
  <c r="J266"/>
  <c r="BK333"/>
  <c r="J187"/>
  <c i="3" r="J429"/>
  <c r="J169"/>
  <c r="BK370"/>
  <c r="J107"/>
  <c i="4" r="BK106"/>
  <c i="5" r="J212"/>
  <c r="J188"/>
  <c i="6" r="BK132"/>
  <c r="J124"/>
  <c i="2" l="1" r="P103"/>
  <c r="R162"/>
  <c r="R205"/>
  <c r="P233"/>
  <c r="P307"/>
  <c r="P381"/>
  <c r="P420"/>
  <c r="P467"/>
  <c r="T486"/>
  <c r="T481"/>
  <c r="T126"/>
  <c r="R186"/>
  <c r="R252"/>
  <c r="P292"/>
  <c r="R338"/>
  <c r="BK420"/>
  <c r="J420"/>
  <c r="J74"/>
  <c r="BK467"/>
  <c r="J467"/>
  <c r="J76"/>
  <c r="BK103"/>
  <c r="J103"/>
  <c r="J61"/>
  <c r="R126"/>
  <c r="T186"/>
  <c r="P252"/>
  <c r="BK292"/>
  <c r="J292"/>
  <c r="J70"/>
  <c r="P338"/>
  <c r="R439"/>
  <c r="R474"/>
  <c r="BK126"/>
  <c r="J126"/>
  <c r="J62"/>
  <c r="P162"/>
  <c r="BK205"/>
  <c r="BK233"/>
  <c r="J233"/>
  <c r="J68"/>
  <c r="BK307"/>
  <c r="J307"/>
  <c r="J71"/>
  <c r="BK381"/>
  <c r="J381"/>
  <c r="J73"/>
  <c r="P439"/>
  <c r="P474"/>
  <c i="3" r="BK90"/>
  <c r="J90"/>
  <c r="J61"/>
  <c r="P163"/>
  <c r="P241"/>
  <c r="R366"/>
  <c r="T383"/>
  <c r="R415"/>
  <c r="T439"/>
  <c i="4" r="BK81"/>
  <c r="J81"/>
  <c r="J60"/>
  <c i="5" r="T88"/>
  <c r="R187"/>
  <c r="BK249"/>
  <c r="R249"/>
  <c r="P254"/>
  <c r="R254"/>
  <c r="R248"/>
  <c i="2" r="P126"/>
  <c r="BK186"/>
  <c r="J186"/>
  <c r="J64"/>
  <c r="T205"/>
  <c r="T233"/>
  <c r="R307"/>
  <c r="T381"/>
  <c r="T420"/>
  <c r="T467"/>
  <c r="P486"/>
  <c r="P481"/>
  <c i="3" r="P90"/>
  <c r="T90"/>
  <c r="BK241"/>
  <c r="J241"/>
  <c r="J63"/>
  <c r="BK366"/>
  <c r="J366"/>
  <c r="J64"/>
  <c r="BK383"/>
  <c r="J383"/>
  <c r="J65"/>
  <c r="BK415"/>
  <c r="J415"/>
  <c r="J66"/>
  <c r="P439"/>
  <c r="R485"/>
  <c i="5" r="BK88"/>
  <c i="2" r="R103"/>
  <c r="R102"/>
  <c r="T162"/>
  <c r="P205"/>
  <c r="P204"/>
  <c r="R233"/>
  <c r="T307"/>
  <c r="R381"/>
  <c r="R420"/>
  <c r="R467"/>
  <c i="3" r="BK163"/>
  <c r="R241"/>
  <c r="P366"/>
  <c r="R383"/>
  <c r="P415"/>
  <c r="R439"/>
  <c r="T485"/>
  <c i="4" r="T81"/>
  <c r="T80"/>
  <c i="5" r="BK187"/>
  <c r="J187"/>
  <c r="J62"/>
  <c i="2" r="T103"/>
  <c r="T102"/>
  <c r="BK162"/>
  <c r="J162"/>
  <c r="J63"/>
  <c r="P186"/>
  <c r="T252"/>
  <c r="T292"/>
  <c r="T338"/>
  <c r="T439"/>
  <c r="T474"/>
  <c r="BK486"/>
  <c r="J486"/>
  <c r="J80"/>
  <c i="3" r="R163"/>
  <c r="T163"/>
  <c r="P383"/>
  <c r="T415"/>
  <c r="P485"/>
  <c i="4" r="R81"/>
  <c r="R80"/>
  <c i="5" r="P88"/>
  <c r="T187"/>
  <c r="BK254"/>
  <c r="J254"/>
  <c r="J65"/>
  <c i="6" r="P79"/>
  <c i="1" r="AU59"/>
  <c i="2" r="BK252"/>
  <c r="J252"/>
  <c r="J69"/>
  <c r="R292"/>
  <c r="BK338"/>
  <c r="J338"/>
  <c r="J72"/>
  <c r="BK439"/>
  <c r="J439"/>
  <c r="J75"/>
  <c r="BK474"/>
  <c r="J474"/>
  <c r="J77"/>
  <c r="R486"/>
  <c r="R481"/>
  <c i="3" r="R90"/>
  <c r="T241"/>
  <c r="T366"/>
  <c r="BK439"/>
  <c r="J439"/>
  <c r="J67"/>
  <c r="BK485"/>
  <c r="J485"/>
  <c r="J68"/>
  <c i="4" r="P81"/>
  <c r="P80"/>
  <c i="1" r="AU57"/>
  <c i="5" r="R88"/>
  <c r="R87"/>
  <c r="R86"/>
  <c r="P187"/>
  <c r="P249"/>
  <c r="P248"/>
  <c r="T249"/>
  <c r="T254"/>
  <c i="6" r="BK79"/>
  <c r="J79"/>
  <c r="J59"/>
  <c r="R79"/>
  <c r="T79"/>
  <c i="2" r="BK482"/>
  <c r="J482"/>
  <c r="J79"/>
  <c r="BK493"/>
  <c r="J493"/>
  <c r="J81"/>
  <c i="5" r="BK263"/>
  <c r="J263"/>
  <c r="J66"/>
  <c i="2" r="BK200"/>
  <c r="J200"/>
  <c r="J65"/>
  <c i="5" r="J249"/>
  <c r="J64"/>
  <c i="6" r="J52"/>
  <c r="BE80"/>
  <c r="BE100"/>
  <c r="BE102"/>
  <c r="BE106"/>
  <c r="BE116"/>
  <c r="BE118"/>
  <c r="BE120"/>
  <c r="BE122"/>
  <c r="BE124"/>
  <c r="BE94"/>
  <c r="BE110"/>
  <c r="BE128"/>
  <c i="5" r="J88"/>
  <c r="J61"/>
  <c i="6" r="E48"/>
  <c r="J54"/>
  <c r="F76"/>
  <c r="BE84"/>
  <c r="BE86"/>
  <c r="BE88"/>
  <c r="BE98"/>
  <c r="BE104"/>
  <c r="BE112"/>
  <c r="BE126"/>
  <c r="BE130"/>
  <c r="BE132"/>
  <c r="BE96"/>
  <c r="BE108"/>
  <c r="BE136"/>
  <c r="BE138"/>
  <c r="BE90"/>
  <c r="BE92"/>
  <c r="BE114"/>
  <c r="BE142"/>
  <c r="BE144"/>
  <c r="BE146"/>
  <c r="BE148"/>
  <c r="BE152"/>
  <c r="BE154"/>
  <c r="BE160"/>
  <c r="BE82"/>
  <c r="BE134"/>
  <c r="BE140"/>
  <c r="BE150"/>
  <c r="BE156"/>
  <c r="BE158"/>
  <c i="4" r="BK80"/>
  <c r="J80"/>
  <c r="J59"/>
  <c i="5" r="J52"/>
  <c r="E76"/>
  <c r="BE89"/>
  <c r="BE93"/>
  <c r="BE97"/>
  <c r="BE111"/>
  <c r="BE119"/>
  <c r="BE127"/>
  <c r="BE131"/>
  <c r="BE135"/>
  <c r="BE145"/>
  <c r="BE149"/>
  <c r="BE151"/>
  <c r="BE155"/>
  <c r="BE159"/>
  <c r="BE163"/>
  <c r="BE167"/>
  <c r="BE181"/>
  <c r="BE200"/>
  <c r="BE204"/>
  <c r="BE232"/>
  <c r="BE240"/>
  <c r="BE257"/>
  <c r="BE259"/>
  <c r="BE264"/>
  <c r="J54"/>
  <c r="BE99"/>
  <c r="BE105"/>
  <c r="BE109"/>
  <c r="BE115"/>
  <c r="BE121"/>
  <c r="BE139"/>
  <c r="BE171"/>
  <c r="BE179"/>
  <c r="BE198"/>
  <c r="BE206"/>
  <c r="BE216"/>
  <c r="BE224"/>
  <c r="BE234"/>
  <c r="BE261"/>
  <c r="F83"/>
  <c r="BE95"/>
  <c r="BE101"/>
  <c r="BE107"/>
  <c r="BE129"/>
  <c r="BE133"/>
  <c r="BE137"/>
  <c r="BE147"/>
  <c r="BE175"/>
  <c r="BE185"/>
  <c r="BE190"/>
  <c r="BE194"/>
  <c r="BE208"/>
  <c r="BE214"/>
  <c r="BE218"/>
  <c r="BE222"/>
  <c r="BE236"/>
  <c r="BE242"/>
  <c r="BE244"/>
  <c r="BE103"/>
  <c r="BE117"/>
  <c r="BE143"/>
  <c r="BE153"/>
  <c r="BE157"/>
  <c r="BE165"/>
  <c r="BE183"/>
  <c r="BE196"/>
  <c r="BE210"/>
  <c r="BE212"/>
  <c r="BE220"/>
  <c r="BE226"/>
  <c r="BE238"/>
  <c r="BE246"/>
  <c r="BE252"/>
  <c r="BE255"/>
  <c r="BE91"/>
  <c r="BE113"/>
  <c r="BE123"/>
  <c r="BE125"/>
  <c r="BE141"/>
  <c r="BE161"/>
  <c r="BE169"/>
  <c r="BE173"/>
  <c r="BE177"/>
  <c r="BE188"/>
  <c r="BE192"/>
  <c r="BE202"/>
  <c r="BE228"/>
  <c r="BE230"/>
  <c r="BE250"/>
  <c i="3" r="J163"/>
  <c r="J62"/>
  <c i="4" r="E48"/>
  <c r="F77"/>
  <c r="J52"/>
  <c r="J76"/>
  <c r="BE86"/>
  <c r="BE92"/>
  <c r="BE102"/>
  <c r="BE110"/>
  <c r="BE82"/>
  <c r="BE94"/>
  <c r="BE100"/>
  <c r="BE108"/>
  <c r="BE98"/>
  <c r="BE106"/>
  <c r="BE112"/>
  <c r="BE118"/>
  <c r="BE120"/>
  <c r="BE122"/>
  <c r="BE84"/>
  <c r="BE88"/>
  <c r="BE90"/>
  <c r="BE96"/>
  <c r="BE104"/>
  <c r="BE114"/>
  <c r="BE116"/>
  <c r="BE124"/>
  <c i="3" r="BE127"/>
  <c r="BE147"/>
  <c r="BE211"/>
  <c r="BE238"/>
  <c r="BE245"/>
  <c r="BE272"/>
  <c r="BE277"/>
  <c r="BE295"/>
  <c r="BE300"/>
  <c r="BE307"/>
  <c r="J84"/>
  <c r="BE117"/>
  <c r="BE141"/>
  <c r="BE201"/>
  <c r="BE206"/>
  <c r="BE228"/>
  <c r="BE305"/>
  <c r="BE345"/>
  <c i="2" r="BK102"/>
  <c r="J205"/>
  <c r="J67"/>
  <c i="3" r="E48"/>
  <c r="F55"/>
  <c r="BE101"/>
  <c r="BE104"/>
  <c r="BE122"/>
  <c r="BE135"/>
  <c r="BE138"/>
  <c r="BE150"/>
  <c r="BE186"/>
  <c r="BE217"/>
  <c r="BE254"/>
  <c r="BE257"/>
  <c r="BE275"/>
  <c r="BE280"/>
  <c r="BE282"/>
  <c r="BE287"/>
  <c r="BE351"/>
  <c r="BE370"/>
  <c r="BE107"/>
  <c r="BE132"/>
  <c r="BE153"/>
  <c r="BE164"/>
  <c r="BE220"/>
  <c r="BE269"/>
  <c r="BE285"/>
  <c r="BE290"/>
  <c r="BE297"/>
  <c r="BE302"/>
  <c r="BE348"/>
  <c r="BE354"/>
  <c r="BE357"/>
  <c r="BE363"/>
  <c r="BE378"/>
  <c r="BE398"/>
  <c r="BE409"/>
  <c r="BE412"/>
  <c r="BE461"/>
  <c r="BE476"/>
  <c r="BE160"/>
  <c r="BE169"/>
  <c r="BE180"/>
  <c r="BE266"/>
  <c r="BE336"/>
  <c r="BE367"/>
  <c r="BE376"/>
  <c r="BE389"/>
  <c r="BE395"/>
  <c r="BE406"/>
  <c r="BE419"/>
  <c r="BE429"/>
  <c r="BE432"/>
  <c r="BE440"/>
  <c r="BE446"/>
  <c r="BE458"/>
  <c r="BE112"/>
  <c r="BE144"/>
  <c r="BE174"/>
  <c r="BE196"/>
  <c r="BE233"/>
  <c r="BE248"/>
  <c r="BE251"/>
  <c r="BE260"/>
  <c r="BE324"/>
  <c r="BE327"/>
  <c r="BE360"/>
  <c r="BE384"/>
  <c r="BE416"/>
  <c r="BE424"/>
  <c r="BE434"/>
  <c r="BE452"/>
  <c r="BE471"/>
  <c r="BE486"/>
  <c r="BE491"/>
  <c r="BE91"/>
  <c r="BE155"/>
  <c r="BE214"/>
  <c r="BE242"/>
  <c r="BE263"/>
  <c r="BE292"/>
  <c r="BE312"/>
  <c r="BE330"/>
  <c r="BE373"/>
  <c r="BE380"/>
  <c r="BE427"/>
  <c r="BE436"/>
  <c r="BE443"/>
  <c r="BE496"/>
  <c r="J52"/>
  <c r="BE96"/>
  <c r="BE191"/>
  <c r="BE223"/>
  <c r="BE310"/>
  <c r="BE315"/>
  <c r="BE318"/>
  <c r="BE321"/>
  <c r="BE333"/>
  <c r="BE339"/>
  <c r="BE342"/>
  <c r="BE455"/>
  <c r="BE464"/>
  <c r="BE482"/>
  <c i="2" r="J52"/>
  <c r="BE118"/>
  <c r="BE158"/>
  <c r="BE172"/>
  <c r="BE182"/>
  <c r="BE206"/>
  <c r="BE210"/>
  <c r="BE234"/>
  <c r="BE242"/>
  <c r="BE266"/>
  <c r="BE275"/>
  <c r="BE299"/>
  <c r="BE305"/>
  <c r="BE325"/>
  <c r="BE468"/>
  <c r="E91"/>
  <c r="BE114"/>
  <c r="BE131"/>
  <c r="BE145"/>
  <c r="BE212"/>
  <c r="BE223"/>
  <c r="BE227"/>
  <c r="BE231"/>
  <c r="BE238"/>
  <c r="BE249"/>
  <c r="BE256"/>
  <c r="BE259"/>
  <c r="BE272"/>
  <c r="BE280"/>
  <c r="BE284"/>
  <c r="BE289"/>
  <c r="BE296"/>
  <c r="BE303"/>
  <c r="BE308"/>
  <c r="BE312"/>
  <c r="BE317"/>
  <c r="BE320"/>
  <c r="BE328"/>
  <c r="BE331"/>
  <c r="BE335"/>
  <c r="BE356"/>
  <c r="BE403"/>
  <c r="BE414"/>
  <c r="BE452"/>
  <c r="BE457"/>
  <c r="BE459"/>
  <c r="BE463"/>
  <c r="BE478"/>
  <c r="BE494"/>
  <c r="J54"/>
  <c r="BE104"/>
  <c r="BE107"/>
  <c r="BE163"/>
  <c r="BE167"/>
  <c r="BE174"/>
  <c r="BE214"/>
  <c r="BE253"/>
  <c r="BE287"/>
  <c r="BE293"/>
  <c r="BE323"/>
  <c r="BE349"/>
  <c r="BE374"/>
  <c r="BE382"/>
  <c r="BE388"/>
  <c r="BE407"/>
  <c r="BE430"/>
  <c r="BE436"/>
  <c r="BE440"/>
  <c r="BE444"/>
  <c r="BE447"/>
  <c r="BE449"/>
  <c r="BE454"/>
  <c r="F98"/>
  <c r="BE135"/>
  <c r="BE139"/>
  <c r="BE155"/>
  <c r="BE178"/>
  <c r="BE187"/>
  <c r="BE197"/>
  <c r="BE218"/>
  <c r="BE246"/>
  <c r="BE263"/>
  <c r="BE269"/>
  <c r="BE315"/>
  <c r="BE333"/>
  <c r="BE339"/>
  <c r="BE343"/>
  <c r="BE346"/>
  <c r="BE352"/>
  <c r="BE360"/>
  <c r="BE363"/>
  <c r="BE366"/>
  <c r="BE370"/>
  <c r="BE378"/>
  <c r="BE386"/>
  <c r="BE391"/>
  <c r="BE395"/>
  <c r="BE399"/>
  <c r="BE410"/>
  <c r="BE417"/>
  <c r="BE421"/>
  <c r="BE424"/>
  <c r="BE427"/>
  <c r="BE433"/>
  <c r="BE487"/>
  <c r="BE490"/>
  <c r="BE127"/>
  <c r="BE110"/>
  <c r="BE122"/>
  <c r="BE142"/>
  <c r="BE148"/>
  <c r="BE151"/>
  <c r="BE170"/>
  <c r="BE190"/>
  <c r="BE193"/>
  <c r="BE201"/>
  <c r="BE475"/>
  <c r="BE483"/>
  <c r="BE472"/>
  <c i="6" r="F34"/>
  <c i="1" r="BA59"/>
  <c i="3" r="F36"/>
  <c i="1" r="BC56"/>
  <c i="6" r="F35"/>
  <c i="1" r="BB59"/>
  <c i="2" r="F35"/>
  <c i="1" r="BB55"/>
  <c i="2" r="F37"/>
  <c i="1" r="BD55"/>
  <c i="2" r="F36"/>
  <c i="1" r="BC55"/>
  <c i="6" r="F36"/>
  <c i="1" r="BC59"/>
  <c i="4" r="F37"/>
  <c i="1" r="BD57"/>
  <c i="3" r="F37"/>
  <c i="1" r="BD56"/>
  <c i="2" r="J34"/>
  <c i="1" r="AW55"/>
  <c i="5" r="F36"/>
  <c i="1" r="BC58"/>
  <c i="3" r="J34"/>
  <c i="1" r="AW56"/>
  <c i="5" r="J34"/>
  <c i="1" r="AW58"/>
  <c i="3" r="F35"/>
  <c i="1" r="BB56"/>
  <c i="4" r="F34"/>
  <c i="1" r="BA57"/>
  <c i="2" r="F34"/>
  <c i="1" r="BA55"/>
  <c i="6" r="F37"/>
  <c i="1" r="BD59"/>
  <c i="3" r="F34"/>
  <c i="1" r="BA56"/>
  <c i="4" r="J34"/>
  <c i="1" r="AW57"/>
  <c i="4" r="F35"/>
  <c i="1" r="BB57"/>
  <c i="5" r="F35"/>
  <c i="1" r="BB58"/>
  <c i="6" r="J34"/>
  <c i="1" r="AW59"/>
  <c i="4" r="F36"/>
  <c i="1" r="BC57"/>
  <c i="5" r="F37"/>
  <c i="1" r="BD58"/>
  <c i="5" r="F34"/>
  <c i="1" r="BA58"/>
  <c i="3" l="1" r="R89"/>
  <c r="R88"/>
  <c r="BK89"/>
  <c r="J89"/>
  <c r="J60"/>
  <c i="2" r="T204"/>
  <c r="T101"/>
  <c i="5" r="T248"/>
  <c r="BK87"/>
  <c i="3" r="P89"/>
  <c r="P88"/>
  <c i="1" r="AU56"/>
  <c i="5" r="T87"/>
  <c r="T86"/>
  <c i="2" r="BK204"/>
  <c r="J204"/>
  <c r="J66"/>
  <c i="5" r="P87"/>
  <c r="P86"/>
  <c i="1" r="AU58"/>
  <c i="3" r="T89"/>
  <c r="T88"/>
  <c i="5" r="BK248"/>
  <c r="J248"/>
  <c r="J63"/>
  <c i="2" r="R204"/>
  <c r="R101"/>
  <c r="P102"/>
  <c r="P101"/>
  <c i="1" r="AU55"/>
  <c i="2" r="BK481"/>
  <c r="J481"/>
  <c r="J78"/>
  <c r="J102"/>
  <c r="J60"/>
  <c r="J33"/>
  <c i="1" r="AV55"/>
  <c r="AT55"/>
  <c i="4" r="F33"/>
  <c i="1" r="AZ57"/>
  <c i="3" r="F33"/>
  <c i="1" r="AZ56"/>
  <c i="4" r="J30"/>
  <c i="1" r="AG57"/>
  <c i="5" r="F33"/>
  <c i="1" r="AZ58"/>
  <c i="4" r="J33"/>
  <c i="1" r="AV57"/>
  <c r="AT57"/>
  <c i="2" r="F33"/>
  <c i="1" r="AZ55"/>
  <c i="5" r="J33"/>
  <c i="1" r="AV58"/>
  <c r="AT58"/>
  <c i="6" r="J33"/>
  <c i="1" r="AV59"/>
  <c r="AT59"/>
  <c r="BA54"/>
  <c r="W30"/>
  <c i="6" r="J30"/>
  <c i="1" r="AG59"/>
  <c r="BD54"/>
  <c r="W33"/>
  <c r="BB54"/>
  <c r="W31"/>
  <c i="6" r="F33"/>
  <c i="1" r="AZ59"/>
  <c r="BC54"/>
  <c r="W32"/>
  <c i="3" r="J33"/>
  <c i="1" r="AV56"/>
  <c r="AT56"/>
  <c i="5" l="1" r="BK86"/>
  <c r="J86"/>
  <c i="2" r="BK101"/>
  <c r="J101"/>
  <c i="5" r="J87"/>
  <c r="J60"/>
  <c i="3" r="BK88"/>
  <c r="J88"/>
  <c r="J59"/>
  <c i="6" r="J39"/>
  <c i="1" r="AN57"/>
  <c i="4" r="J39"/>
  <c i="1" r="AN59"/>
  <c i="5" r="J30"/>
  <c i="1" r="AG58"/>
  <c r="AW54"/>
  <c r="AK30"/>
  <c r="AZ54"/>
  <c r="W29"/>
  <c i="2" r="J30"/>
  <c i="1" r="AG55"/>
  <c r="AU54"/>
  <c r="AX54"/>
  <c r="AY54"/>
  <c i="5" l="1" r="J39"/>
  <c i="2" r="J39"/>
  <c r="J59"/>
  <c i="5" r="J59"/>
  <c i="1" r="AN55"/>
  <c r="AN58"/>
  <c i="3" r="J30"/>
  <c i="1" r="AG56"/>
  <c r="AN56"/>
  <c r="AV54"/>
  <c r="AK29"/>
  <c i="3" l="1" r="J39"/>
  <c i="1" r="AT54"/>
  <c r="AG54"/>
  <c r="AK26"/>
  <c l="1" r="AK3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<sst xmlns="http://schemas.openxmlformats.org/spreadsheetml/2006/main">
  <si>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</si>
  <si>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</si>
  <si>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</si>
  <si>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</si>
  <si>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</si>
  <si>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{d96675ae-1549-4a92-95ea-0165a1fff916}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</si>
  <si>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</si>
  <si>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</si>
  <si>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</si>
  <si>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</si>
  <si>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</si>
  <si>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</si>
  <si>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</si>
  <si>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</si>
  <si>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HavNem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</si>
  <si>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</si>
  <si>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</si>
  <si>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lůžkové stanice Chirurgie III, v nomocnici Havířov, p.o.</t>
  </si>
  <si>
    <t>KSO:</t>
  </si>
  <si>
    <t/>
  </si>
  <si>
    <t>CC-CZ:</t>
  </si>
  <si>
    <t>Místo:</t>
  </si>
  <si>
    <t>Havířov</t>
  </si>
  <si>
    <t>Datum:</t>
  </si>
  <si>
    <t>13. 5. 2024</t>
  </si>
  <si>
    <t>Zadavatel:</t>
  </si>
  <si>
    <t>IČ:</t>
  </si>
  <si>
    <t>00844896</t>
  </si>
  <si>
    <t>Nemocnice Havířov, p.o.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</si>
  <si>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</si>
  <si>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</si>
  <si>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</si>
  <si>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</si>
  <si>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</si>
  <si>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</si>
  <si>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</si>
  <si>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06369201</t>
  </si>
  <si>
    <t>Amun Pro s.r.o.</t>
  </si>
  <si>
    <t>CZ06369201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</si>
  <si>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</si>
  <si>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</si>
  <si>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</si>
  <si>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</si>
  <si>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</si>
  <si>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</si>
  <si>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</si>
  <si>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</si>
  <si>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</si>
  <si>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</si>
  <si>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</si>
  <si>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</si>
  <si>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</si>
  <si>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</si>
  <si>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</si>
  <si>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</si>
  <si>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</si>
  <si>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</si>
  <si>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</si>
  <si>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</si>
  <si>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</si>
  <si>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</si>
  <si>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</si>
  <si>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</si>
  <si>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</si>
  <si>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</si>
  <si>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</si>
  <si>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</si>
  <si>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</si>
  <si>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</si>
  <si>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</si>
  <si>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</si>
  <si>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</si>
  <si>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</si>
  <si>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</si>
  <si>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</si>
  <si>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</si>
  <si>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</si>
  <si>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</si>
  <si>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</si>
  <si>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</si>
  <si>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</si>
  <si>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Stavba</t>
  </si>
  <si>
    <t>STA</t>
  </si>
  <si>
    <t>1</t>
  </si>
  <si>
    <t>{0c5ca539-d382-4b03-bfc6-a64ca7e091a2}</t>
  </si>
  <si>
    <t>2</t>
  </si>
  <si>
    <t>02</t>
  </si>
  <si>
    <t>ZTI</t>
  </si>
  <si>
    <t>{185f9f9f-0628-425f-9da8-70b725893745}</t>
  </si>
  <si>
    <t>03</t>
  </si>
  <si>
    <t>VZT</t>
  </si>
  <si>
    <t>{562bbd1b-0ae0-4bbf-9b04-f33cbc09ad97}</t>
  </si>
  <si>
    <t>04</t>
  </si>
  <si>
    <t>Elektro_silnoproud a slaboproud</t>
  </si>
  <si>
    <t>{73395b3e-1aa5-4d5d-a20c-bb5f95240425}</t>
  </si>
  <si>
    <t>05</t>
  </si>
  <si>
    <t>Vybavení</t>
  </si>
  <si>
    <t>{939deab6-df0d-40a1-b65d-70ada00cfaea}</t>
  </si>
  <si>
    <t>KRYCÍ LIST SOUPISU PRACÍ</t>
  </si>
  <si>
    <t>Objekt:</t>
  </si>
  <si>
    <t>01 - Stavba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</si>
  <si>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</si>
  <si>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</si>
  <si>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</si>
  <si>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</si>
  <si>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</si>
  <si>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</si>
  <si>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</si>
  <si>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</si>
  <si>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</si>
  <si>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</si>
  <si>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</si>
  <si>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725 - Zdravotechnika - zařizovací předměty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</si>
  <si>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</si>
  <si>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</si>
  <si>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</si>
  <si>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</si>
  <si>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</si>
  <si>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</si>
  <si>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</si>
  <si>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</si>
  <si>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</si>
  <si>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HZS - Hodinové zúčtovací sazby</t>
  </si>
  <si>
    <t>VRN - Vedlejší rozpočtové náklady</t>
  </si>
  <si>
    <t xml:space="preserve">    VRN2 - Příprava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</si>
  <si>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</si>
  <si>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</si>
  <si>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</si>
  <si>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</si>
  <si>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</si>
  <si>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</si>
  <si>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</si>
  <si>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</si>
  <si>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</si>
  <si>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</si>
  <si>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</si>
  <si>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</si>
  <si>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</si>
  <si>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</si>
  <si>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</si>
  <si>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</si>
  <si>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</si>
  <si>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</si>
  <si>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</si>
  <si>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</si>
  <si>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</si>
  <si>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317142424</t>
  </si>
  <si>
    <t>Překlad nenosný pórobetonový š 100 mm v do 250 mm na tenkovrstvou maltu dl přes 1250 do 1500 mm</t>
  </si>
  <si>
    <t>kus</t>
  </si>
  <si>
    <t>CS ÚRS 2024 01</t>
  </si>
  <si>
    <t>4</t>
  </si>
  <si>
    <t>-925056623</t>
  </si>
  <si>
    <t>PP</t>
  </si>
  <si>
    <t>Překlady nenosné z pórobetonu osazené do tenkého maltového lože, výšky do 250 mm, šířky překladu 100 mm, délky překladu přes 1250 do 1500 mm</t>
  </si>
  <si>
    <t>Online PSC</t>
  </si>
  <si>
    <t>https://podminky.urs.cz/item/CS_URS_2024_01/317142424</t>
  </si>
  <si>
    <t>124</t>
  </si>
  <si>
    <t>317142434</t>
  </si>
  <si>
    <t>Překlad nenosný pórobetonový š 125 mm v do 250 mm na tenkovrstvou maltu dl přes 1250 do 1500 mm</t>
  </si>
  <si>
    <t>2005108529</t>
  </si>
  <si>
    <t>Překlady nenosné z pórobetonu osazené do tenkého maltového lože, výšky do 250 mm, šířky překladu 125 mm, délky překladu přes 1250 do 1500 mm</t>
  </si>
  <si>
    <t>https://podminky.urs.cz/item/CS_URS_2024_01/317142434</t>
  </si>
  <si>
    <t>123</t>
  </si>
  <si>
    <t>342272215</t>
  </si>
  <si>
    <t>Příčka z pórobetonových hladkých tvárnic na tenkovrstvou maltu tl 75 mm</t>
  </si>
  <si>
    <t>m2</t>
  </si>
  <si>
    <t>-1951111925</t>
  </si>
  <si>
    <t>Příčky z pórobetonových tvárnic hladkých na tenké maltové lože objemová hmotnost do 500 kg/m3, tloušťka příčky 75 mm</t>
  </si>
  <si>
    <t>https://podminky.urs.cz/item/CS_URS_2024_01/342272215</t>
  </si>
  <si>
    <t>VV</t>
  </si>
  <si>
    <t>1,1*(2,43*3)</t>
  </si>
  <si>
    <t>121</t>
  </si>
  <si>
    <t>342272225</t>
  </si>
  <si>
    <t>Příčka z pórobetonových hladkých tvárnic na tenkovrstvou maltu tl 100 mm</t>
  </si>
  <si>
    <t>1645962662</t>
  </si>
  <si>
    <t>Příčky z pórobetonových tvárnic hladkých na tenké maltové lože objemová hmotnost do 500 kg/m3, tloušťka příčky 100 mm</t>
  </si>
  <si>
    <t>https://podminky.urs.cz/item/CS_URS_2024_01/342272225</t>
  </si>
  <si>
    <t>1,1*3*(2,43+0,85+1,6+0,9+1,6+0,7+0,9+0,925+0,8+1,89+2,15)</t>
  </si>
  <si>
    <t>342272235</t>
  </si>
  <si>
    <t>Příčka z pórobetonových hladkých tvárnic na tenkovrstvou maltu tl 125 mm</t>
  </si>
  <si>
    <t>-2042787231</t>
  </si>
  <si>
    <t>Příčky z pórobetonových tvárnic hladkých na tenké maltové lože objemová hmotnost do 500 kg/m3, tloušťka příčky 125 mm</t>
  </si>
  <si>
    <t>https://podminky.urs.cz/item/CS_URS_2024_01/342272235</t>
  </si>
  <si>
    <t>1,1*3*(0,225+0,9+0,5+1,2+0,9*3+1,025+1,725)</t>
  </si>
  <si>
    <t>122</t>
  </si>
  <si>
    <t>342291131</t>
  </si>
  <si>
    <t>Ukotvení příček k betonovým konstrukcím plochými kotvami</t>
  </si>
  <si>
    <t>m</t>
  </si>
  <si>
    <t>-787735857</t>
  </si>
  <si>
    <t>Ukotvení příček plochými kotvami, do konstrukce betonové</t>
  </si>
  <si>
    <t>https://podminky.urs.cz/item/CS_URS_2024_01/342291131</t>
  </si>
  <si>
    <t>48+8+27</t>
  </si>
  <si>
    <t>6</t>
  </si>
  <si>
    <t>Úpravy povrchů, podlahy a osazování výplní</t>
  </si>
  <si>
    <t>612131101</t>
  </si>
  <si>
    <t>Cementový postřik vnitřních stěn nanášený celoplošně ručně</t>
  </si>
  <si>
    <t>520834215</t>
  </si>
  <si>
    <t>Podkladní a spojovací vrstva vnitřních omítaných ploch cementový postřik nanášený ručně celoplošně stěn</t>
  </si>
  <si>
    <t>https://podminky.urs.cz/item/CS_URS_2024_01/612131101</t>
  </si>
  <si>
    <t>3*(14,18+9,25+18,18+16,05+12,7+7,14+5,1+19,48+24,93+13,05+9,53+19,39+8,62)</t>
  </si>
  <si>
    <t>612142001</t>
  </si>
  <si>
    <t>Potažení vnitřních ploch pletivem v ploše nebo pruzích, na plném podkladu sklovláknitým vtlačením do tmelu stěn</t>
  </si>
  <si>
    <t>-796704390</t>
  </si>
  <si>
    <t>https://podminky.urs.cz/item/CS_URS_2024_01/612142001</t>
  </si>
  <si>
    <t>3*1,3*(14,18+9,25+18,18+16,05+12,7+7,14+5,1+19,48+24,93+13,05+9,53+19,39+8,62)</t>
  </si>
  <si>
    <t>5</t>
  </si>
  <si>
    <t>612311131</t>
  </si>
  <si>
    <t>Potažení vnitřních stěn vápenným štukem tloušťky do 3 mm</t>
  </si>
  <si>
    <t>1261350370</t>
  </si>
  <si>
    <t>Potažení vnitřních ploch vápenným štukem tloušťky do 3 mm svislých konstrukcí stěn</t>
  </si>
  <si>
    <t>https://podminky.urs.cz/item/CS_URS_2024_01/612311131</t>
  </si>
  <si>
    <t>3*(14,18+9,25+18,18+16,05+12,7+7,14+5,1+19,48+24,93+13,05+9,53+19,39+8,62)-180,257</t>
  </si>
  <si>
    <t>612315222</t>
  </si>
  <si>
    <t>Vápenná štuková omítka malých ploch přes 0,09 do 0,25 m2 na stěnách</t>
  </si>
  <si>
    <t>1437201044</t>
  </si>
  <si>
    <t>Vápenná omítka jednotlivých malých ploch štuková na stěnách, plochy jednotlivě přes 0,09 do 0,25 m2</t>
  </si>
  <si>
    <t>https://podminky.urs.cz/item/CS_URS_2024_01/612315222</t>
  </si>
  <si>
    <t>10</t>
  </si>
  <si>
    <t>642944121</t>
  </si>
  <si>
    <t>Osazování ocelových zárubní dodatečné pl do 2,5 m2</t>
  </si>
  <si>
    <t>423371911</t>
  </si>
  <si>
    <t>Osazení ocelových dveřních zárubní lisovaných nebo z úhelníků dodatečně s vybetonováním prahu, plochy do 2,5 m2</t>
  </si>
  <si>
    <t>https://podminky.urs.cz/item/CS_URS_2024_01/642944121</t>
  </si>
  <si>
    <t>125</t>
  </si>
  <si>
    <t>M</t>
  </si>
  <si>
    <t>55331436</t>
  </si>
  <si>
    <t>zárubeň jednokřídlá ocelová pro dodatečnou montáž tl stěny 110-150mm rozměru 700/1970, 2100mm</t>
  </si>
  <si>
    <t>8</t>
  </si>
  <si>
    <t>-195491783</t>
  </si>
  <si>
    <t>P</t>
  </si>
  <si>
    <t>Poznámka k položce:_x000d_
Specifikace obsahu položky dle PD: Z1</t>
  </si>
  <si>
    <t>126</t>
  </si>
  <si>
    <t>55331431</t>
  </si>
  <si>
    <t>zárubeň jednokřídlá ocelová pro dodatečnou montáž tl stěny 75-100mm rozměru 700/1970, 2100mm</t>
  </si>
  <si>
    <t>1885821864</t>
  </si>
  <si>
    <t>Poznámka k položce:_x000d_
Specifikace obsahu položky dle PD: Z2</t>
  </si>
  <si>
    <t>127</t>
  </si>
  <si>
    <t>55331437</t>
  </si>
  <si>
    <t>zárubeň jednokřídlá ocelová pro dodatečnou montáž tl stěny 110-150mm rozměru 800/1970, 2100mm</t>
  </si>
  <si>
    <t>-49488349</t>
  </si>
  <si>
    <t>Poznámka k položce:_x000d_
Specifikace obsahu položky dle PD: Z12, Z 13</t>
  </si>
  <si>
    <t>6+1</t>
  </si>
  <si>
    <t>128</t>
  </si>
  <si>
    <t>55331439</t>
  </si>
  <si>
    <t>zárubeň jednokřídlá ocelová pro dodatečnou montáž tl stěny 110-150mm rozměru 1100/1970, 2100mm</t>
  </si>
  <si>
    <t>1568423542</t>
  </si>
  <si>
    <t xml:space="preserve">Poznámka k položce:_x000d_
Specifikace obsahu položky dle PD: Z14 </t>
  </si>
  <si>
    <t>9</t>
  </si>
  <si>
    <t>619995001</t>
  </si>
  <si>
    <t>Začištění omítek kolem oken, dveří, podlah nebo obkladů</t>
  </si>
  <si>
    <t>-1178951375</t>
  </si>
  <si>
    <t>Začištění omítek (s dodáním hmot) kolem oken, dveří, podlah, obkladů apod.</t>
  </si>
  <si>
    <t>https://podminky.urs.cz/item/CS_URS_2024_01/619995001</t>
  </si>
  <si>
    <t>3*14*2</t>
  </si>
  <si>
    <t>Ostatní konstrukce a práce, bourání</t>
  </si>
  <si>
    <t>11</t>
  </si>
  <si>
    <t>949101111</t>
  </si>
  <si>
    <t>Lešení pomocné pro objekty pozemních staveb s lešeňovou podlahou v do 1,9 m zatížení do 150 kg/m2</t>
  </si>
  <si>
    <t>379429188</t>
  </si>
  <si>
    <t>Lešení pomocné pracovní pro objekty pozemních staveb pro zatížení do 150 kg/m2, o výšce lešeňové podlahy do 1,9 m</t>
  </si>
  <si>
    <t>https://podminky.urs.cz/item/CS_URS_2024_01/949101111</t>
  </si>
  <si>
    <t>11,52+4,60+15,26+14,70+9,75+2,99+1,56+7,39+8,81+9,75+9,53+15,5+4,37</t>
  </si>
  <si>
    <t>953961113</t>
  </si>
  <si>
    <t>Kotvy chemickým tmelem M 12 hl 110 mm do betonu, ŽB nebo kamene s vyvrtáním otvoru</t>
  </si>
  <si>
    <t>516628366</t>
  </si>
  <si>
    <t>Kotvy chemické s vyvrtáním otvoru do betonu, železobetonu nebo tvrdého kamene tmel, velikost M 12, hloubka 110 mm</t>
  </si>
  <si>
    <t>https://podminky.urs.cz/item/CS_URS_2024_01/953961113</t>
  </si>
  <si>
    <t>13</t>
  </si>
  <si>
    <t>54879433</t>
  </si>
  <si>
    <t>šroub kotevní Pz pro chemickou kotvu M12x160mm</t>
  </si>
  <si>
    <t>-1119683647</t>
  </si>
  <si>
    <t>14</t>
  </si>
  <si>
    <t>54879003</t>
  </si>
  <si>
    <t>patrona chemická M12x110mm</t>
  </si>
  <si>
    <t>2068108531</t>
  </si>
  <si>
    <t>16</t>
  </si>
  <si>
    <t>962031133</t>
  </si>
  <si>
    <t>Bourání příček z cihel pálených na MVC tl do 150 mm</t>
  </si>
  <si>
    <t>-1781565389</t>
  </si>
  <si>
    <t>Bourání příček z cihel, tvárnic nebo příčkovek z cihel pálených, plných nebo dutých na maltu vápennou nebo vápenocementovou, tl. do 150 mm</t>
  </si>
  <si>
    <t>https://podminky.urs.cz/item/CS_URS_2024_01/962031133</t>
  </si>
  <si>
    <t>3*(5,5+0,225+2,1+0,23+3,55+0,95+0,9+0,8+0,8+1,65+1,65+1,1+0,8+0,8+0,8+0,1+0,8+0,8+0,8+0,5+0,5+0,6)</t>
  </si>
  <si>
    <t>18</t>
  </si>
  <si>
    <t>965046111</t>
  </si>
  <si>
    <t>Broušení stávajících betonových podlah úběr do 3 mm</t>
  </si>
  <si>
    <t>1770926452</t>
  </si>
  <si>
    <t>https://podminky.urs.cz/item/CS_URS_2024_01/965046111</t>
  </si>
  <si>
    <t>11,52+4,60+15,26+14,70+9,75+2,99+1,56+7,39+8,81+9,75+15,5+4,37+14,55</t>
  </si>
  <si>
    <t>19</t>
  </si>
  <si>
    <t>965046119</t>
  </si>
  <si>
    <t>Příplatek k broušení stávajících betonových podlah za každý další 1 mm úběru</t>
  </si>
  <si>
    <t>1097926692</t>
  </si>
  <si>
    <t>Broušení stávajících betonových podlah Příplatek k ceně za každý další 1 mm úběru</t>
  </si>
  <si>
    <t>https://podminky.urs.cz/item/CS_URS_2024_01/965046119</t>
  </si>
  <si>
    <t>120,75*7</t>
  </si>
  <si>
    <t>997</t>
  </si>
  <si>
    <t>Přesun sutě</t>
  </si>
  <si>
    <t>997013153</t>
  </si>
  <si>
    <t>Vnitrostaveništní doprava suti a vybouraných hmot pro budovy v přes 9 do 12 m s omezením mechanizace</t>
  </si>
  <si>
    <t>t</t>
  </si>
  <si>
    <t>-1228146684</t>
  </si>
  <si>
    <t>Vnitrostaveništní doprava suti a vybouraných hmot vodorovně do 50 m svisle s omezením mechanizace pro budovy a haly výšky přes 9 do 12 m</t>
  </si>
  <si>
    <t>https://podminky.urs.cz/item/CS_URS_2024_01/997013153</t>
  </si>
  <si>
    <t>22</t>
  </si>
  <si>
    <t>997013501</t>
  </si>
  <si>
    <t>Odvoz suti a vybouraných hmot na skládku nebo meziskládku do 1 km se složením</t>
  </si>
  <si>
    <t>-1711301652</t>
  </si>
  <si>
    <t>https://podminky.urs.cz/item/CS_URS_2024_01/997013501</t>
  </si>
  <si>
    <t>23</t>
  </si>
  <si>
    <t>997013509</t>
  </si>
  <si>
    <t>Příplatek k odvozu suti a vybouraných hmot na skládku ZKD 1 km přes 1 km</t>
  </si>
  <si>
    <t>1138366100</t>
  </si>
  <si>
    <t>https://podminky.urs.cz/item/CS_URS_2024_01/997013509</t>
  </si>
  <si>
    <t>38,849*30</t>
  </si>
  <si>
    <t>24</t>
  </si>
  <si>
    <t>997013631</t>
  </si>
  <si>
    <t>Poplatek za uložení na skládce (skládkovné) stavebního odpadu směsného kód odpadu 17 09 04</t>
  </si>
  <si>
    <t>-1053341581</t>
  </si>
  <si>
    <t>Poplatek za uložení stavebního odpadu na skládce (skládkovné) směsného stavebního a demoličního zatříděného do Katalogu odpadů pod kódem 17 09 04</t>
  </si>
  <si>
    <t>https://podminky.urs.cz/item/CS_URS_2024_01/997013631</t>
  </si>
  <si>
    <t>998</t>
  </si>
  <si>
    <t>Přesun hmot</t>
  </si>
  <si>
    <t>26</t>
  </si>
  <si>
    <t>998018002</t>
  </si>
  <si>
    <t>Přesun hmot ruční pro budovy v přes 6 do 12 m</t>
  </si>
  <si>
    <t>-1184630632</t>
  </si>
  <si>
    <t>Přesun hmot pro budovy občanské výstavby, bydlení, výrobu a služby ruční - bez užití mechanizace vodorovná dopravní vzdálenost do 100 m pro budovy s jakoukoliv nosnou konstrukcí výšky přes 6 do 12 m</t>
  </si>
  <si>
    <t>https://podminky.urs.cz/item/CS_URS_2024_01/998018002</t>
  </si>
  <si>
    <t>PSV</t>
  </si>
  <si>
    <t>Práce a dodávky PSV</t>
  </si>
  <si>
    <t>725</t>
  </si>
  <si>
    <t>Zdravotechnika - zařizovací předměty</t>
  </si>
  <si>
    <t>27</t>
  </si>
  <si>
    <t>63465122</t>
  </si>
  <si>
    <t xml:space="preserve">zrcadlo 400x600mm, čiré tl 3mm </t>
  </si>
  <si>
    <t>32</t>
  </si>
  <si>
    <t>-1510895834</t>
  </si>
  <si>
    <t>Poznámka k položce:_x000d_
Specifikace obsahu položky dle PD: Z3, Z10</t>
  </si>
  <si>
    <t>1+4</t>
  </si>
  <si>
    <t>28</t>
  </si>
  <si>
    <t>64294411</t>
  </si>
  <si>
    <t>mýdlenka keramická bílá</t>
  </si>
  <si>
    <t>2072111243</t>
  </si>
  <si>
    <t>29</t>
  </si>
  <si>
    <t>55431086</t>
  </si>
  <si>
    <t>zásobník papírových ručníků skládaných komaxit bílý</t>
  </si>
  <si>
    <t>-516517042</t>
  </si>
  <si>
    <t>30</t>
  </si>
  <si>
    <t>725291641</t>
  </si>
  <si>
    <t>Doplňky zařízení koupelen a záchodů sklopné sedátko sprchové vč. montáže</t>
  </si>
  <si>
    <t>soubor</t>
  </si>
  <si>
    <t>-298504684</t>
  </si>
  <si>
    <t>https://podminky.urs.cz/item/CS_URS_2024_01/725291641</t>
  </si>
  <si>
    <t>Poznámka k položce:_x000d_
Specifikace obsahu položky dle PD: Z9</t>
  </si>
  <si>
    <t>31</t>
  </si>
  <si>
    <t>725291706</t>
  </si>
  <si>
    <t>Doplňky zařízení koupelen a záchodů smaltované madla rovná, včetně dodávky</t>
  </si>
  <si>
    <t>1562568506</t>
  </si>
  <si>
    <t>https://podminky.urs.cz/item/CS_URS_2024_01/725291706</t>
  </si>
  <si>
    <t>Poznámka k položce:_x000d_
Specifikace obsahu položky dle PD: Z4, Z7</t>
  </si>
  <si>
    <t>5+3</t>
  </si>
  <si>
    <t>725291712</t>
  </si>
  <si>
    <t>Doplňky zařízení koupelen a záchodů smaltované madlo krakorcové dl 834 mm, včetně dodávky</t>
  </si>
  <si>
    <t>100437173</t>
  </si>
  <si>
    <t>Doplňky zařízení koupelen a záchodů smaltované madla krakorcová, délky 834 mm, včetně dodávky</t>
  </si>
  <si>
    <t>https://podminky.urs.cz/item/CS_URS_2024_01/725291712</t>
  </si>
  <si>
    <t>Poznámka k položce:_x000d_
Specifikace obsahu položky dle PD: Z5</t>
  </si>
  <si>
    <t>33</t>
  </si>
  <si>
    <t>725291722</t>
  </si>
  <si>
    <t>Doplňky zařízení koupelen a záchodů smaltované madla krakorcová sklopná, délky 834 mm</t>
  </si>
  <si>
    <t>-1929058183</t>
  </si>
  <si>
    <t>https://podminky.urs.cz/item/CS_URS_2024_01/725291722</t>
  </si>
  <si>
    <t>Poznámka k položce:_x000d_
Specifikace obsahu položky dle PD: Z8, Z6</t>
  </si>
  <si>
    <t>35</t>
  </si>
  <si>
    <t>AZP.R14101001</t>
  </si>
  <si>
    <t>R14101001 Závěsová tyč rohová 900x900 mm nerez lesk</t>
  </si>
  <si>
    <t>1846886153</t>
  </si>
  <si>
    <t xml:space="preserve">R14101001 Závěsová tyč rohová 900x900 mm nerez lesk, sprch. závěs vč. montáže </t>
  </si>
  <si>
    <t>763</t>
  </si>
  <si>
    <t>Konstrukce suché výstavby</t>
  </si>
  <si>
    <t>137</t>
  </si>
  <si>
    <t>763111326</t>
  </si>
  <si>
    <t>SDK příčka tl 125 mm profil CW+UW 100 desky 1xDF 12,5 s izolací EI 45 Rw do 51 dB</t>
  </si>
  <si>
    <t>1781359980</t>
  </si>
  <si>
    <t>Příčka ze sádrokartonových desek s nosnou konstrukcí z jednoduchých ocelových profilů UW, CW jednoduše opláštěná deskou protipožární DF tl. 12,5 mm s izolací, EI 45, příčka tl. 125 mm, profil 100, Rw do 51 dB</t>
  </si>
  <si>
    <t>https://podminky.urs.cz/item/CS_URS_2024_01/763111326</t>
  </si>
  <si>
    <t>3*(5,85+0,6+1,375+3,35+0,45+0,55+0,45)</t>
  </si>
  <si>
    <t>43</t>
  </si>
  <si>
    <t>763135101</t>
  </si>
  <si>
    <t>Montáž sádrokartonového podhledu kazetového demontovatelného, velikosti kazet 600x600 mm včetně zavěšené nosné konstrukce viditelné</t>
  </si>
  <si>
    <t>662891740</t>
  </si>
  <si>
    <t>https://podminky.urs.cz/item/CS_URS_2024_01/763135101</t>
  </si>
  <si>
    <t>39,83+38,28+17,79</t>
  </si>
  <si>
    <t>44</t>
  </si>
  <si>
    <t>59030570</t>
  </si>
  <si>
    <t>podhled kazetový bez děrování viditelný rastr 600x600mm</t>
  </si>
  <si>
    <t>139364266</t>
  </si>
  <si>
    <t>Poznámka k položce:_x000d_
Specifikace obsahu položky dle PD:_x000d_
P01 - 39,83m2_x000d_
P02 - 38,28m2_x000d_
P03 - 17,79m2</t>
  </si>
  <si>
    <t>95,90</t>
  </si>
  <si>
    <t>46</t>
  </si>
  <si>
    <t>998763302</t>
  </si>
  <si>
    <t>Přesun hmot tonážní pro sádrokartonové konstrukce v objektech v přes 6 do 12 m</t>
  </si>
  <si>
    <t>-289209756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</si>
  <si>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</si>
  <si>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https://podminky.urs.cz/item/CS_URS_2024_01/998763302</t>
  </si>
  <si>
    <t>47</t>
  </si>
  <si>
    <t>998763381</t>
  </si>
  <si>
    <t>Příplatek k přesunu hmot tonážní 763 SDK prováděný bez použití mechanizace</t>
  </si>
  <si>
    <t>-775647971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</si>
  <si>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</si>
  <si>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https://podminky.urs.cz/item/CS_URS_2024_01/998763381</t>
  </si>
  <si>
    <t>766</t>
  </si>
  <si>
    <t>Konstrukce truhlářské</t>
  </si>
  <si>
    <t>129</t>
  </si>
  <si>
    <t>766660001</t>
  </si>
  <si>
    <t>Montáž dveřních křídel otvíravých jednokřídlových š do 0,8 m do ocelové zárubně</t>
  </si>
  <si>
    <t>492853616</t>
  </si>
  <si>
    <t>Montáž dveřních křídel dřevěných nebo plastových otevíravých do ocelové zárubně povrchově upravených jednokřídlových, šířky do 800 mm</t>
  </si>
  <si>
    <t>https://podminky.urs.cz/item/CS_URS_2024_01/766660001</t>
  </si>
  <si>
    <t>130</t>
  </si>
  <si>
    <t>61162085</t>
  </si>
  <si>
    <t>dveře jednokřídlé dřevotřískové povrch laminátový plné 700x1970-2100mm</t>
  </si>
  <si>
    <t>-2047195094</t>
  </si>
  <si>
    <t>Poznámka k položce:_x000d_
Specifikace obsahu položky dle PD: T1</t>
  </si>
  <si>
    <t>131</t>
  </si>
  <si>
    <t>61162086</t>
  </si>
  <si>
    <t>dveře jednokřídlé dřevotřískové povrch laminátový plné 800x1970-2100mm</t>
  </si>
  <si>
    <t>287499296</t>
  </si>
  <si>
    <t>Poznámka k položce:_x000d_
Specifikace obsahu položky dle PD: T2, T3</t>
  </si>
  <si>
    <t>132</t>
  </si>
  <si>
    <t>766660002</t>
  </si>
  <si>
    <t>Montáž dveřních křídel otvíravých jednokřídlových š přes 0,8 m do ocelové zárubně</t>
  </si>
  <si>
    <t>-38458511</t>
  </si>
  <si>
    <t>Montáž dveřních křídel dřevěných nebo plastových otevíravých do ocelové zárubně povrchově upravených jednokřídlových, šířky přes 800 mm</t>
  </si>
  <si>
    <t>https://podminky.urs.cz/item/CS_URS_2024_01/766660002</t>
  </si>
  <si>
    <t>133</t>
  </si>
  <si>
    <t>61162029</t>
  </si>
  <si>
    <t>dveře jednokřídlé dřevotřískové povrch fóliový plné 1100x1970-2100mm</t>
  </si>
  <si>
    <t>-1357633607</t>
  </si>
  <si>
    <t>Poznámka k položce:_x000d_
Specifikace obsahu položky dle PD: T4</t>
  </si>
  <si>
    <t>52</t>
  </si>
  <si>
    <t>766662811</t>
  </si>
  <si>
    <t>Demontáž dveřních konstrukcí vč. prahu</t>
  </si>
  <si>
    <t>1556024596</t>
  </si>
  <si>
    <t>https://podminky.urs.cz/item/CS_URS_2024_01/766662811</t>
  </si>
  <si>
    <t>57</t>
  </si>
  <si>
    <t>766691914</t>
  </si>
  <si>
    <t>Vyvěšení nebo zavěšení dřevěných křídel dveří pl do 2 m2</t>
  </si>
  <si>
    <t>922116675</t>
  </si>
  <si>
    <t>Ostatní práce vyvěšení nebo zavěšení křídel s případným uložením a opětovným zavěšením po provedení stavebních změn dřevěných dveřních, plochy do 2 m2</t>
  </si>
  <si>
    <t>https://podminky.urs.cz/item/CS_URS_2024_01/766691914</t>
  </si>
  <si>
    <t>58</t>
  </si>
  <si>
    <t>766811111</t>
  </si>
  <si>
    <t>Dodávka a Montáž kuchyňské linky vč. montáže sanity a dopojení</t>
  </si>
  <si>
    <t>622346079</t>
  </si>
  <si>
    <t>https://podminky.urs.cz/item/CS_URS_2024_01/766811111</t>
  </si>
  <si>
    <t>Poznámka k položce:_x000d_
Dolní skříňky 600mm, horní skříňky 400mm, dvířka plná, skříňky vč. polic a úchytek</t>
  </si>
  <si>
    <t>2,6+1,6+2,8</t>
  </si>
  <si>
    <t>59</t>
  </si>
  <si>
    <t>766812840</t>
  </si>
  <si>
    <t>Demontáž kuchyňských linek dřevěných nebo kovových dl přes 1,8 do 2,1 m</t>
  </si>
  <si>
    <t>-779398241</t>
  </si>
  <si>
    <t>Demontáž kuchyňských linek dřevěných nebo kovových včetně skříněk uchycených na stěně, délky přes 1800 do 2100 mm</t>
  </si>
  <si>
    <t>https://podminky.urs.cz/item/CS_URS_2024_01/766812840</t>
  </si>
  <si>
    <t>Poznámka k položce:_x000d_
Dle studie interiéru</t>
  </si>
  <si>
    <t>55</t>
  </si>
  <si>
    <t>54914622</t>
  </si>
  <si>
    <t>kování dveřní vrchní klika včetně štítu a montážního materiálu</t>
  </si>
  <si>
    <t>-971127746</t>
  </si>
  <si>
    <t xml:space="preserve">kování dveřní vrchní klika včetně štítu a montážního materiálu </t>
  </si>
  <si>
    <t>Poznámka k položce:_x000d_
NEREZ</t>
  </si>
  <si>
    <t>56</t>
  </si>
  <si>
    <t>54925801</t>
  </si>
  <si>
    <t>zámek dveřní</t>
  </si>
  <si>
    <t>1907329913</t>
  </si>
  <si>
    <t>60</t>
  </si>
  <si>
    <t>998766102</t>
  </si>
  <si>
    <t>Přesun hmot tonážní pro kce truhlářské v objektech v přes 6 do 12 m</t>
  </si>
  <si>
    <t>512</t>
  </si>
  <si>
    <t>-1661186021</t>
  </si>
  <si>
    <t>Přesun hmot pro konstrukce truhlářské stanovený z hmotnosti přesunovaného materiálu vodorovná dopravní vzdálenost do 50 m v objektech výšky přes 6 do 12 m</t>
  </si>
  <si>
    <t>https://podminky.urs.cz/item/CS_URS_2024_01/998766102</t>
  </si>
  <si>
    <t>767</t>
  </si>
  <si>
    <t>Konstrukce zámečnické</t>
  </si>
  <si>
    <t>61</t>
  </si>
  <si>
    <t>767995113</t>
  </si>
  <si>
    <t>Montáž atypických zámečnických konstrukcí hm přes 10 do 20 kg</t>
  </si>
  <si>
    <t>kg</t>
  </si>
  <si>
    <t>-1910019526</t>
  </si>
  <si>
    <t>Montáž ostatních atypických zámečnických konstrukcí hmotnosti přes 10 do 20 kg</t>
  </si>
  <si>
    <t>https://podminky.urs.cz/item/CS_URS_2024_01/767995113</t>
  </si>
  <si>
    <t>62</t>
  </si>
  <si>
    <t>13010816</t>
  </si>
  <si>
    <t>ocel profilová jakost S235JR (11 375) průřez U (UPN) 100</t>
  </si>
  <si>
    <t>1339565100</t>
  </si>
  <si>
    <t>2*3*10,6*0,001</t>
  </si>
  <si>
    <t>134</t>
  </si>
  <si>
    <t>13010420</t>
  </si>
  <si>
    <t>úhelník ocelový rovnostranný jakost S235JR (11 375) 50x50x5mm</t>
  </si>
  <si>
    <t>16702245</t>
  </si>
  <si>
    <t>Poznámka k položce:_x000d_
Specifikace obsahu položky dle PD: a1, b1, c1, f1, g1</t>
  </si>
  <si>
    <t>4,03*0,001*(1,1*2+1,1*3+1*1+1,2*2+1,3*1)</t>
  </si>
  <si>
    <t>63</t>
  </si>
  <si>
    <t>14550319.1</t>
  </si>
  <si>
    <t>Kotvení, případné pos.kce</t>
  </si>
  <si>
    <t>-121371161</t>
  </si>
  <si>
    <t>64</t>
  </si>
  <si>
    <t>14550319.2</t>
  </si>
  <si>
    <t xml:space="preserve">Přípoje </t>
  </si>
  <si>
    <t>1238837494</t>
  </si>
  <si>
    <t>771</t>
  </si>
  <si>
    <t>Podlahy z dlaždic</t>
  </si>
  <si>
    <t>65</t>
  </si>
  <si>
    <t>771121011</t>
  </si>
  <si>
    <t>Příprava podkladu před provedením dlažby nátěr penetrační na podlahu</t>
  </si>
  <si>
    <t>-147164544</t>
  </si>
  <si>
    <t>https://podminky.urs.cz/item/CS_URS_2024_01/771121011</t>
  </si>
  <si>
    <t>1,1*(2,99+1,56+7,39+8,81+9,75+9,53+4,37)</t>
  </si>
  <si>
    <t>66</t>
  </si>
  <si>
    <t>771161011</t>
  </si>
  <si>
    <t>Montáž profilu dilatační spáry bez izolace v rovině dlažby</t>
  </si>
  <si>
    <t>951642440</t>
  </si>
  <si>
    <t>Příprava podkladu před provedením dlažby montáž profilu dilatační spáry v rovině dlažby</t>
  </si>
  <si>
    <t>https://podminky.urs.cz/item/CS_URS_2024_01/771161011</t>
  </si>
  <si>
    <t>67</t>
  </si>
  <si>
    <t>59054162</t>
  </si>
  <si>
    <t>profil dilatační s bočními díly z PVC/CPE tl 6mm</t>
  </si>
  <si>
    <t>1038331638</t>
  </si>
  <si>
    <t>68</t>
  </si>
  <si>
    <t>771571810</t>
  </si>
  <si>
    <t>Demontáž podlah z dlaždic keramických kladených do malty</t>
  </si>
  <si>
    <t>-1125900744</t>
  </si>
  <si>
    <t>https://podminky.urs.cz/item/CS_URS_2024_01/771571810</t>
  </si>
  <si>
    <t>69</t>
  </si>
  <si>
    <t>771574262.1</t>
  </si>
  <si>
    <t>Montáž podlah z dlaždic keramických lepených flexibilním lepidlem velkoformátových pro vysoké mechanické zatížení protiskluzných nebo reliéfních (bezbariérových) přes 4 do 6 ks/m2</t>
  </si>
  <si>
    <t>1957272679</t>
  </si>
  <si>
    <t>https://podminky.urs.cz/item/CS_URS_2024_01/771574262.1</t>
  </si>
  <si>
    <t>70</t>
  </si>
  <si>
    <t>59761135</t>
  </si>
  <si>
    <t>dlažba keramická slinutá nemrazuvzdorná do interiéru povrch hladký/matný tl do 10mm přes 9 do 12ks/m2</t>
  </si>
  <si>
    <t>-2008899521</t>
  </si>
  <si>
    <t>dlažba keramická slinutá nemrazuvzdorná do interiéru povrch hladký/matný tl do 10mm přes 9 do 12ks/m2, R11</t>
  </si>
  <si>
    <t>71</t>
  </si>
  <si>
    <t>771577114</t>
  </si>
  <si>
    <t>Příplatek k montáži podlah keramických lepených flexibilním lepidlem za spárování tmelem dvousložkovým</t>
  </si>
  <si>
    <t>67830518</t>
  </si>
  <si>
    <t>Montáž podlah z dlaždic keramických lepených flexibilním lepidlem Příplatek k cenám za dvousložkový spárovací tmel</t>
  </si>
  <si>
    <t>https://podminky.urs.cz/item/CS_URS_2024_01/771577114</t>
  </si>
  <si>
    <t>72</t>
  </si>
  <si>
    <t>775141124</t>
  </si>
  <si>
    <t>Příprava podkladu podlah vyrovnání samonivelační stěrkou podlah min.pevnosti 30 MPa, tloušťky přes 8 do 10 mm</t>
  </si>
  <si>
    <t>-625658594</t>
  </si>
  <si>
    <t>https://podminky.urs.cz/item/CS_URS_2024_01/775141124</t>
  </si>
  <si>
    <t>73</t>
  </si>
  <si>
    <t>58581246</t>
  </si>
  <si>
    <t>stěrka hydroizolační jednosložková do interiéru pod dlažbu</t>
  </si>
  <si>
    <t>-1242325172</t>
  </si>
  <si>
    <t>74</t>
  </si>
  <si>
    <t>59054242</t>
  </si>
  <si>
    <t>páska pružná těsnící hydroizolační -kout</t>
  </si>
  <si>
    <t>-241400715</t>
  </si>
  <si>
    <t>75</t>
  </si>
  <si>
    <t>28355022</t>
  </si>
  <si>
    <t>páska pružná těsnící hydroizolační š do 125mm</t>
  </si>
  <si>
    <t>2132762306</t>
  </si>
  <si>
    <t>1,1*(7,14+5,1+19,48+24,93+13,05+13,64+4,9+8,62)</t>
  </si>
  <si>
    <t>776</t>
  </si>
  <si>
    <t>Podlahy povlakové</t>
  </si>
  <si>
    <t>76</t>
  </si>
  <si>
    <t>776111116</t>
  </si>
  <si>
    <t>Odstranění zbytků lepidla z podkladu povlakových podlah broušením</t>
  </si>
  <si>
    <t>173639542</t>
  </si>
  <si>
    <t>Příprava podkladu broušení podlah stávajícího podkladu pro odstranění lepidla (po starých krytinách)</t>
  </si>
  <si>
    <t>https://podminky.urs.cz/item/CS_URS_2024_01/776111116</t>
  </si>
  <si>
    <t>4,6+15,26+14,7+9,75+15,50+14,55</t>
  </si>
  <si>
    <t>77</t>
  </si>
  <si>
    <t>776111311</t>
  </si>
  <si>
    <t>Vysátí podkladu povlakových podlah</t>
  </si>
  <si>
    <t>-2024228166</t>
  </si>
  <si>
    <t>Příprava podkladu vysátí podlah</t>
  </si>
  <si>
    <t>https://podminky.urs.cz/item/CS_URS_2024_01/776111311</t>
  </si>
  <si>
    <t>78</t>
  </si>
  <si>
    <t>776121112</t>
  </si>
  <si>
    <t>Vodou ředitelná penetrace savého podkladu povlakových podlah</t>
  </si>
  <si>
    <t>-1557940956</t>
  </si>
  <si>
    <t>Příprava podkladu penetrace vodou ředitelná podlah</t>
  </si>
  <si>
    <t>https://podminky.urs.cz/item/CS_URS_2024_01/776121112</t>
  </si>
  <si>
    <t>79</t>
  </si>
  <si>
    <t>776141114</t>
  </si>
  <si>
    <t>Příprava podkladu vyrovnání samonivelační stěrkou podlah min.pevnosti 20 MPa, tloušťky přes 8 do 25 mm</t>
  </si>
  <si>
    <t>-607630819</t>
  </si>
  <si>
    <t>https://podminky.urs.cz/item/CS_URS_2024_01/776141114</t>
  </si>
  <si>
    <t>80</t>
  </si>
  <si>
    <t>776201812</t>
  </si>
  <si>
    <t>Demontáž lepených povlakových podlah s podložkou ručně</t>
  </si>
  <si>
    <t>1399874324</t>
  </si>
  <si>
    <t>Demontáž povlakových podlahovin lepených ručně s podložkou</t>
  </si>
  <si>
    <t>https://podminky.urs.cz/item/CS_URS_2024_01/776201812</t>
  </si>
  <si>
    <t>55+22+14,55</t>
  </si>
  <si>
    <t>81</t>
  </si>
  <si>
    <t>776231111</t>
  </si>
  <si>
    <t>Montáž podlahovin z vinylu lepením, standardním lepidlem</t>
  </si>
  <si>
    <t>-1794704857</t>
  </si>
  <si>
    <t>https://podminky.urs.cz/item/CS_URS_2024_01/776231111</t>
  </si>
  <si>
    <t>1,1*74,36</t>
  </si>
  <si>
    <t>82</t>
  </si>
  <si>
    <t>GEF.GERC30</t>
  </si>
  <si>
    <t>Vinyl v rolích, podlahová krytina odolná proti poškrábání, Tloušťka 3,1mm, Nášlapná vrstva 0,4mm, šíře rolí 2/4m</t>
  </si>
  <si>
    <t>997146194</t>
  </si>
  <si>
    <t>1,1*(4,6+14,7+9,75+15,50+14,55)</t>
  </si>
  <si>
    <t>136</t>
  </si>
  <si>
    <t>28411125</t>
  </si>
  <si>
    <t>PVC vinyl elektrostatický tl 2mm, hm 3060g/m2, hořlavost Bfl-s1, smykové tření µ 0,6, třída zátěže 34/43, odpor krytiny &lt;=10^6 pro zdravotnictví</t>
  </si>
  <si>
    <t>52376553</t>
  </si>
  <si>
    <t>1,1*15,26</t>
  </si>
  <si>
    <t>84</t>
  </si>
  <si>
    <t>776411224</t>
  </si>
  <si>
    <t>Montáž soklíků tahaných (fabiony)</t>
  </si>
  <si>
    <t>1912508874</t>
  </si>
  <si>
    <t>https://podminky.urs.cz/item/CS_URS_2024_01/776411224</t>
  </si>
  <si>
    <t>9,25+18,18+16,05+12,70+19,39+18,26</t>
  </si>
  <si>
    <t>85</t>
  </si>
  <si>
    <t>776421311</t>
  </si>
  <si>
    <t>Montáž přechodových samolepících lišt</t>
  </si>
  <si>
    <t>785049738</t>
  </si>
  <si>
    <t>Montáž lišt přechodových samolepících</t>
  </si>
  <si>
    <t>https://podminky.urs.cz/item/CS_URS_2024_01/776421311</t>
  </si>
  <si>
    <t>5,5+4+3,3</t>
  </si>
  <si>
    <t>86</t>
  </si>
  <si>
    <t>59054130</t>
  </si>
  <si>
    <t>profil přechodový AL, šířky min. 35mm</t>
  </si>
  <si>
    <t>-1264915710</t>
  </si>
  <si>
    <t>Poznámka k položce:_x000d_
Specifikace obsahu položky dle PD: AL1, AL2, AL3</t>
  </si>
  <si>
    <t>87</t>
  </si>
  <si>
    <t>998776102</t>
  </si>
  <si>
    <t>Přesun hmot tonážní pro podlahy povlakové v objektech v přes 6 do 12 m</t>
  </si>
  <si>
    <t>-695775171</t>
  </si>
  <si>
    <t>Přesun hmot pro podlahy povlakové stanovený z hmotnosti přesunovaného materiálu vodorovná dopravní vzdálenost do 50 m v objektech výšky přes 6 do 12 m</t>
  </si>
  <si>
    <t>https://podminky.urs.cz/item/CS_URS_2024_01/998776102</t>
  </si>
  <si>
    <t>781</t>
  </si>
  <si>
    <t>Dokončovací práce - obklady</t>
  </si>
  <si>
    <t>88</t>
  </si>
  <si>
    <t>781121011</t>
  </si>
  <si>
    <t>Nátěr penetrační na stěnu</t>
  </si>
  <si>
    <t>-1320865877</t>
  </si>
  <si>
    <t>Příprava podkladu před provedením obkladu nátěr penetrační na stěnu</t>
  </si>
  <si>
    <t>https://podminky.urs.cz/item/CS_URS_2024_01/781121011</t>
  </si>
  <si>
    <t>2,05*(7,14+5,1+24,29+24,83+13,05+4,9+8,62)</t>
  </si>
  <si>
    <t>89</t>
  </si>
  <si>
    <t>58581246.1</t>
  </si>
  <si>
    <t>stěrka hydroizolační jednosložková do interiéru pod obklad</t>
  </si>
  <si>
    <t>1164625401</t>
  </si>
  <si>
    <t>90</t>
  </si>
  <si>
    <t>-477257400</t>
  </si>
  <si>
    <t>52*2,05</t>
  </si>
  <si>
    <t>91</t>
  </si>
  <si>
    <t>781151031</t>
  </si>
  <si>
    <t>Celoplošné vyrovnání podkladu stěrkou tl 3 mm</t>
  </si>
  <si>
    <t>107257179</t>
  </si>
  <si>
    <t>Příprava podkladu před provedením obkladu celoplošné vyrovnání podkladu stěrkou, tloušťky 3 mm</t>
  </si>
  <si>
    <t>https://podminky.urs.cz/item/CS_URS_2024_01/781151031</t>
  </si>
  <si>
    <t>92</t>
  </si>
  <si>
    <t>781151041</t>
  </si>
  <si>
    <t>Příplatek k cenám celoplošné vyrovnání stěrkou za každý další 1 mm přes tl 3 mm</t>
  </si>
  <si>
    <t>653975124</t>
  </si>
  <si>
    <t>Příprava podkladu před provedením obkladu celoplošné vyrovnání podkladu příplatek za každý další 1 mm tloušťky přes 3 mm</t>
  </si>
  <si>
    <t>https://podminky.urs.cz/item/CS_URS_2024_01/781151041</t>
  </si>
  <si>
    <t>2*(2,05*(7,14+5,1+24,29+24,83+13,05+4,9+8,62))</t>
  </si>
  <si>
    <t>93</t>
  </si>
  <si>
    <t>781471810</t>
  </si>
  <si>
    <t>Demontáž obkladů z obkladaček keramických kladených do malty</t>
  </si>
  <si>
    <t>1764669737</t>
  </si>
  <si>
    <t>Demontáž obkladů z dlaždic keramických kladených do malty</t>
  </si>
  <si>
    <t>https://podminky.urs.cz/item/CS_URS_2024_01/781471810</t>
  </si>
  <si>
    <t>2,05*(9,27+21,7+26,54+12,79+13,64)</t>
  </si>
  <si>
    <t>94</t>
  </si>
  <si>
    <t>781474113</t>
  </si>
  <si>
    <t>Montáž obkladů vnitřních keramických hladkých přes 12 do 19 ks/m2 lepených flexibilním lepidlem</t>
  </si>
  <si>
    <t>-997589752</t>
  </si>
  <si>
    <t>Montáž obkladů vnitřních stěn z dlaždic keramických lepených flexibilním lepidlem maloformátových hladkých přes 12 do 19 ks/m2</t>
  </si>
  <si>
    <t>https://podminky.urs.cz/item/CS_URS_2024_01/781474113</t>
  </si>
  <si>
    <t>95</t>
  </si>
  <si>
    <t>59761071</t>
  </si>
  <si>
    <t>obklad keramický hladký přes 12 do 19ks/m2</t>
  </si>
  <si>
    <t>-1461737082</t>
  </si>
  <si>
    <t>1,1*2,05*(7,14+5,1+24,29+24,83+13,05+4,9+8,62)</t>
  </si>
  <si>
    <t>96</t>
  </si>
  <si>
    <t>781477114</t>
  </si>
  <si>
    <t>Příplatek k montáži obkladů vnitřních keramických hladkých za spárování tmelem dvousložkovým</t>
  </si>
  <si>
    <t>555360738</t>
  </si>
  <si>
    <t>Montáž obkladů vnitřních stěn z dlaždic keramických Příplatek k cenám za dvousložkový spárovací tmel</t>
  </si>
  <si>
    <t>https://podminky.urs.cz/item/CS_URS_2024_01/781477114</t>
  </si>
  <si>
    <t>97</t>
  </si>
  <si>
    <t>781494511</t>
  </si>
  <si>
    <t>Plastové profily ukončovací lepené flexibilním lepidlem</t>
  </si>
  <si>
    <t>-118447414</t>
  </si>
  <si>
    <t>Obklad - dokončující práce profily ukončovací lepené flexibilním lepidlem ukončovací vč. dodávky profilu</t>
  </si>
  <si>
    <t>https://podminky.urs.cz/item/CS_URS_2024_01/781494511</t>
  </si>
  <si>
    <t>98</t>
  </si>
  <si>
    <t>781495115</t>
  </si>
  <si>
    <t>Spárování vnitřních obkladů silikonem</t>
  </si>
  <si>
    <t>-1921642469</t>
  </si>
  <si>
    <t>Obklad - dokončující práce ostatní práce spárování silikonem</t>
  </si>
  <si>
    <t>https://podminky.urs.cz/item/CS_URS_2024_01/781495115</t>
  </si>
  <si>
    <t>783</t>
  </si>
  <si>
    <t>Dokončovací práce - nátěry</t>
  </si>
  <si>
    <t>99</t>
  </si>
  <si>
    <t>783301303</t>
  </si>
  <si>
    <t>Bezoplachové odrezivění rozvodů ÚT, zámečnických konstrukcí</t>
  </si>
  <si>
    <t>1686252384</t>
  </si>
  <si>
    <t>https://podminky.urs.cz/item/CS_URS_2024_01/783301303</t>
  </si>
  <si>
    <t>100</t>
  </si>
  <si>
    <t>783301401</t>
  </si>
  <si>
    <t>Příprava podkladu rozvodů ÚT, zámečnických konstrukcí, zárubní, před provedením nátěru ometení</t>
  </si>
  <si>
    <t>-962461708</t>
  </si>
  <si>
    <t>https://podminky.urs.cz/item/CS_URS_2024_01/783301401</t>
  </si>
  <si>
    <t>101</t>
  </si>
  <si>
    <t>783314101</t>
  </si>
  <si>
    <t>Základní jednonásobný syntetický nátěr rozvodů ÚT, zámečnických konstrukcí, zárubní</t>
  </si>
  <si>
    <t>-687442560</t>
  </si>
  <si>
    <t>Základní nátěr rozvodů ÚT, zámečnických konstrukcí, zárubní, jednonásobný syntetický</t>
  </si>
  <si>
    <t>https://podminky.urs.cz/item/CS_URS_2024_01/783314101</t>
  </si>
  <si>
    <t>102</t>
  </si>
  <si>
    <t>783315101</t>
  </si>
  <si>
    <t>Mezinátěr jednonásobný syntetický standardní rozvodů ÚT, zámečnických konstrukcí, zárubní</t>
  </si>
  <si>
    <t>-788868131</t>
  </si>
  <si>
    <t>Mezinátěr rozvodů ÚT, zámečnických konstrukcí, zárubní, jednonásobný syntetický standardní</t>
  </si>
  <si>
    <t>https://podminky.urs.cz/item/CS_URS_2024_01/783315101</t>
  </si>
  <si>
    <t>103</t>
  </si>
  <si>
    <t>783317101</t>
  </si>
  <si>
    <t>Krycí jednonásobný syntetický standardní nátěr rozvodů ÚT, zámečnických konstrukcí, zárubní</t>
  </si>
  <si>
    <t>-39651582</t>
  </si>
  <si>
    <t>Krycí nátěr (email) rozvodů ÚT, zámečnických konstrukcí, zárubní, jednonásobný syntetický standardní</t>
  </si>
  <si>
    <t>https://podminky.urs.cz/item/CS_URS_2024_01/783317101</t>
  </si>
  <si>
    <t>104</t>
  </si>
  <si>
    <t>783343101</t>
  </si>
  <si>
    <t>Základní impregnační nátěr rozvodů ÚT, zámečnických konstrukcíí, aktivátorem rzi na zkorodovaný povrch jednonásobný polyuretanový</t>
  </si>
  <si>
    <t>270523428</t>
  </si>
  <si>
    <t>https://podminky.urs.cz/item/CS_URS_2024_01/783343101</t>
  </si>
  <si>
    <t>784</t>
  </si>
  <si>
    <t>Dokončovací práce - malby a tapety</t>
  </si>
  <si>
    <t>138</t>
  </si>
  <si>
    <t>784121001</t>
  </si>
  <si>
    <t>Oškrabání malby v místnostech v do 3,80 m</t>
  </si>
  <si>
    <t>464449192</t>
  </si>
  <si>
    <t>Oškrabání malby v místnostech výšky do 3,80 m</t>
  </si>
  <si>
    <t>https://podminky.urs.cz/item/CS_URS_2024_01/784121001</t>
  </si>
  <si>
    <t>532,80-48,66-27,31-172,077</t>
  </si>
  <si>
    <t>105</t>
  </si>
  <si>
    <t>784171101</t>
  </si>
  <si>
    <t>Zakrytí vnitřních podlah včetně pozdějšího odkrytí</t>
  </si>
  <si>
    <t>329870543</t>
  </si>
  <si>
    <t>Zakrytí nemalovaných ploch (materiál ve specifikaci) včetně pozdějšího odkrytí podlah</t>
  </si>
  <si>
    <t>https://podminky.urs.cz/item/CS_URS_2024_01/784171101</t>
  </si>
  <si>
    <t>106</t>
  </si>
  <si>
    <t>58124842</t>
  </si>
  <si>
    <t>fólie pro malířské potřeby zakrývací tl 7µ 4x5m</t>
  </si>
  <si>
    <t>85977123</t>
  </si>
  <si>
    <t>107</t>
  </si>
  <si>
    <t>784171111</t>
  </si>
  <si>
    <t>Zakrytí vnitřních ploch stěn v místnostech v do 3,80 m</t>
  </si>
  <si>
    <t>1857485666</t>
  </si>
  <si>
    <t>Zakrytí nemalovaných ploch (materiál ve specifikaci) včetně pozdějšího odkrytí svislých ploch např. stěn, oken, dveří v místnostech výšky do 3,80</t>
  </si>
  <si>
    <t>https://podminky.urs.cz/item/CS_URS_2024_01/784171111</t>
  </si>
  <si>
    <t>108</t>
  </si>
  <si>
    <t>489140774</t>
  </si>
  <si>
    <t>109</t>
  </si>
  <si>
    <t>784171121</t>
  </si>
  <si>
    <t>Zakrytí vnitřních ploch konstrukcí nebo prvků v místnostech v do 3,80 m</t>
  </si>
  <si>
    <t>1676018438</t>
  </si>
  <si>
    <t>Zakrytí nemalovaných ploch (materiál ve specifikaci) včetně pozdějšího odkrytí konstrukcí nebo samostatných prvků např. schodišť, nábytku, radiátorů, zábradlí v místnostech výšky do 3,80</t>
  </si>
  <si>
    <t>https://podminky.urs.cz/item/CS_URS_2024_01/784171121</t>
  </si>
  <si>
    <t>110</t>
  </si>
  <si>
    <t>295162582</t>
  </si>
  <si>
    <t>111</t>
  </si>
  <si>
    <t>784181101</t>
  </si>
  <si>
    <t>Základní akrylátová jednonásobná bezbarvá penetrace podkladu v místnostech v do 3,80 m</t>
  </si>
  <si>
    <t>1179879100</t>
  </si>
  <si>
    <t>Penetrace podkladu jednonásobná základní akrylátová bezbarvá v místnostech výšky do 3,80 m</t>
  </si>
  <si>
    <t>https://podminky.urs.cz/item/CS_URS_2024_01/784181101</t>
  </si>
  <si>
    <t>130,28+532,80-218,419</t>
  </si>
  <si>
    <t>112</t>
  </si>
  <si>
    <t>784211101</t>
  </si>
  <si>
    <t>Dvojnásobné bílé malby ze směsí za mokra výborně oděruvzdorných v místnostech v do 3,80 m</t>
  </si>
  <si>
    <t>-1867759773</t>
  </si>
  <si>
    <t>Malby z malířských směsí oděruvzdorných za mokra dvojnásobné, bílé za mokra oděruvzdorné výborně v místnostech výšky do 3,80 m</t>
  </si>
  <si>
    <t>https://podminky.urs.cz/item/CS_URS_2024_01/784211101</t>
  </si>
  <si>
    <t>786</t>
  </si>
  <si>
    <t>Dokončovací práce - čalounické úpravy</t>
  </si>
  <si>
    <t>113</t>
  </si>
  <si>
    <t>786624111</t>
  </si>
  <si>
    <t>Montáž lamelové žaluzie do oken zdvojených dřevěných otevíravých, sklápěcích a vyklápěcích</t>
  </si>
  <si>
    <t>-925776787</t>
  </si>
  <si>
    <t>Montáž zastiňujících žaluzií lamelových do oken zdvojených otevíravých, sklápěcích nebo vyklápěcích dřevěných</t>
  </si>
  <si>
    <t>https://podminky.urs.cz/item/CS_URS_2024_01/786624111</t>
  </si>
  <si>
    <t>2*0,85*1,75+1,3*1,75*13+0,85*0,9*5</t>
  </si>
  <si>
    <t>114</t>
  </si>
  <si>
    <t>55346200</t>
  </si>
  <si>
    <t>žaluzie horizontální interiérové</t>
  </si>
  <si>
    <t>-505732488</t>
  </si>
  <si>
    <t>HZS</t>
  </si>
  <si>
    <t>Hodinové zúčtovací sazby</t>
  </si>
  <si>
    <t>115</t>
  </si>
  <si>
    <t>HZS1302</t>
  </si>
  <si>
    <t xml:space="preserve">Hodinové zúčtovací sazby profesí HSV  provádění konstrukcí zedník specialista, dokončovací a začišťovací práce</t>
  </si>
  <si>
    <t>hod</t>
  </si>
  <si>
    <t>-1526338853</t>
  </si>
  <si>
    <t>Hodinové zúčtovací sazby profesí HSV provádění konstrukcí zedník specialista, dokončovací a začišťovací práce</t>
  </si>
  <si>
    <t>https://podminky.urs.cz/item/CS_URS_2024_01/HZS1302</t>
  </si>
  <si>
    <t>116</t>
  </si>
  <si>
    <t>HZS2491</t>
  </si>
  <si>
    <t xml:space="preserve">Hodinové zúčtovací sazby profesí PSV  zednické výpomoci a pomocné práce PSV dělník zednických výpomocí_x000d_
-zhotovení prostupů a jejich zapravení_x000d_
-zhotovení drážek pro potrubí a jejich zapravení</t>
  </si>
  <si>
    <t>509003555</t>
  </si>
  <si>
    <t>Hodinové zúčtovací sazby profesí PSV zednické výpomoci a pomocné práce PSV dělník zednických výpomocí
-zhotovení prostupů a jejich zapravení
-zhotovení drážek pro potrubí a jejich zapravení</t>
  </si>
  <si>
    <t>https://podminky.urs.cz/item/CS_URS_2024_01/HZS2491</t>
  </si>
  <si>
    <t>VRN</t>
  </si>
  <si>
    <t>Vedlejší rozpočtové náklady</t>
  </si>
  <si>
    <t>VRN2</t>
  </si>
  <si>
    <t>Příprava staveniště</t>
  </si>
  <si>
    <t>117</t>
  </si>
  <si>
    <t>020001000</t>
  </si>
  <si>
    <t>1024</t>
  </si>
  <si>
    <t>-250660670</t>
  </si>
  <si>
    <t>https://podminky.urs.cz/item/CS_URS_2024_01/020001000</t>
  </si>
  <si>
    <t>VRN4</t>
  </si>
  <si>
    <t>Inženýrská činnost</t>
  </si>
  <si>
    <t>118</t>
  </si>
  <si>
    <t>040001000</t>
  </si>
  <si>
    <t>1198277582</t>
  </si>
  <si>
    <t>https://podminky.urs.cz/item/CS_URS_2024_01/040001000</t>
  </si>
  <si>
    <t>119</t>
  </si>
  <si>
    <t>045002000</t>
  </si>
  <si>
    <t>Kompletační a koordinační činnost</t>
  </si>
  <si>
    <t>1791908848</t>
  </si>
  <si>
    <t>https://podminky.urs.cz/item/CS_URS_2024_01/045002000</t>
  </si>
  <si>
    <t>VRN7</t>
  </si>
  <si>
    <t>Provozní vlivy</t>
  </si>
  <si>
    <t>120</t>
  </si>
  <si>
    <t>070001000</t>
  </si>
  <si>
    <t>-1934428300</t>
  </si>
  <si>
    <t>https://podminky.urs.cz/item/CS_URS_2024_01/070001000</t>
  </si>
  <si>
    <t>02 - ZTI</t>
  </si>
  <si>
    <t xml:space="preserve">    721 - Zdravotechnika - vnitřní kanalizace</t>
  </si>
  <si>
    <t xml:space="preserve">    722 - Zdravotechnika - vnitřní vodovod</t>
  </si>
  <si>
    <t xml:space="preserve">    726 - Zdravotechnika - předstěnové instalace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</si>
  <si>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</si>
  <si>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</si>
  <si>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</si>
  <si>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721</t>
  </si>
  <si>
    <t>Zdravotechnika - vnitřní kanalizace</t>
  </si>
  <si>
    <t>721171803</t>
  </si>
  <si>
    <t>Demontáž potrubí z novodurových trub odpadních nebo připojovacích do D 75</t>
  </si>
  <si>
    <t>832514031</t>
  </si>
  <si>
    <t>https://podminky.urs.cz/item/CS_URS_2024_01/721171803</t>
  </si>
  <si>
    <t>8+8+19</t>
  </si>
  <si>
    <t>Součet</t>
  </si>
  <si>
    <t>721171808</t>
  </si>
  <si>
    <t>Demontáž potrubí z novodurových trub odpadních nebo připojovacích přes 75 do D 114</t>
  </si>
  <si>
    <t>-2115960653</t>
  </si>
  <si>
    <t>https://podminky.urs.cz/item/CS_URS_2024_01/721171808</t>
  </si>
  <si>
    <t>10+7+2</t>
  </si>
  <si>
    <t>721171905</t>
  </si>
  <si>
    <t>Opravy odpadního potrubí plastového vsazení odbočky do potrubí DN 110</t>
  </si>
  <si>
    <t>-2072540548</t>
  </si>
  <si>
    <t>https://podminky.urs.cz/item/CS_URS_2024_01/721171905</t>
  </si>
  <si>
    <t>721171915</t>
  </si>
  <si>
    <t>Opravy odpadního potrubí plastového propojení dosavadního potrubí DN 110</t>
  </si>
  <si>
    <t>-710126827</t>
  </si>
  <si>
    <t>https://podminky.urs.cz/item/CS_URS_2024_01/721171915</t>
  </si>
  <si>
    <t>721175201</t>
  </si>
  <si>
    <t>Plastové potrubí odhlučněné třívrstvé připojovací DN 32</t>
  </si>
  <si>
    <t>1640336844</t>
  </si>
  <si>
    <t>https://podminky.urs.cz/item/CS_URS_2024_01/721175201</t>
  </si>
  <si>
    <t>10+5</t>
  </si>
  <si>
    <t>721175202</t>
  </si>
  <si>
    <t>Plastové potrubí odhlučněné třívrstvé připojovací DN 40</t>
  </si>
  <si>
    <t>346018272</t>
  </si>
  <si>
    <t>https://podminky.urs.cz/item/CS_URS_2024_01/721175202</t>
  </si>
  <si>
    <t>3+15+4</t>
  </si>
  <si>
    <t>7</t>
  </si>
  <si>
    <t>721175203</t>
  </si>
  <si>
    <t>Plastové potrubí odhlučněné třívrstvé připojovací DN 50</t>
  </si>
  <si>
    <t>1840567466</t>
  </si>
  <si>
    <t>https://podminky.urs.cz/item/CS_URS_2024_01/721175203</t>
  </si>
  <si>
    <t>14+4+5+8+2+4</t>
  </si>
  <si>
    <t>721175204</t>
  </si>
  <si>
    <t>Plastové potrubí odhlučněné třívrstvé připojovací DN 75</t>
  </si>
  <si>
    <t>245003684</t>
  </si>
  <si>
    <t>https://podminky.urs.cz/item/CS_URS_2024_01/721175204</t>
  </si>
  <si>
    <t>721175205</t>
  </si>
  <si>
    <t>Plastové potrubí odhlučněné třívrstvé připojovací DN 110</t>
  </si>
  <si>
    <t>-12436063</t>
  </si>
  <si>
    <t>https://podminky.urs.cz/item/CS_URS_2024_01/721175205</t>
  </si>
  <si>
    <t>10+17</t>
  </si>
  <si>
    <t>721194103</t>
  </si>
  <si>
    <t>Vyměření přípojek na potrubí vyvedení a upevnění odpadních výpustek DN 32</t>
  </si>
  <si>
    <t>48148099</t>
  </si>
  <si>
    <t>https://podminky.urs.cz/item/CS_URS_2024_01/721194103</t>
  </si>
  <si>
    <t>721194104</t>
  </si>
  <si>
    <t>Vyměření přípojek na potrubí vyvedení a upevnění odpadních výpustek DN 40</t>
  </si>
  <si>
    <t>-1286465833</t>
  </si>
  <si>
    <t>https://podminky.urs.cz/item/CS_URS_2024_01/721194104</t>
  </si>
  <si>
    <t>721194105</t>
  </si>
  <si>
    <t>Vyměření přípojek na potrubí vyvedení a upevnění odpadních výpustek DN 50</t>
  </si>
  <si>
    <t>-545804867</t>
  </si>
  <si>
    <t>https://podminky.urs.cz/item/CS_URS_2024_01/721194105</t>
  </si>
  <si>
    <t>721194109</t>
  </si>
  <si>
    <t>Vyměření přípojek na potrubí vyvedení a upevnění odpadních výpustek DN 110</t>
  </si>
  <si>
    <t>-1840506097</t>
  </si>
  <si>
    <t>https://podminky.urs.cz/item/CS_URS_2024_01/721194109</t>
  </si>
  <si>
    <t>721210812</t>
  </si>
  <si>
    <t>Demontáž kanalizačního příslušenství vpustí podlahových z kyselinovzdorné kameniny DN 70</t>
  </si>
  <si>
    <t>-1333301866</t>
  </si>
  <si>
    <t>https://podminky.urs.cz/item/CS_URS_2024_01/721210812</t>
  </si>
  <si>
    <t>15</t>
  </si>
  <si>
    <t>721211403</t>
  </si>
  <si>
    <t>Podlahové vpusti s vodorovným odtokem DN 50/75 s kulovým kloubem, mřížka nerez 115x115</t>
  </si>
  <si>
    <t>556151138</t>
  </si>
  <si>
    <t>https://podminky.urs.cz/item/CS_URS_2024_01/721211403</t>
  </si>
  <si>
    <t>721229111</t>
  </si>
  <si>
    <t>Zápachové uzávěrky montáž zápachových uzávěrek ostatních typů do DN 50</t>
  </si>
  <si>
    <t>-722460850</t>
  </si>
  <si>
    <t>https://podminky.urs.cz/item/CS_URS_2024_01/721229111</t>
  </si>
  <si>
    <t>17</t>
  </si>
  <si>
    <t>55161005</t>
  </si>
  <si>
    <t>souprava připojovací stavitelná bílá_x000d_
 - podomítková zápachová uzávěrka pro klimatizační jednotky</t>
  </si>
  <si>
    <t>sada</t>
  </si>
  <si>
    <t>-122334222</t>
  </si>
  <si>
    <t>souprava připojovací stavitelná bílá
 - podomítková zápachová uzávěrka pro klimatizační jednotky</t>
  </si>
  <si>
    <t>721290111</t>
  </si>
  <si>
    <t>Zkouška těsnosti kanalizace v objektech vodou do DN 125</t>
  </si>
  <si>
    <t>1599962127</t>
  </si>
  <si>
    <t>https://podminky.urs.cz/item/CS_URS_2024_01/721290111</t>
  </si>
  <si>
    <t>15+22+37+5+27</t>
  </si>
  <si>
    <t>998721103</t>
  </si>
  <si>
    <t>Přesun hmot pro vnitřní kanalizaci stanovený z hmotnosti přesunovaného materiálu vodorovná dopravní vzdálenost do 50 m základní v objektech výšky přes 12 do 24 m</t>
  </si>
  <si>
    <t>-1068899095</t>
  </si>
  <si>
    <t>https://podminky.urs.cz/item/CS_URS_2024_01/998721103</t>
  </si>
  <si>
    <t>722</t>
  </si>
  <si>
    <t>Zdravotechnika - vnitřní vodovod</t>
  </si>
  <si>
    <t>20</t>
  </si>
  <si>
    <t>722130801</t>
  </si>
  <si>
    <t>Demontáž potrubí z ocelových trubek pozinkovaných závitových do DN 25</t>
  </si>
  <si>
    <t>707769135</t>
  </si>
  <si>
    <t>https://podminky.urs.cz/item/CS_URS_2024_01/722130801</t>
  </si>
  <si>
    <t>10+10+9+9+13+11+2+10+8+10+8+4+4</t>
  </si>
  <si>
    <t>722173913</t>
  </si>
  <si>
    <t>Spoje rozvodů vody z plastů svary polyfuzí D přes 20 do 25 mm</t>
  </si>
  <si>
    <t>-1008863154</t>
  </si>
  <si>
    <t>https://podminky.urs.cz/item/CS_URS_2024_01/722173913</t>
  </si>
  <si>
    <t>722174022</t>
  </si>
  <si>
    <t>Potrubí z plastových trubek z polypropylenu PPR svařovaných polyfúzně PN 20 (SDR 6) D 20 x 3,4</t>
  </si>
  <si>
    <t>-391257501</t>
  </si>
  <si>
    <t>https://podminky.urs.cz/item/CS_URS_2024_01/722174022</t>
  </si>
  <si>
    <t>4+2+14+10+10+10+4+8+13+6+5+14</t>
  </si>
  <si>
    <t>4+2+14+10+6+10+6+13+5+12</t>
  </si>
  <si>
    <t>722174023</t>
  </si>
  <si>
    <t>Potrubí z plastových trubek z polypropylenu PPR svařovaných polyfúzně PN 20 (SDR 6) D 25 x 4,2</t>
  </si>
  <si>
    <t>-1741677146</t>
  </si>
  <si>
    <t>https://podminky.urs.cz/item/CS_URS_2024_01/722174023</t>
  </si>
  <si>
    <t>5+7</t>
  </si>
  <si>
    <t>5+6</t>
  </si>
  <si>
    <t>722181211</t>
  </si>
  <si>
    <t>Ochrana potrubí termoizolačními trubicemi z pěnového polyetylenu PE přilepenými v příčných a podélných spojích, tloušťky izolace do 6 mm, vnitřního průměru izolace DN do 22 mm</t>
  </si>
  <si>
    <t>-275022404</t>
  </si>
  <si>
    <t>https://podminky.urs.cz/item/CS_URS_2024_01/722181211</t>
  </si>
  <si>
    <t>25</t>
  </si>
  <si>
    <t>722181212</t>
  </si>
  <si>
    <t>Ochrana potrubí termoizolačními trubicemi z pěnového polyetylenu PE přilepenými v příčných a podélných spojích, tloušťky izolace do 6 mm, vnitřního průměru izolace DN přes 22 do 32 mm</t>
  </si>
  <si>
    <t>-1762481455</t>
  </si>
  <si>
    <t>https://podminky.urs.cz/item/CS_URS_2024_01/722181212</t>
  </si>
  <si>
    <t>722181241</t>
  </si>
  <si>
    <t>Ochrana potrubí termoizolačními trubicemi z pěnového polyetylenu PE přilepenými v příčných a podélných spojích, tloušťky izolace přes 13 do 20 mm, vnitřního průměru izolace DN do 22 mm</t>
  </si>
  <si>
    <t>-1240509567</t>
  </si>
  <si>
    <t>https://podminky.urs.cz/item/CS_URS_2024_01/722181241</t>
  </si>
  <si>
    <t>722181242</t>
  </si>
  <si>
    <t>Ochrana potrubí termoizolačními trubicemi z pěnového polyetylenu PE přilepenými v příčných a podélných spojích, tloušťky izolace přes 13 do 20 mm, vnitřního průměru izolace DN přes 22 do 45 mm</t>
  </si>
  <si>
    <t>111671651</t>
  </si>
  <si>
    <t>https://podminky.urs.cz/item/CS_URS_2024_01/722181242</t>
  </si>
  <si>
    <t>722181851</t>
  </si>
  <si>
    <t>Demontáž ochrany potrubí termoizolačních trubic z trub, průměru do 45 mm</t>
  </si>
  <si>
    <t>-1622142372</t>
  </si>
  <si>
    <t>https://podminky.urs.cz/item/CS_URS_2024_01/722181851</t>
  </si>
  <si>
    <t>722190401</t>
  </si>
  <si>
    <t>Zřízení přípojek na potrubí vyvedení a upevnění výpustek do DN 25</t>
  </si>
  <si>
    <t>-1277877578</t>
  </si>
  <si>
    <t>https://podminky.urs.cz/item/CS_URS_2024_01/722190401</t>
  </si>
  <si>
    <t>722190901</t>
  </si>
  <si>
    <t>Opravy ostatní uzavření nebo otevření vodovodního potrubí při opravách včetně vypuštění a napuštění</t>
  </si>
  <si>
    <t>1089117617</t>
  </si>
  <si>
    <t>https://podminky.urs.cz/item/CS_URS_2024_01/722190901</t>
  </si>
  <si>
    <t>722220111</t>
  </si>
  <si>
    <t>Armatury s jedním závitem nástěnky pro výtokový ventil G 1/2"</t>
  </si>
  <si>
    <t>440673945</t>
  </si>
  <si>
    <t>https://podminky.urs.cz/item/CS_URS_2024_01/722220111</t>
  </si>
  <si>
    <t>722220121</t>
  </si>
  <si>
    <t>Armatury s jedním závitem nástěnky pro baterii G 1/2"</t>
  </si>
  <si>
    <t>pár</t>
  </si>
  <si>
    <t>1706197164</t>
  </si>
  <si>
    <t>https://podminky.urs.cz/item/CS_URS_2024_01/722220121</t>
  </si>
  <si>
    <t>722232043</t>
  </si>
  <si>
    <t>Armatury se dvěma závity kulové kohouty PN 42 do 185 °C přímé vnitřní závit G 1/2"</t>
  </si>
  <si>
    <t>1146474731</t>
  </si>
  <si>
    <t>https://podminky.urs.cz/item/CS_URS_2024_01/722232043</t>
  </si>
  <si>
    <t>2+2+2+2+2</t>
  </si>
  <si>
    <t>34</t>
  </si>
  <si>
    <t>722232044</t>
  </si>
  <si>
    <t>Armatury se dvěma závity kulové kohouty PN 42 do 185 °C přímé vnitřní závit G 3/4"</t>
  </si>
  <si>
    <t>1436542727</t>
  </si>
  <si>
    <t>https://podminky.urs.cz/item/CS_URS_2024_01/722232044</t>
  </si>
  <si>
    <t>2+2</t>
  </si>
  <si>
    <t>722290246</t>
  </si>
  <si>
    <t>Zkoušky, proplach a desinfekce vodovodního potrubí zkoušky těsnosti vodovodního potrubí plastového do DN 40</t>
  </si>
  <si>
    <t>-1566843759</t>
  </si>
  <si>
    <t>https://podminky.urs.cz/item/CS_URS_2024_01/722290246</t>
  </si>
  <si>
    <t>182+23</t>
  </si>
  <si>
    <t>36</t>
  </si>
  <si>
    <t>998722103</t>
  </si>
  <si>
    <t>Přesun hmot pro vnitřní vodovod stanovený z hmotnosti přesunovaného materiálu vodorovná dopravní vzdálenost do 50 m základní v objektech výšky přes 12 do 24 m</t>
  </si>
  <si>
    <t>2031781028</t>
  </si>
  <si>
    <t>https://podminky.urs.cz/item/CS_URS_2024_01/998722103</t>
  </si>
  <si>
    <t>37</t>
  </si>
  <si>
    <t>725110814</t>
  </si>
  <si>
    <t>Demontáž klozetů</t>
  </si>
  <si>
    <t>642593286</t>
  </si>
  <si>
    <t>https://podminky.urs.cz/item/CS_URS_2024_01/725110814</t>
  </si>
  <si>
    <t>38</t>
  </si>
  <si>
    <t>725112022</t>
  </si>
  <si>
    <t>Zařízení záchodů klozety keramické závěsné na nosné stěny s hlubokým splachováním odpad vodorovný</t>
  </si>
  <si>
    <t>-300411628</t>
  </si>
  <si>
    <t>https://podminky.urs.cz/item/CS_URS_2024_01/725112022</t>
  </si>
  <si>
    <t>39</t>
  </si>
  <si>
    <t>725121527</t>
  </si>
  <si>
    <t>Pisoárové záchodky keramické automatické s integrovaným napájecím zdrojem</t>
  </si>
  <si>
    <t>-891343211</t>
  </si>
  <si>
    <t>https://podminky.urs.cz/item/CS_URS_2024_01/725121527</t>
  </si>
  <si>
    <t>40</t>
  </si>
  <si>
    <t>725210821</t>
  </si>
  <si>
    <t>Demontáž umyvadel bez výtokových armatur umyvadel</t>
  </si>
  <si>
    <t>-689428078</t>
  </si>
  <si>
    <t>https://podminky.urs.cz/item/CS_URS_2024_01/725210821</t>
  </si>
  <si>
    <t>41</t>
  </si>
  <si>
    <t>725211602</t>
  </si>
  <si>
    <t>Umyvadla keramická bílá bez výtokových armatur připevněná na stěnu šrouby bez sloupu nebo krytu na sifon, šířka umyvadla 550 mm</t>
  </si>
  <si>
    <t>1561559481</t>
  </si>
  <si>
    <t>https://podminky.urs.cz/item/CS_URS_2024_01/725211602</t>
  </si>
  <si>
    <t>42</t>
  </si>
  <si>
    <t>725211705</t>
  </si>
  <si>
    <t>Umyvadla keramická bílá bez výtokových armatur připevněná na stěnu šrouby malá (umývátka) rohová 450 mm</t>
  </si>
  <si>
    <t>-1399328626</t>
  </si>
  <si>
    <t>https://podminky.urs.cz/item/CS_URS_2024_01/725211705</t>
  </si>
  <si>
    <t>725240811</t>
  </si>
  <si>
    <t>Demontáž sprchových kabin a vaniček bez výtokových armatur kabin</t>
  </si>
  <si>
    <t>1254731908</t>
  </si>
  <si>
    <t>https://podminky.urs.cz/item/CS_URS_2024_01/725240811</t>
  </si>
  <si>
    <t>725240812</t>
  </si>
  <si>
    <t>Demontáž sprchových kabin a vaniček bez výtokových armatur vaniček</t>
  </si>
  <si>
    <t>1730220477</t>
  </si>
  <si>
    <t>https://podminky.urs.cz/item/CS_URS_2024_01/725240812</t>
  </si>
  <si>
    <t>45</t>
  </si>
  <si>
    <t>725241141</t>
  </si>
  <si>
    <t>Sprchové vaničky akrylátové čtvrtkruhové 800x800 mm</t>
  </si>
  <si>
    <t>-1284500204</t>
  </si>
  <si>
    <t>https://podminky.urs.cz/item/CS_URS_2024_01/725241141</t>
  </si>
  <si>
    <t>725244862</t>
  </si>
  <si>
    <t>Sprchové dveře a zástěny zástěny sprchové rohové čtvrtkruhové bezrámové skleněné tl. 6 a 8 mm dveře otvíravé dvoukřídlové, vstup z oblouku, na vaničku 800x800 mm</t>
  </si>
  <si>
    <t>901604077</t>
  </si>
  <si>
    <t>https://podminky.urs.cz/item/CS_URS_2024_01/725244862</t>
  </si>
  <si>
    <t>725291650</t>
  </si>
  <si>
    <t>Montáž doplňků zařízení koupelen a záchodů toaletní desky rovné</t>
  </si>
  <si>
    <t>-361920309</t>
  </si>
  <si>
    <t>https://podminky.urs.cz/item/CS_URS_2024_01/725291650</t>
  </si>
  <si>
    <t>48</t>
  </si>
  <si>
    <t>64294623</t>
  </si>
  <si>
    <t>deska keramická toaletní bílá</t>
  </si>
  <si>
    <t>1598210595</t>
  </si>
  <si>
    <t>49</t>
  </si>
  <si>
    <t>725291652</t>
  </si>
  <si>
    <t>Montáž doplňků zařízení koupelen a záchodů dávkovače tekutého mýdla</t>
  </si>
  <si>
    <t>1079506795</t>
  </si>
  <si>
    <t>https://podminky.urs.cz/item/CS_URS_2024_01/725291652</t>
  </si>
  <si>
    <t>50</t>
  </si>
  <si>
    <t>55431098</t>
  </si>
  <si>
    <t>dávkovač tekutého mýdla bílý 0,8L</t>
  </si>
  <si>
    <t>-1342529228</t>
  </si>
  <si>
    <t>51</t>
  </si>
  <si>
    <t>725291653</t>
  </si>
  <si>
    <t>Montáž doplňků zařízení koupelen a záchodů zásobníku toaletních papírů</t>
  </si>
  <si>
    <t>660703887</t>
  </si>
  <si>
    <t>https://podminky.urs.cz/item/CS_URS_2024_01/725291653</t>
  </si>
  <si>
    <t>55431092</t>
  </si>
  <si>
    <t>zásobník toaletních papírů komaxit bílý D 310mm</t>
  </si>
  <si>
    <t>-1342448378</t>
  </si>
  <si>
    <t>53</t>
  </si>
  <si>
    <t>725291654</t>
  </si>
  <si>
    <t>Montáž doplňků zařízení koupelen a záchodů zásobníku papírových ručníků</t>
  </si>
  <si>
    <t>-842941602</t>
  </si>
  <si>
    <t>https://podminky.urs.cz/item/CS_URS_2024_01/725291654</t>
  </si>
  <si>
    <t>54</t>
  </si>
  <si>
    <t>309924831</t>
  </si>
  <si>
    <t>725291662</t>
  </si>
  <si>
    <t>Montáž doplňků zařízení koupelen a záchodů sedačky do sprchy</t>
  </si>
  <si>
    <t>1488762221</t>
  </si>
  <si>
    <t>https://podminky.urs.cz/item/CS_URS_2024_01/725291662</t>
  </si>
  <si>
    <t>55147082</t>
  </si>
  <si>
    <t>sedátko sklopné do sprchy s opěrnou nohou nerez mat 440x450x460mm</t>
  </si>
  <si>
    <t>159026905</t>
  </si>
  <si>
    <t>725291664</t>
  </si>
  <si>
    <t>Montáž doplňků zařízení koupelen a záchodů štětky závěsné</t>
  </si>
  <si>
    <t>204694276</t>
  </si>
  <si>
    <t>https://podminky.urs.cz/item/CS_URS_2024_01/725291664</t>
  </si>
  <si>
    <t>55779012</t>
  </si>
  <si>
    <t>štětka na WC závěsná nebo na podlahu kartáč nylon nerezové záchytné pouzdro lesk</t>
  </si>
  <si>
    <t>-1456105112</t>
  </si>
  <si>
    <t>725291666</t>
  </si>
  <si>
    <t>Montáž doplňků zařízení koupelen a záchodů háčku</t>
  </si>
  <si>
    <t>1974467482</t>
  </si>
  <si>
    <t>https://podminky.urs.cz/item/CS_URS_2024_01/725291666</t>
  </si>
  <si>
    <t>55441011</t>
  </si>
  <si>
    <t>háček koupelnový</t>
  </si>
  <si>
    <t>-1369059837</t>
  </si>
  <si>
    <t>725291667</t>
  </si>
  <si>
    <t>Montáž doplňků zařízení koupelen a záchodů piktogramu</t>
  </si>
  <si>
    <t>-760662337</t>
  </si>
  <si>
    <t>https://podminky.urs.cz/item/CS_URS_2024_01/725291667</t>
  </si>
  <si>
    <t>73558009</t>
  </si>
  <si>
    <t>piktogram 120x120 nalepovací různé symboly matný nerez</t>
  </si>
  <si>
    <t>-484886197</t>
  </si>
  <si>
    <t>725310823</t>
  </si>
  <si>
    <t>Demontáž dřezů jednodílných bez výtokových armatur vestavěných v kuchyňských sestavách</t>
  </si>
  <si>
    <t>-1998481465</t>
  </si>
  <si>
    <t>https://podminky.urs.cz/item/CS_URS_2024_01/725310823</t>
  </si>
  <si>
    <t>725311131</t>
  </si>
  <si>
    <t>Dřezy bez výtokových armatur dvojité se zápachovou uzávěrkou nerezové nástavné 800x600 mm</t>
  </si>
  <si>
    <t>-2072791239</t>
  </si>
  <si>
    <t>https://podminky.urs.cz/item/CS_URS_2024_01/725311131</t>
  </si>
  <si>
    <t>725320822</t>
  </si>
  <si>
    <t>Demontáž dřezů dvojitých bez výtokových armatur vestavěných v kuchyňských sestavách</t>
  </si>
  <si>
    <t>1068110325</t>
  </si>
  <si>
    <t>https://podminky.urs.cz/item/CS_URS_2024_01/725320822</t>
  </si>
  <si>
    <t>725330820</t>
  </si>
  <si>
    <t>Demontáž výlevek bez výtokových armatur a bez nádrže a splachovacího potrubí diturvitových</t>
  </si>
  <si>
    <t>-1818887848</t>
  </si>
  <si>
    <t>https://podminky.urs.cz/item/CS_URS_2024_01/725330820</t>
  </si>
  <si>
    <t>725331111</t>
  </si>
  <si>
    <t>Výlevky bez výtokových armatur a splachovací nádrže keramické se sklopnou plastovou mřížkou 425 mm</t>
  </si>
  <si>
    <t>118526306</t>
  </si>
  <si>
    <t>https://podminky.urs.cz/item/CS_URS_2024_01/725331111</t>
  </si>
  <si>
    <t>725813111</t>
  </si>
  <si>
    <t>Ventily rohové bez připojovací trubičky nebo flexi hadičky G 1/2"</t>
  </si>
  <si>
    <t>563426425</t>
  </si>
  <si>
    <t>https://podminky.urs.cz/item/CS_URS_2024_01/725813111</t>
  </si>
  <si>
    <t>725820801</t>
  </si>
  <si>
    <t>Demontáž baterií nástěnných do G 3/4</t>
  </si>
  <si>
    <t>2112233422</t>
  </si>
  <si>
    <t>https://podminky.urs.cz/item/CS_URS_2024_01/725820801</t>
  </si>
  <si>
    <t>725821325</t>
  </si>
  <si>
    <t>Baterie dřezové stojánkové pákové s otáčivým ústím a délkou ramínka 220 mm</t>
  </si>
  <si>
    <t>1275391147</t>
  </si>
  <si>
    <t>https://podminky.urs.cz/item/CS_URS_2024_01/725821325</t>
  </si>
  <si>
    <t>725822611</t>
  </si>
  <si>
    <t>Baterie umyvadlové stojánkové pákové bez výpusti</t>
  </si>
  <si>
    <t>-631201187</t>
  </si>
  <si>
    <t>https://podminky.urs.cz/item/CS_URS_2024_01/725822611</t>
  </si>
  <si>
    <t>725831311</t>
  </si>
  <si>
    <t>Baterie výlevková nástěnná páková</t>
  </si>
  <si>
    <t>-571345586</t>
  </si>
  <si>
    <t>https://podminky.urs.cz/item/CS_URS_2024_01/725831311</t>
  </si>
  <si>
    <t>725840850</t>
  </si>
  <si>
    <t>Demontáž baterií sprchových diferenciálních do G 3/4 x 1</t>
  </si>
  <si>
    <t>-72720197</t>
  </si>
  <si>
    <t>https://podminky.urs.cz/item/CS_URS_2024_01/725840850</t>
  </si>
  <si>
    <t>725841312</t>
  </si>
  <si>
    <t>Baterie sprchové nástěnné pákové</t>
  </si>
  <si>
    <t>-124739107</t>
  </si>
  <si>
    <t>https://podminky.urs.cz/item/CS_URS_2024_01/725841312</t>
  </si>
  <si>
    <t>725860811</t>
  </si>
  <si>
    <t>Demontáž zápachových uzávěrek pro zařizovací předměty jednoduchých</t>
  </si>
  <si>
    <t>1196133819</t>
  </si>
  <si>
    <t>https://podminky.urs.cz/item/CS_URS_2024_01/725860811</t>
  </si>
  <si>
    <t>725861102</t>
  </si>
  <si>
    <t>Zápachové uzávěrky zařizovacích předmětů pro umyvadla DN 40</t>
  </si>
  <si>
    <t>1900703163</t>
  </si>
  <si>
    <t>https://podminky.urs.cz/item/CS_URS_2024_01/725861102</t>
  </si>
  <si>
    <t>725862123</t>
  </si>
  <si>
    <t>Zápachové uzávěrky zařizovacích předmětů pro dvojdřezy s přípojkou pro pračku nebo myčku DN 40/50</t>
  </si>
  <si>
    <t>-365731855</t>
  </si>
  <si>
    <t>https://podminky.urs.cz/item/CS_URS_2024_01/725862123</t>
  </si>
  <si>
    <t>725865311</t>
  </si>
  <si>
    <t>Zápachové uzávěrky zařizovacích předmětů pro vany sprchových koutů s kulovým kloubem na odtoku DN 40/50</t>
  </si>
  <si>
    <t>-1890157497</t>
  </si>
  <si>
    <t>https://podminky.urs.cz/item/CS_URS_2024_01/725865311</t>
  </si>
  <si>
    <t>725865411</t>
  </si>
  <si>
    <t>Zápachové uzávěrky zařizovacích předmětů pro pisoáry DN 32/40</t>
  </si>
  <si>
    <t>151477267</t>
  </si>
  <si>
    <t>https://podminky.urs.cz/item/CS_URS_2024_01/725865411</t>
  </si>
  <si>
    <t>998725103</t>
  </si>
  <si>
    <t>Přesun hmot pro zařizovací předměty stanovený z hmotnosti přesunovaného materiálu vodorovná dopravní vzdálenost do 50 m základní v objektech výšky přes 12 do 24 m</t>
  </si>
  <si>
    <t>65787054</t>
  </si>
  <si>
    <t>https://podminky.urs.cz/item/CS_URS_2024_01/998725103</t>
  </si>
  <si>
    <t>726</t>
  </si>
  <si>
    <t>Zdravotechnika - předstěnové instalace</t>
  </si>
  <si>
    <t>726111031</t>
  </si>
  <si>
    <t>Předstěnové instalační systémy pro zazdění do masivních zděných konstrukcí pro závěsné klozety ovládání zepředu, stavební výška 1080 mm</t>
  </si>
  <si>
    <t>1027440520</t>
  </si>
  <si>
    <t>https://podminky.urs.cz/item/CS_URS_2024_01/726111031</t>
  </si>
  <si>
    <t>726191001</t>
  </si>
  <si>
    <t>Ostatní příslušenství instalačních systémů zvukoizolační souprava pro WC a bidet</t>
  </si>
  <si>
    <t>372016748</t>
  </si>
  <si>
    <t>https://podminky.urs.cz/item/CS_URS_2024_01/726191001</t>
  </si>
  <si>
    <t>83</t>
  </si>
  <si>
    <t>726191011</t>
  </si>
  <si>
    <t>Ostatní příslušenství instalačních systémů montáž ovládacích tlačítek k WC</t>
  </si>
  <si>
    <t>646614600</t>
  </si>
  <si>
    <t>https://podminky.urs.cz/item/CS_URS_2024_01/726191011</t>
  </si>
  <si>
    <t>55281792</t>
  </si>
  <si>
    <t>tlačítko pro ovládání WC zepředu, chrom, Stop splachování, 246x164mm</t>
  </si>
  <si>
    <t>976479014</t>
  </si>
  <si>
    <t>55281795</t>
  </si>
  <si>
    <t>podružné tlačítko boční</t>
  </si>
  <si>
    <t>1162543085</t>
  </si>
  <si>
    <t>998726113</t>
  </si>
  <si>
    <t>Přesun hmot pro instalační prefabrikáty stanovený z hmotnosti přesunovaného materiálu vodorovná dopravní vzdálenost do 50 m základní v objektech výšky přes 12 m do 24 m</t>
  </si>
  <si>
    <t>-1010203969</t>
  </si>
  <si>
    <t>https://podminky.urs.cz/item/CS_URS_2024_01/998726113</t>
  </si>
  <si>
    <t>733</t>
  </si>
  <si>
    <t>Ústřední vytápění - rozvodné potrubí</t>
  </si>
  <si>
    <t>733110803</t>
  </si>
  <si>
    <t>Demontáž potrubí z trubek ocelových závitových DN do 15</t>
  </si>
  <si>
    <t>1803693341</t>
  </si>
  <si>
    <t>https://podminky.urs.cz/item/CS_URS_2024_01/733110803</t>
  </si>
  <si>
    <t>40+8</t>
  </si>
  <si>
    <t>733110806</t>
  </si>
  <si>
    <t>Demontáž potrubí z trubek ocelových závitových DN přes 15 do 32</t>
  </si>
  <si>
    <t>-360324526</t>
  </si>
  <si>
    <t>https://podminky.urs.cz/item/CS_URS_2024_01/733110806</t>
  </si>
  <si>
    <t>demontáž podstropního vytápění Crital</t>
  </si>
  <si>
    <t>20+20+20+30</t>
  </si>
  <si>
    <t>733191923</t>
  </si>
  <si>
    <t>Opravy rozvodů potrubí z trubek ocelových závitových normálních i zesílených navaření odbočky na stávající potrubí, odbočka DN 15</t>
  </si>
  <si>
    <t>-761295158</t>
  </si>
  <si>
    <t>https://podminky.urs.cz/item/CS_URS_2024_01/733191923</t>
  </si>
  <si>
    <t>733222302</t>
  </si>
  <si>
    <t>Potrubí z trubek měděných polotvrdých spojovaných lisováním PN 16, T= +110°C Ø 15/1</t>
  </si>
  <si>
    <t>384876502</t>
  </si>
  <si>
    <t>https://podminky.urs.cz/item/CS_URS_2024_01/733222302</t>
  </si>
  <si>
    <t>9+9+7+7+7+7</t>
  </si>
  <si>
    <t>7+7+7+7+7+7+4+4</t>
  </si>
  <si>
    <t>8+8</t>
  </si>
  <si>
    <t>9+9</t>
  </si>
  <si>
    <t>733291101</t>
  </si>
  <si>
    <t>Zkoušky těsnosti potrubí z trubek měděných Ø do 35/1,5</t>
  </si>
  <si>
    <t>-942648195</t>
  </si>
  <si>
    <t>https://podminky.urs.cz/item/CS_URS_2024_01/733291101</t>
  </si>
  <si>
    <t>733811241</t>
  </si>
  <si>
    <t>-1308573365</t>
  </si>
  <si>
    <t>https://podminky.urs.cz/item/CS_URS_2024_01/733811241</t>
  </si>
  <si>
    <t>998733103</t>
  </si>
  <si>
    <t>Přesun hmot pro rozvody potrubí stanovený z hmotnosti přesunovaného materiálu vodorovná dopravní vzdálenost do 50 m základní v objektech výšky přes 12 do 24 m</t>
  </si>
  <si>
    <t>871777580</t>
  </si>
  <si>
    <t>https://podminky.urs.cz/item/CS_URS_2024_01/998733103</t>
  </si>
  <si>
    <t>734</t>
  </si>
  <si>
    <t>Ústřední vytápění - armatury</t>
  </si>
  <si>
    <t>734200812</t>
  </si>
  <si>
    <t>Demontáž armatur závitových s jedním závitem přes 1/2 do G 1</t>
  </si>
  <si>
    <t>-994283043</t>
  </si>
  <si>
    <t>https://podminky.urs.cz/item/CS_URS_2024_01/734200812</t>
  </si>
  <si>
    <t>734200821</t>
  </si>
  <si>
    <t>Demontáž armatur závitových se dvěma závity do G 1/2</t>
  </si>
  <si>
    <t>-1313697128</t>
  </si>
  <si>
    <t>https://podminky.urs.cz/item/CS_URS_2024_01/734200821</t>
  </si>
  <si>
    <t>10*2</t>
  </si>
  <si>
    <t>734209105</t>
  </si>
  <si>
    <t>Montáž závitových armatur s 1 závitem G 1 (DN 25)</t>
  </si>
  <si>
    <t>-2108140776</t>
  </si>
  <si>
    <t>https://podminky.urs.cz/item/CS_URS_2024_01/734209105</t>
  </si>
  <si>
    <t>55128125</t>
  </si>
  <si>
    <t>hlavice termostatická kapalinová pro veřejné prostory se zajištěním proti sejmutí M30</t>
  </si>
  <si>
    <t>-228654001</t>
  </si>
  <si>
    <t>734209113</t>
  </si>
  <si>
    <t>Montáž závitových armatur se 2 závity G 1/2 (DN 15)</t>
  </si>
  <si>
    <t>1577059475</t>
  </si>
  <si>
    <t>https://podminky.urs.cz/item/CS_URS_2024_01/734209113</t>
  </si>
  <si>
    <t>438100300</t>
  </si>
  <si>
    <t>term.vložka s automatickým omezením průtoku, připojení G1/2 pro OT VK</t>
  </si>
  <si>
    <t>1835776501</t>
  </si>
  <si>
    <t>6000002100</t>
  </si>
  <si>
    <t>Šroubení připojovací 1/2´´ rohové - VK</t>
  </si>
  <si>
    <t>-826080660</t>
  </si>
  <si>
    <t>998734103</t>
  </si>
  <si>
    <t>Přesun hmot pro armatury stanovený z hmotnosti přesunovaného materiálu vodorovná dopravní vzdálenost do 50 m základní v objektech výšky přes 12 do 24 m</t>
  </si>
  <si>
    <t>-437519221</t>
  </si>
  <si>
    <t>https://podminky.urs.cz/item/CS_URS_2024_01/998734103</t>
  </si>
  <si>
    <t>735</t>
  </si>
  <si>
    <t>Ústřední vytápění - otopná tělesa</t>
  </si>
  <si>
    <t>735000911</t>
  </si>
  <si>
    <t>Regulace otopného systému při opravách vyregulování dvojregulačních ventilů a kohoutů s ručním ovládáním</t>
  </si>
  <si>
    <t>-1129471793</t>
  </si>
  <si>
    <t>https://podminky.urs.cz/item/CS_URS_2024_01/735000911</t>
  </si>
  <si>
    <t>735000912</t>
  </si>
  <si>
    <t>Regulace otopného systému při opravách vyregulování dvojregulačních ventilů a kohoutů s termostatickým ovládáním</t>
  </si>
  <si>
    <t>-164748329</t>
  </si>
  <si>
    <t>https://podminky.urs.cz/item/CS_URS_2024_01/735000912</t>
  </si>
  <si>
    <t>735111810</t>
  </si>
  <si>
    <t>Demontáž otopných těles litinových článkových</t>
  </si>
  <si>
    <t>3410053</t>
  </si>
  <si>
    <t>https://podminky.urs.cz/item/CS_URS_2024_01/735111810</t>
  </si>
  <si>
    <t>70*0,27</t>
  </si>
  <si>
    <t>40*0,21</t>
  </si>
  <si>
    <t>735152373</t>
  </si>
  <si>
    <t>Otopná tělesa panelová VK dvoudesková PN 1,0 MPa, T do 110°C bez přídavné přestupní plochy výšky tělesa 600 mm stavební délky / výkonu 600 mm / 587 W_x000d_
 - provedení Hygiene</t>
  </si>
  <si>
    <t>267513752</t>
  </si>
  <si>
    <t>Otopná tělesa panelová VK dvoudesková PN 1,0 MPa, T do 110°C bez přídavné přestupní plochy výšky tělesa 600 mm stavební délky / výkonu 600 mm / 587 W
 - provedení Hygiene</t>
  </si>
  <si>
    <t>https://podminky.urs.cz/item/CS_URS_2024_01/735152373</t>
  </si>
  <si>
    <t>735152375</t>
  </si>
  <si>
    <t>Otopná tělesa panelová VK dvoudesková PN 1,0 MPa, T do 110°C bez přídavné přestupní plochy výšky tělesa 600 mm stavební délky / výkonu 800 mm / 782 W_x000d_
 - provedení Hygiene</t>
  </si>
  <si>
    <t>-1350056814</t>
  </si>
  <si>
    <t>Otopná tělesa panelová VK dvoudesková PN 1,0 MPa, T do 110°C bez přídavné přestupní plochy výšky tělesa 600 mm stavební délky / výkonu 800 mm / 782 W
 - provedení Hygiene</t>
  </si>
  <si>
    <t>https://podminky.urs.cz/item/CS_URS_2024_01/735152375</t>
  </si>
  <si>
    <t>735152377</t>
  </si>
  <si>
    <t>Otopná tělesa panelová VK dvoudesková PN 1,0 MPa, T do 110°C bez přídavné přestupní plochy výšky tělesa 600 mm stavební délky / výkonu 1000 mm / 978 W_x000d_
 - provedení Hygiene</t>
  </si>
  <si>
    <t>-708206620</t>
  </si>
  <si>
    <t>Otopná tělesa panelová VK dvoudesková PN 1,0 MPa, T do 110°C bez přídavné přestupní plochy výšky tělesa 600 mm stavební délky / výkonu 1000 mm / 978 W
 - provedení Hygiene</t>
  </si>
  <si>
    <t>https://podminky.urs.cz/item/CS_URS_2024_01/735152377</t>
  </si>
  <si>
    <t>735191905</t>
  </si>
  <si>
    <t>Ostatní opravy otopných těles odvzdušnění tělesa</t>
  </si>
  <si>
    <t>-1706249366</t>
  </si>
  <si>
    <t>https://podminky.urs.cz/item/CS_URS_2024_01/735191905</t>
  </si>
  <si>
    <t>735191910</t>
  </si>
  <si>
    <t>Ostatní opravy otopných těles napuštění vody do otopného systému včetně potrubí (bez kotle a ohříváků) otopných těles</t>
  </si>
  <si>
    <t>-1047282231</t>
  </si>
  <si>
    <t>https://podminky.urs.cz/item/CS_URS_2024_01/735191910</t>
  </si>
  <si>
    <t>2*2*0,6*0,6</t>
  </si>
  <si>
    <t>2*2*0,6*0,8</t>
  </si>
  <si>
    <t>2*2*0,6*1,0</t>
  </si>
  <si>
    <t>735291800</t>
  </si>
  <si>
    <t>Demontáž konzol nebo držáků otopných těles, registrů, konvektorů do odpadu</t>
  </si>
  <si>
    <t>1661498546</t>
  </si>
  <si>
    <t>https://podminky.urs.cz/item/CS_URS_2024_01/735291800</t>
  </si>
  <si>
    <t>10*4</t>
  </si>
  <si>
    <t>735494811</t>
  </si>
  <si>
    <t>Vypuštění vody z otopných soustav bez kotlů, ohříváků, zásobníků a nádrží</t>
  </si>
  <si>
    <t>-238411986</t>
  </si>
  <si>
    <t>https://podminky.urs.cz/item/CS_URS_2024_01/735494811</t>
  </si>
  <si>
    <t>998735103</t>
  </si>
  <si>
    <t>Přesun hmot pro otopná tělesa stanovený z hmotnosti přesunovaného materiálu vodorovná dopravní vzdálenost do 50 m základní v objektech výšky přes 12 do 24 m</t>
  </si>
  <si>
    <t>-212496194</t>
  </si>
  <si>
    <t>https://podminky.urs.cz/item/CS_URS_2024_01/998735103</t>
  </si>
  <si>
    <t>HZS2212</t>
  </si>
  <si>
    <t>Hodinové zúčtovací sazby profesí PSV provádění stavebních instalací instalatér odborný_x000d_
- sondy stoupaček_x000d_
- drobná nespecifikovaná činnost</t>
  </si>
  <si>
    <t>1040011836</t>
  </si>
  <si>
    <t>Hodinové zúčtovací sazby profesí PSV provádění stavebních instalací instalatér odborný
- sondy stoupaček
- drobná nespecifikovaná činnost</t>
  </si>
  <si>
    <t>https://podminky.urs.cz/item/CS_URS_2024_01/HZS2212</t>
  </si>
  <si>
    <t>2*8*2</t>
  </si>
  <si>
    <t>HZS2222</t>
  </si>
  <si>
    <t>Hodinové zúčtovací sazby profesí PSV provádění stavebních instalací topenář odborný_x000d_
- sondy stoupaček_x000d_
- drobná nespecifikovaná činnost</t>
  </si>
  <si>
    <t>378118717</t>
  </si>
  <si>
    <t>Hodinové zúčtovací sazby profesí PSV provádění stavebních instalací topenář odborný
- sondy stoupaček
- drobná nespecifikovaná činnost</t>
  </si>
  <si>
    <t>https://podminky.urs.cz/item/CS_URS_2024_01/HZS2222</t>
  </si>
  <si>
    <t>Hodinové zúčtovací sazby profesí PSV zednické výpomoci a pomocné práce PSV dělník zednických výpomocí_x000d_
- zhotovení a zapravení drážek pro potrubí_x000d_
- zhotovení a zapravení krytů stoupaček_x000d_
- zhotovení a zapravení kastlíků pro potrubí_x000d_
_x000d_
Dodávka práce včetn</t>
  </si>
  <si>
    <t>1804072711</t>
  </si>
  <si>
    <t>Hodinové zúčtovací sazby profesí PSV zednické výpomoci a pomocné práce PSV dělník zednických výpomocí
- zhotovení a zapravení drážek pro potrubí
- zhotovení a zapravení krytů stoupaček
- zhotovení a zapravení kastlíků pro potrubí
Dodávka práce včetně materiálů</t>
  </si>
  <si>
    <t>03 - VZT</t>
  </si>
  <si>
    <t>D1 - Zařízení č.1 – CHL/KLM 403, 404, 414</t>
  </si>
  <si>
    <t>D1</t>
  </si>
  <si>
    <t>Zařízení č.1 – CHL/KLM 403, 404, 414</t>
  </si>
  <si>
    <t>1.1</t>
  </si>
  <si>
    <t>Venkovní kondenzační jednotka multi-split systému Qch=8,7kW, Qt=10kW. Pmax=3,08kW,U=1x230VAC/50Hz. Orientační rozměry 734x958x340mm (vxšxh), m=68kg. Chladivo R32, předplněno 2,4 kg. Lw = 64 dB(A). Provoz chlazení -10°C &lt; te &lt; 45°C.</t>
  </si>
  <si>
    <t>ks</t>
  </si>
  <si>
    <t>1.2</t>
  </si>
  <si>
    <t>Vnitřní nástěnná jednotka split systému Qch= 3,5 kW. Napájeno z venkovní jednotky. Včetně filtru na sání, směrování proudu vzduchu, infra ovladače. Orientační rozměry 294x778x272mm(vxšxh), m=10kg.</t>
  </si>
  <si>
    <t>Pol40</t>
  </si>
  <si>
    <t>Vakuování + tlaková zkouška dusíkem</t>
  </si>
  <si>
    <t>kpl</t>
  </si>
  <si>
    <t>Pol41</t>
  </si>
  <si>
    <t>Chladivo R32 + doplnění do systému</t>
  </si>
  <si>
    <t>Pol42</t>
  </si>
  <si>
    <t>Předizolované chladivové Cu potrubí ᴓ 9,5/6,4, vč. přechodek, komunikační a napájecí kabeláže (vnitřní-venkovní jednotka). Tl. izolace min. 9mm, tl. stěny potrubí min. 0,8mm. V exteriéru s Al polepem.</t>
  </si>
  <si>
    <t>bm</t>
  </si>
  <si>
    <t>Pol43</t>
  </si>
  <si>
    <t>Tepelná izolace na bázi syntetického kaučuku tloušťky 13 mm. Samolepící. Orientační hodnota součinitel tepelné vodivosti 0,035 W/m*K.</t>
  </si>
  <si>
    <t>Pol44</t>
  </si>
  <si>
    <t>Sada nástěnných konzolí. Konzoly se základním nátěrem a práškovou barvou. Celková únosnost pro váhu kondenzační jednotky. Na stěnu s izolací tl. 150 mm.</t>
  </si>
  <si>
    <t>Pol45</t>
  </si>
  <si>
    <t>Kovový žlab pro vedení Cu potrubí, šířka 140mm. Materiál pozink, včetně tvarovek a spojovacího materiálu.</t>
  </si>
  <si>
    <t>Pol46</t>
  </si>
  <si>
    <t>Krycí lišta pro vedení Cu potrubí, šířka 140 mm. Plastová, bílá, včetně tvarovek.</t>
  </si>
  <si>
    <t>Pol47</t>
  </si>
  <si>
    <t>Spojovací/těsnící, montážní, závěsný a podpěrný materiál</t>
  </si>
  <si>
    <t>Pol48</t>
  </si>
  <si>
    <t>Zakrytí podlah fólií přilepenou lepící páskou</t>
  </si>
  <si>
    <t>Pol49</t>
  </si>
  <si>
    <t>Fólie pro malířské potřeby zakrývací tl 7µ 4x5m</t>
  </si>
  <si>
    <t>Pol50</t>
  </si>
  <si>
    <t>Doprava</t>
  </si>
  <si>
    <t>Pol51</t>
  </si>
  <si>
    <t>Vnitrostaveništní přesun hmot (horizontální+vertikální)</t>
  </si>
  <si>
    <t>Pol52</t>
  </si>
  <si>
    <t>Lešení do výšky 4 m</t>
  </si>
  <si>
    <t>Pol53</t>
  </si>
  <si>
    <t>Uvedení do provozu, zkouška zařízení, zaškolení obsluhy, vystavení předávacího protokolu</t>
  </si>
  <si>
    <t>Pol54</t>
  </si>
  <si>
    <t>Vypracování a předání provozního řádu</t>
  </si>
  <si>
    <t>Pol55</t>
  </si>
  <si>
    <t>Zaregulování systému</t>
  </si>
  <si>
    <t>Pol56</t>
  </si>
  <si>
    <t>Technická a koordinační činnost na stavbě</t>
  </si>
  <si>
    <t>Pol57</t>
  </si>
  <si>
    <t>Vedlejší rozpočtové náklady (Drobné náklady spojené s neočekávanými kolizemi, do 0,32 % z celkové ceny materiálu)</t>
  </si>
  <si>
    <t>Pol58</t>
  </si>
  <si>
    <t>Dílenské/výrobní dokumentace zhotovitele</t>
  </si>
  <si>
    <t>Pol59</t>
  </si>
  <si>
    <t>Projektová dokumentace skutečného stavu</t>
  </si>
  <si>
    <t>04 - Elektro_silnoproud a slaboproud</t>
  </si>
  <si>
    <t xml:space="preserve">    741 - Elektroinstalace - silnoproud</t>
  </si>
  <si>
    <t xml:space="preserve">    742 - Elektroinstalace - slaboproud</t>
  </si>
  <si>
    <t>M - Práce a dodávky M</t>
  </si>
  <si>
    <t xml:space="preserve">    21-M - Elektromontáže</t>
  </si>
  <si>
    <t xml:space="preserve">    46-M - Zemní práce při extr.mont.pracích</t>
  </si>
  <si>
    <t>741</t>
  </si>
  <si>
    <t>Elektroinstalace - silnoproud</t>
  </si>
  <si>
    <t>741110511</t>
  </si>
  <si>
    <t>Montáž lišta a kanálek vkládací šířky do 60 mm s víčkem</t>
  </si>
  <si>
    <t>-95958522</t>
  </si>
  <si>
    <t>34571016</t>
  </si>
  <si>
    <t>lišta elektroinstalační hranatá bezhalogenová 40x40mm</t>
  </si>
  <si>
    <t>1725722399</t>
  </si>
  <si>
    <t>741112001</t>
  </si>
  <si>
    <t>Montáž krabice zapuštěná plastová kruhová</t>
  </si>
  <si>
    <t>128986483</t>
  </si>
  <si>
    <t>34571451</t>
  </si>
  <si>
    <t>krabice pod omítku PVC přístrojová kruhová D 70mm hluboká</t>
  </si>
  <si>
    <t>-1203274630</t>
  </si>
  <si>
    <t>34571521</t>
  </si>
  <si>
    <t>krabice pod omítku PVC odbočná kruhová D 70mm s víčkem a svorkovnicí</t>
  </si>
  <si>
    <t>1487699454</t>
  </si>
  <si>
    <t>1101571827</t>
  </si>
  <si>
    <t>499512655</t>
  </si>
  <si>
    <t>741120301</t>
  </si>
  <si>
    <t>Montáž vodič Cu izolovaný plný a laněný s PVC pláštěm žíla 0,55-16 mm2 pevně (např. CY, CHAH-V)</t>
  </si>
  <si>
    <t>-1779359899</t>
  </si>
  <si>
    <t>34141142</t>
  </si>
  <si>
    <t>vodič propojovací jádro Cu lanované izolace PVC 450/750V (H07V-R) 1x16mm2</t>
  </si>
  <si>
    <t>-190518714</t>
  </si>
  <si>
    <t>34140844</t>
  </si>
  <si>
    <t>vodič propojovací jádro Cu lanované izolace PVC 450/750V (H07V-R) 1x6mm2</t>
  </si>
  <si>
    <t>762626713</t>
  </si>
  <si>
    <t>741122611</t>
  </si>
  <si>
    <t>Montáž kabel Cu plný kulatý žíla 3x1,5 až 6 mm2 uložený pevně (např. CYKY)</t>
  </si>
  <si>
    <t>-1572957403</t>
  </si>
  <si>
    <t>34111258</t>
  </si>
  <si>
    <t>kabel silový oheň retardující bezhalogenový bez funkční schopnosti při požáru jádro Cu 0,6/1kV (N2XH) 3x1,5mm2</t>
  </si>
  <si>
    <t>1761860710</t>
  </si>
  <si>
    <t>34111259</t>
  </si>
  <si>
    <t>kabel silový oheň retardující bezhalogenový bez funkční schopnosti při požáru jádro Cu 0,6/1kV (N2XH) 3x2,5mm2</t>
  </si>
  <si>
    <t>241725608</t>
  </si>
  <si>
    <t>34111295</t>
  </si>
  <si>
    <t>kabel silový oheň retardující bezhalogenový bez funkční schopnosti při požáru jádro Cu 0,6/1kV (N2XH) 5x1,5mm2</t>
  </si>
  <si>
    <t>1023905504</t>
  </si>
  <si>
    <t>34111296</t>
  </si>
  <si>
    <t>kabel silový oheň retardující bezhalogenový bez funkční schopnosti při požáru jádro Cu 0,6/1kV (N2XH) 5x2,5mm2</t>
  </si>
  <si>
    <t>-1390098230</t>
  </si>
  <si>
    <t>741210201</t>
  </si>
  <si>
    <t>Montáž rozváděč skříňový nebo panelový dělitelný pole do 200 kg</t>
  </si>
  <si>
    <t>-1483100824</t>
  </si>
  <si>
    <t>RMAT0013</t>
  </si>
  <si>
    <t>Rozvaděč RC-4,vybavený přístroji svorkovnicí MET vč.ověření</t>
  </si>
  <si>
    <t>883963406</t>
  </si>
  <si>
    <t>741213841</t>
  </si>
  <si>
    <t>Demontáž kabelu silového z rozvodnice průřezu žil do 4 mm2 se zachováním funkčnosti</t>
  </si>
  <si>
    <t>-760024523</t>
  </si>
  <si>
    <t>741213845</t>
  </si>
  <si>
    <t>Demontáž kabelu silového z rozvodnice průřezu žil přes 10 do 25 mm2 se zachováním funkčnosti</t>
  </si>
  <si>
    <t>586537114</t>
  </si>
  <si>
    <t>741310001</t>
  </si>
  <si>
    <t>Montáž spínač nástěnný 1-jednopólový prostředí normální se zapojením vodičů</t>
  </si>
  <si>
    <t>699376361</t>
  </si>
  <si>
    <t>RMAT0004</t>
  </si>
  <si>
    <t>spínač jednopolový,řaz.1,pro zdravotnictví</t>
  </si>
  <si>
    <t>-213675104</t>
  </si>
  <si>
    <t>741310002</t>
  </si>
  <si>
    <t>Montáž spínač nástěnný 1-jednopólový s regulací intenzity osvětlení prostředí normální se zapojením vodičů</t>
  </si>
  <si>
    <t>1244305450</t>
  </si>
  <si>
    <t>RMAT0003</t>
  </si>
  <si>
    <t>spínač kompletní plynulá regulace intenzity osv. pro zdravotnictví</t>
  </si>
  <si>
    <t>-991287179</t>
  </si>
  <si>
    <t>741310021</t>
  </si>
  <si>
    <t>Montáž přepínač nástěnný 5-sériový prostředí normální se zapojením vodičů</t>
  </si>
  <si>
    <t>217402888</t>
  </si>
  <si>
    <t>RMAT0005</t>
  </si>
  <si>
    <t>přepínač seiový,řazení 5,pro zdravotnictví</t>
  </si>
  <si>
    <t>955296107</t>
  </si>
  <si>
    <t>741311803</t>
  </si>
  <si>
    <t>Demontáž spínačů nástěnných normálních do 10 A bezšroubových bez zachování funkčnosti do 2 svorek</t>
  </si>
  <si>
    <t>-1246576065</t>
  </si>
  <si>
    <t>741311805</t>
  </si>
  <si>
    <t>Demontáž spínačů nástěnných normálních do 10 A bezšroubových bez zachování funkčnosti přes 2 do 4 svorek</t>
  </si>
  <si>
    <t>70237222</t>
  </si>
  <si>
    <t>741313002</t>
  </si>
  <si>
    <t>Montáž zásuvka (polo)zapuštěná bezšroubové připojení 2P+PE dvojí zapojení - průběžná se zapojením vodičů</t>
  </si>
  <si>
    <t>1287162952</t>
  </si>
  <si>
    <t>RMAT0006</t>
  </si>
  <si>
    <t>přístroj zásuvky zápustné , krytka s clonkami, bezšroubové svorky,pro zdravotnictví</t>
  </si>
  <si>
    <t>943960600</t>
  </si>
  <si>
    <t>-251265945</t>
  </si>
  <si>
    <t>RMAT0007</t>
  </si>
  <si>
    <t>přístroj zásuvky zápustné jednonásobné, krytka s clonkami, bezšroubové svorky,s signalizací stavu</t>
  </si>
  <si>
    <t>-460123283</t>
  </si>
  <si>
    <t>741313082</t>
  </si>
  <si>
    <t>Montáž zásuvka chráněná v krabici šroubové připojení 2P+PE prostředí venkovní, mokré se zapojením vodičů</t>
  </si>
  <si>
    <t>-2120667045</t>
  </si>
  <si>
    <t>34555228</t>
  </si>
  <si>
    <t>zásuvka nástěnná jednonásobná zápustná s víčkem, Al, IP55, šroubové svorky</t>
  </si>
  <si>
    <t>-914094701</t>
  </si>
  <si>
    <t>RMAT0008</t>
  </si>
  <si>
    <t>Rámeček pro vyp a zás., jedno a vícenásobný</t>
  </si>
  <si>
    <t>-628659030</t>
  </si>
  <si>
    <t>741315825</t>
  </si>
  <si>
    <t>Demontáž zásuvek domovních normální prostředí do 16A zapuštěných šroubových bez zachování funkčnosti 2P+PE pro průběžnou montáž</t>
  </si>
  <si>
    <t>1550722989</t>
  </si>
  <si>
    <t>741321001</t>
  </si>
  <si>
    <t>Montáž proudových chráničů dvoupólových nn do 25 A bez krytu se zapojením vodičů</t>
  </si>
  <si>
    <t>-170225790</t>
  </si>
  <si>
    <t>RMAT0001</t>
  </si>
  <si>
    <t>proudový chránič s nadproud.ochr. B10/2/30 mA,typ A</t>
  </si>
  <si>
    <t>771459747</t>
  </si>
  <si>
    <t>RMAT0002</t>
  </si>
  <si>
    <t>proudový chránič s nadproud.ochr. B16/2/30 mA,typ A</t>
  </si>
  <si>
    <t>800391933</t>
  </si>
  <si>
    <t>741371821</t>
  </si>
  <si>
    <t>Demontáž osvětlovacího modulového systému zářivkového dl do 1100 mm bez zachování funkčnosti</t>
  </si>
  <si>
    <t>47560505</t>
  </si>
  <si>
    <t>741371843</t>
  </si>
  <si>
    <t>Demontáž svítidla interiérového se standardní paticí nebo int. zdrojem LED přisazeného stropního přes 0,09 m2 do 0,36 m2 bez zachování funkčnosti</t>
  </si>
  <si>
    <t>-86026550</t>
  </si>
  <si>
    <t>741372021</t>
  </si>
  <si>
    <t>Montáž svítidlo LED interiérové přisazené nástěnné hranaté nebo kruhové do 0,09 m2 se zapojením vodičů</t>
  </si>
  <si>
    <t>814554791</t>
  </si>
  <si>
    <t>RMAT0011</t>
  </si>
  <si>
    <t>Svítidlo nástěnné přisazené kruhové 1x 20 W, 2150 lm, Ra 80, 4000K(C)</t>
  </si>
  <si>
    <t>623159507</t>
  </si>
  <si>
    <t>RMAT0012</t>
  </si>
  <si>
    <t>Svítidlo nástěnné přisazené kruhové 1x 25 W, 3000 lm, Ra 80, 4000K(D)</t>
  </si>
  <si>
    <t>-634501436</t>
  </si>
  <si>
    <t>741372112</t>
  </si>
  <si>
    <t>Montáž svítidlo LED interiérové vestavné panelové hranaté nebo kruhové přes 0,09 do 0,36 m2 se zapojením vodičů</t>
  </si>
  <si>
    <t>968820218</t>
  </si>
  <si>
    <t>RMAT0009</t>
  </si>
  <si>
    <t>Svítidlo LED 1x 23 W, 3200 lm, Ra 80,596,00 x 596,00(A)</t>
  </si>
  <si>
    <t>-428906475</t>
  </si>
  <si>
    <t>RMAT0010</t>
  </si>
  <si>
    <t>Svítidlo LED vestavné 1x 23 W, 2404 lm, Ra 90,592,00 x 592,00(B)</t>
  </si>
  <si>
    <t>1645559340</t>
  </si>
  <si>
    <t>741810003</t>
  </si>
  <si>
    <t>Celková prohlídka elektrického rozvodu a zařízení přes 0,5 do 1 milionu Kč</t>
  </si>
  <si>
    <t>1563955439</t>
  </si>
  <si>
    <t>741811011</t>
  </si>
  <si>
    <t>Kontrola rozvaděč nn silový hmotnosti do 200 kg</t>
  </si>
  <si>
    <t>-883250597</t>
  </si>
  <si>
    <t>998741102</t>
  </si>
  <si>
    <t>Přesun hmot tonážní pro silnoproud v objektech v přes 6 do 12 m</t>
  </si>
  <si>
    <t>-584874577</t>
  </si>
  <si>
    <t>742</t>
  </si>
  <si>
    <t>Elektroinstalace - slaboproud</t>
  </si>
  <si>
    <t>742110002</t>
  </si>
  <si>
    <t>Montáž trubek pro slaboproud plastových ohebných uložených pod omítku</t>
  </si>
  <si>
    <t>-1096036015</t>
  </si>
  <si>
    <t>34571051</t>
  </si>
  <si>
    <t>trubka elektroinstalační ohebná EN 500 86-1141 (chránička) D 22,9/28,5mm</t>
  </si>
  <si>
    <t>179253728</t>
  </si>
  <si>
    <t>742110104</t>
  </si>
  <si>
    <t>Montáž kabelového žlabu pro slaboproud šířky přes 150 do 250 mm</t>
  </si>
  <si>
    <t>-1413644308</t>
  </si>
  <si>
    <t>34575205</t>
  </si>
  <si>
    <t>žlab kabelový ocelový děrovaný SZ protipožární P90-R 200x60x1,50mm</t>
  </si>
  <si>
    <t>1628190710</t>
  </si>
  <si>
    <t>34575280</t>
  </si>
  <si>
    <t>odbočka horizontální žlabu/lávky kabelové ocelové děrované ŽZ protipožární P-90R 200x60mm</t>
  </si>
  <si>
    <t>-1425150588</t>
  </si>
  <si>
    <t>34575337</t>
  </si>
  <si>
    <t>přepážka žlabu kabelového ocelového děrovaného SZ protipožární P-90R výšky 60mm</t>
  </si>
  <si>
    <t>712794387</t>
  </si>
  <si>
    <t>34575335</t>
  </si>
  <si>
    <t>koncovka žlabu/lávky kabelové ocelové děrované ŽZ protipožární P-90R 200x60mm</t>
  </si>
  <si>
    <t>1310003040</t>
  </si>
  <si>
    <t>742110124</t>
  </si>
  <si>
    <t>Montáž nosníku s konzolami nebo závitovými tyčemi pro slaboproud šířky přes 150 do 250 mm</t>
  </si>
  <si>
    <t>-769787336</t>
  </si>
  <si>
    <t>34575390</t>
  </si>
  <si>
    <t>nosník kabelového žlabu drátěného galvanicky zinkovaný 250mm</t>
  </si>
  <si>
    <t>-1815594485</t>
  </si>
  <si>
    <t>742124001</t>
  </si>
  <si>
    <t>Montáž kabelů datových FTP, UTP, STP pro vnitřní rozvody do žlabu nebo lišty</t>
  </si>
  <si>
    <t>1903406166</t>
  </si>
  <si>
    <t>34121340</t>
  </si>
  <si>
    <t>kabel datový se stíněnými páry Al fólií třída reakce na oheň Dcas1d2a1 jádro Cu plné (U/FTP) kategorie 6a</t>
  </si>
  <si>
    <t>-1246099773</t>
  </si>
  <si>
    <t>742124002</t>
  </si>
  <si>
    <t>Montáž kabelů datových FTP, UTP, STP pro vnitřní rozvody do trubky</t>
  </si>
  <si>
    <t>-1383727905</t>
  </si>
  <si>
    <t>1298538263</t>
  </si>
  <si>
    <t>742330005</t>
  </si>
  <si>
    <t>Montáž rozvaděče stojanového přes 30U</t>
  </si>
  <si>
    <t>60211632</t>
  </si>
  <si>
    <t>35712026</t>
  </si>
  <si>
    <t>rozvaděč stojanový 19" celoskleněné dveře 45U/600x600mm</t>
  </si>
  <si>
    <t>-1210037843</t>
  </si>
  <si>
    <t>742330022</t>
  </si>
  <si>
    <t>Montáž napájecího panelu do rozvaděče</t>
  </si>
  <si>
    <t>-999574470</t>
  </si>
  <si>
    <t>35712106</t>
  </si>
  <si>
    <t>panel rozvodný 19" 8x zásuvka dle ČSN max 16A kabel 3x1,5mm 2m</t>
  </si>
  <si>
    <t>-349010899</t>
  </si>
  <si>
    <t>742330023</t>
  </si>
  <si>
    <t>Montáž vyvazovacího panelu 1U</t>
  </si>
  <si>
    <t>1784209231</t>
  </si>
  <si>
    <t>37451145</t>
  </si>
  <si>
    <t>panel vyvazovací 5x plastové oko s průchody 1U 19"</t>
  </si>
  <si>
    <t>1501755301</t>
  </si>
  <si>
    <t>742330037</t>
  </si>
  <si>
    <t>Montáž jednotky ventilační do stropu či podlahy stojanového rozvaděče</t>
  </si>
  <si>
    <t>913933979</t>
  </si>
  <si>
    <t>42914000</t>
  </si>
  <si>
    <t>jednotka ventilační rozvaděče univerzální se 2 ventilátory do stropu nebo podlahy</t>
  </si>
  <si>
    <t>-248659343</t>
  </si>
  <si>
    <t>742330039</t>
  </si>
  <si>
    <t>Montáž termostatu</t>
  </si>
  <si>
    <t>-442466051</t>
  </si>
  <si>
    <t>40561134</t>
  </si>
  <si>
    <t>termostat zapouzdřený elektronický pro teploty 5 až 50°C 230V AC</t>
  </si>
  <si>
    <t>-1731604766</t>
  </si>
  <si>
    <t>742330044</t>
  </si>
  <si>
    <t>Montáž datové zásuvky 1 až 6 pozic</t>
  </si>
  <si>
    <t>1601748214</t>
  </si>
  <si>
    <t>NWG.0069349.URS</t>
  </si>
  <si>
    <t>Zásuvka včetně rámečeku pro 2 keystone moduly, MODnet, úhlový, se záclonkou, bílý</t>
  </si>
  <si>
    <t>-1560216636</t>
  </si>
  <si>
    <t>742330046</t>
  </si>
  <si>
    <t>Montáž patch panelu 48 portů</t>
  </si>
  <si>
    <t>256172157</t>
  </si>
  <si>
    <t>37451117</t>
  </si>
  <si>
    <t>patch panel Cat6 2U 48 portů RJ45 19" UTP</t>
  </si>
  <si>
    <t>1183895066</t>
  </si>
  <si>
    <t>742330051</t>
  </si>
  <si>
    <t>Popis portu datové zásuvky</t>
  </si>
  <si>
    <t>-2034742956</t>
  </si>
  <si>
    <t>742330052</t>
  </si>
  <si>
    <t>Popis portů patchpanelu</t>
  </si>
  <si>
    <t>561668607</t>
  </si>
  <si>
    <t>742330101</t>
  </si>
  <si>
    <t>Měření metalického segmentu s vyhotovením protokolu</t>
  </si>
  <si>
    <t>-1180011611</t>
  </si>
  <si>
    <t>Práce a dodávky M</t>
  </si>
  <si>
    <t>21-M</t>
  </si>
  <si>
    <t>Elektromontáže</t>
  </si>
  <si>
    <t>210021071</t>
  </si>
  <si>
    <t>Montáž příchytek plastových jednoduchých KHF průměru 16-25 mm</t>
  </si>
  <si>
    <t>-1196156527</t>
  </si>
  <si>
    <t>1000111582</t>
  </si>
  <si>
    <t>Příchytka jednoduchá se třmenem 15mm bílá UNI</t>
  </si>
  <si>
    <t>1302442082</t>
  </si>
  <si>
    <t>46-M</t>
  </si>
  <si>
    <t>Zemní práce při extr.mont.pracích</t>
  </si>
  <si>
    <t>468094112</t>
  </si>
  <si>
    <t>Vyvrtání otvorů pro elektroinstalační krabice ve stěnách z cihel hloubky přes 6 do 9 cm</t>
  </si>
  <si>
    <t>1391916747</t>
  </si>
  <si>
    <t>468111111</t>
  </si>
  <si>
    <t>Frézování drážek pro vodiče ve stěnách z cihel do 3x3 cm</t>
  </si>
  <si>
    <t>-726952355</t>
  </si>
  <si>
    <t>468111112</t>
  </si>
  <si>
    <t>Frézování drážek pro vodiče ve stěnách z cihel do 5x5 cm</t>
  </si>
  <si>
    <t>-1971267226</t>
  </si>
  <si>
    <t>469981111</t>
  </si>
  <si>
    <t>Přesun hmot pro pomocné stavební práce při elektromotážích</t>
  </si>
  <si>
    <t>-116605599</t>
  </si>
  <si>
    <t>HZS2232</t>
  </si>
  <si>
    <t>Hodinová zúčtovací sazba elektrikář odborný</t>
  </si>
  <si>
    <t>1044071023</t>
  </si>
  <si>
    <t>Poznámka k položce:_x000d_
Odborné odpojení a zpětné zapojení ponechávaných obvodů,identifikace obvodů</t>
  </si>
  <si>
    <t>05 - Vybavení</t>
  </si>
  <si>
    <t>Pol1</t>
  </si>
  <si>
    <t xml:space="preserve">Kovový regál 180x80x45 cm, 5 polic,        nosnost 500 kg</t>
  </si>
  <si>
    <t>Kus</t>
  </si>
  <si>
    <t>Kovový regál 180x80x45 cm, 5 polic, nosnost 500 kg</t>
  </si>
  <si>
    <t>Pol2</t>
  </si>
  <si>
    <t>Kovový regál 180x90x60 cm, nosnost police 175 kg</t>
  </si>
  <si>
    <t>Pol3</t>
  </si>
  <si>
    <t>Kovový regál 180x120x60 cm, nosnost 1000 kg</t>
  </si>
  <si>
    <t>Pol4</t>
  </si>
  <si>
    <t>Zasouvací uzamykatelná skříň s policemi, 180x80x40 cm</t>
  </si>
  <si>
    <t>Pol5</t>
  </si>
  <si>
    <t>Stůl do L, 140x80 cm x 120x42 cm</t>
  </si>
  <si>
    <t>Pol6</t>
  </si>
  <si>
    <t>Stůl obdélníkový 120x80x74 cm</t>
  </si>
  <si>
    <t>Pol7</t>
  </si>
  <si>
    <t>Konfereční židle s područkami</t>
  </si>
  <si>
    <t>Pol8</t>
  </si>
  <si>
    <t xml:space="preserve">Kuchyňská pracovní deska délky     160 cm, tloušťky 2,8 cm</t>
  </si>
  <si>
    <t>Kuchyňská pracovní deska délky 160 cm, tloušťky 2,8 cm</t>
  </si>
  <si>
    <t>Pol9</t>
  </si>
  <si>
    <t>Vyšetřovací lehátko na kolečkách, s polohováním podhlavníku</t>
  </si>
  <si>
    <t>Pol10</t>
  </si>
  <si>
    <t xml:space="preserve">Spodní dřezová skříň              800x830x570 mm (bílá)</t>
  </si>
  <si>
    <t>Spodní dřezová skříň 800x830x570 mm (bílá)</t>
  </si>
  <si>
    <t>Pol11</t>
  </si>
  <si>
    <t>Spodní skříň 600x830x570 mm (bílá)</t>
  </si>
  <si>
    <t>Pol12</t>
  </si>
  <si>
    <t>Policová skříň, 1890x700x340 mm</t>
  </si>
  <si>
    <t>Pol13</t>
  </si>
  <si>
    <t>Kuchyňská pracovní deska délky 260 cm, tloušťky 2,8 cm</t>
  </si>
  <si>
    <t>Pol14</t>
  </si>
  <si>
    <t>Nerezový dvojdřez včetně ventilu se sifonem, včetně přepadu</t>
  </si>
  <si>
    <t>Pol15</t>
  </si>
  <si>
    <t xml:space="preserve">Kuchyňská horní skříňka         800x720x320 mm (bílá)</t>
  </si>
  <si>
    <t>Kuchyňská horní skříňka 800x720x320 mm (bílá)</t>
  </si>
  <si>
    <t>Pol16</t>
  </si>
  <si>
    <t xml:space="preserve">Kuchyňská horní skříňka         600x720x320 mm (bílá)</t>
  </si>
  <si>
    <t>Kuchyňská horní skříňka 600x720x320 mm (bílá)</t>
  </si>
  <si>
    <t>Pol17</t>
  </si>
  <si>
    <t xml:space="preserve">Led světlo pod horní skříňku       624x32x45 mm</t>
  </si>
  <si>
    <t>Led světlo pod horní skříňku 624x32x45 mm</t>
  </si>
  <si>
    <t>Pol18</t>
  </si>
  <si>
    <t>Dřezová baterie</t>
  </si>
  <si>
    <t>Pol19</t>
  </si>
  <si>
    <t>Potravinová skříň s policemi 600x570x2100 mm</t>
  </si>
  <si>
    <t>Pol20</t>
  </si>
  <si>
    <t>Spodní skříň 400x820x520 mm</t>
  </si>
  <si>
    <t>Pol21</t>
  </si>
  <si>
    <t>Spodní skříň 800x820x520 mm</t>
  </si>
  <si>
    <t>Pol22</t>
  </si>
  <si>
    <t>Horní skříňka 400x715x310 mm</t>
  </si>
  <si>
    <t>Pol23</t>
  </si>
  <si>
    <t>Horní skříňka 800x715x310 mm</t>
  </si>
  <si>
    <t>Pol24</t>
  </si>
  <si>
    <t>Pracovní deska délky 1600 mm, tl. 28 mm</t>
  </si>
  <si>
    <t>Pol25</t>
  </si>
  <si>
    <t>Spodní skříň 600x820x520 mm</t>
  </si>
  <si>
    <t>Pol26</t>
  </si>
  <si>
    <t>Horní skříňka 600x715x310 mm</t>
  </si>
  <si>
    <t>Pol27</t>
  </si>
  <si>
    <t xml:space="preserve">Pracovní deska délky 1800 mm,                tl. 28 mm</t>
  </si>
  <si>
    <t>Pracovní deska délky 1800 mm, tl. 28 mm</t>
  </si>
  <si>
    <t>Pol28</t>
  </si>
  <si>
    <t>Ergonomická kancelářská židle s nastavitelnou výškou, sklonem, nosnost do 150 kg</t>
  </si>
  <si>
    <t>Pol29</t>
  </si>
  <si>
    <t>Monitor k počítači, úhlopříčka 60 cm</t>
  </si>
  <si>
    <t>Pol30</t>
  </si>
  <si>
    <t>Klávesnice k počítači</t>
  </si>
  <si>
    <t>Pol31</t>
  </si>
  <si>
    <t>Ergonomická bezdrátová myš</t>
  </si>
  <si>
    <t>Pol32</t>
  </si>
  <si>
    <t>Pracovní PC</t>
  </si>
  <si>
    <t>Pol33</t>
  </si>
  <si>
    <t>Potravinová skříň s policemi 400x570x2100 mm</t>
  </si>
  <si>
    <t>Pol34</t>
  </si>
  <si>
    <t xml:space="preserve">Obdélníkový pracovní stůl    1600x800x760 mm</t>
  </si>
  <si>
    <t>Obdélníkový pracovní stůl 1600x800x760 mm</t>
  </si>
  <si>
    <t>Pol35</t>
  </si>
  <si>
    <t>Jídelní židle 435x920x530mm, nosnost do 110 kg</t>
  </si>
  <si>
    <t>Pol36</t>
  </si>
  <si>
    <t>Stůl obdélníkový 180x80x74 cm</t>
  </si>
  <si>
    <t>Pol37</t>
  </si>
  <si>
    <t>Kardiologické křeslo</t>
  </si>
  <si>
    <t>Pol38</t>
  </si>
  <si>
    <t>Policová skříň, 1800x800x400 mm</t>
  </si>
  <si>
    <t>Pol39</t>
  </si>
  <si>
    <t>Omyvatelná tapeta na zeď do denní části pacientů, zeleň, délka 3300 mm, výška 2968 mm</t>
  </si>
  <si>
    <t>ADI.0031458.URS</t>
  </si>
  <si>
    <t>Polohovatelný držák pro montáž LCD monitorů a TV na zeď, 55" až 90"</t>
  </si>
  <si>
    <t>-2048474748</t>
  </si>
  <si>
    <t>742.01</t>
  </si>
  <si>
    <t>QLED TV 65 inch</t>
  </si>
  <si>
    <t>665161538</t>
  </si>
  <si>
    <t xml:space="preserve">Poznámka k položce:_x000d_
HbbTV, Chytrý ovladač, Ovládání hlasem, Webový prohlížeč, Přehrávání 360° videa_x000d_
Bezdrátové připojení WiFi, Bluetooth, Párování s mobilním zařízením, Apple AirPlay 2, DLNA_x000d_
Vstupy a výstupy USB, LAN, HDMI 2.0, Digitální optický/Digitální audio výstup, CI / CI+_x000d_
HDMI 3 ×, USB 2 ×,  DVB-T2 HEVC, DVB-S2, DVB-C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</si>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</sst>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6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317142424" TargetMode="External" /><Relationship Id="rId2" Type="http://schemas.openxmlformats.org/officeDocument/2006/relationships/hyperlink" Target="https://podminky.urs.cz/item/CS_URS_2024_01/317142434" TargetMode="External" /><Relationship Id="rId3" Type="http://schemas.openxmlformats.org/officeDocument/2006/relationships/hyperlink" Target="https://podminky.urs.cz/item/CS_URS_2024_01/342272215" TargetMode="External" /><Relationship Id="rId4" Type="http://schemas.openxmlformats.org/officeDocument/2006/relationships/hyperlink" Target="https://podminky.urs.cz/item/CS_URS_2024_01/342272225" TargetMode="External" /><Relationship Id="rId5" Type="http://schemas.openxmlformats.org/officeDocument/2006/relationships/hyperlink" Target="https://podminky.urs.cz/item/CS_URS_2024_01/342272235" TargetMode="External" /><Relationship Id="rId6" Type="http://schemas.openxmlformats.org/officeDocument/2006/relationships/hyperlink" Target="https://podminky.urs.cz/item/CS_URS_2024_01/342291131" TargetMode="External" /><Relationship Id="rId7" Type="http://schemas.openxmlformats.org/officeDocument/2006/relationships/hyperlink" Target="https://podminky.urs.cz/item/CS_URS_2024_01/612131101" TargetMode="External" /><Relationship Id="rId8" Type="http://schemas.openxmlformats.org/officeDocument/2006/relationships/hyperlink" Target="https://podminky.urs.cz/item/CS_URS_2024_01/612142001" TargetMode="External" /><Relationship Id="rId9" Type="http://schemas.openxmlformats.org/officeDocument/2006/relationships/hyperlink" Target="https://podminky.urs.cz/item/CS_URS_2024_01/612311131" TargetMode="External" /><Relationship Id="rId10" Type="http://schemas.openxmlformats.org/officeDocument/2006/relationships/hyperlink" Target="https://podminky.urs.cz/item/CS_URS_2024_01/612315222" TargetMode="External" /><Relationship Id="rId11" Type="http://schemas.openxmlformats.org/officeDocument/2006/relationships/hyperlink" Target="https://podminky.urs.cz/item/CS_URS_2024_01/642944121" TargetMode="External" /><Relationship Id="rId12" Type="http://schemas.openxmlformats.org/officeDocument/2006/relationships/hyperlink" Target="https://podminky.urs.cz/item/CS_URS_2024_01/619995001" TargetMode="External" /><Relationship Id="rId13" Type="http://schemas.openxmlformats.org/officeDocument/2006/relationships/hyperlink" Target="https://podminky.urs.cz/item/CS_URS_2024_01/949101111" TargetMode="External" /><Relationship Id="rId14" Type="http://schemas.openxmlformats.org/officeDocument/2006/relationships/hyperlink" Target="https://podminky.urs.cz/item/CS_URS_2024_01/953961113" TargetMode="External" /><Relationship Id="rId15" Type="http://schemas.openxmlformats.org/officeDocument/2006/relationships/hyperlink" Target="https://podminky.urs.cz/item/CS_URS_2024_01/962031133" TargetMode="External" /><Relationship Id="rId16" Type="http://schemas.openxmlformats.org/officeDocument/2006/relationships/hyperlink" Target="https://podminky.urs.cz/item/CS_URS_2024_01/965046111" TargetMode="External" /><Relationship Id="rId17" Type="http://schemas.openxmlformats.org/officeDocument/2006/relationships/hyperlink" Target="https://podminky.urs.cz/item/CS_URS_2024_01/965046119" TargetMode="External" /><Relationship Id="rId18" Type="http://schemas.openxmlformats.org/officeDocument/2006/relationships/hyperlink" Target="https://podminky.urs.cz/item/CS_URS_2024_01/997013153" TargetMode="External" /><Relationship Id="rId19" Type="http://schemas.openxmlformats.org/officeDocument/2006/relationships/hyperlink" Target="https://podminky.urs.cz/item/CS_URS_2024_01/997013501" TargetMode="External" /><Relationship Id="rId20" Type="http://schemas.openxmlformats.org/officeDocument/2006/relationships/hyperlink" Target="https://podminky.urs.cz/item/CS_URS_2024_01/997013509" TargetMode="External" /><Relationship Id="rId21" Type="http://schemas.openxmlformats.org/officeDocument/2006/relationships/hyperlink" Target="https://podminky.urs.cz/item/CS_URS_2024_01/997013631" TargetMode="External" /><Relationship Id="rId22" Type="http://schemas.openxmlformats.org/officeDocument/2006/relationships/hyperlink" Target="https://podminky.urs.cz/item/CS_URS_2024_01/998018002" TargetMode="External" /><Relationship Id="rId23" Type="http://schemas.openxmlformats.org/officeDocument/2006/relationships/hyperlink" Target="https://podminky.urs.cz/item/CS_URS_2024_01/725291641" TargetMode="External" /><Relationship Id="rId24" Type="http://schemas.openxmlformats.org/officeDocument/2006/relationships/hyperlink" Target="https://podminky.urs.cz/item/CS_URS_2024_01/725291706" TargetMode="External" /><Relationship Id="rId25" Type="http://schemas.openxmlformats.org/officeDocument/2006/relationships/hyperlink" Target="https://podminky.urs.cz/item/CS_URS_2024_01/725291712" TargetMode="External" /><Relationship Id="rId26" Type="http://schemas.openxmlformats.org/officeDocument/2006/relationships/hyperlink" Target="https://podminky.urs.cz/item/CS_URS_2024_01/725291722" TargetMode="External" /><Relationship Id="rId27" Type="http://schemas.openxmlformats.org/officeDocument/2006/relationships/hyperlink" Target="https://podminky.urs.cz/item/CS_URS_2024_01/763111326" TargetMode="External" /><Relationship Id="rId28" Type="http://schemas.openxmlformats.org/officeDocument/2006/relationships/hyperlink" Target="https://podminky.urs.cz/item/CS_URS_2024_01/763135101" TargetMode="External" /><Relationship Id="rId29" Type="http://schemas.openxmlformats.org/officeDocument/2006/relationships/hyperlink" Target="https://podminky.urs.cz/item/CS_URS_2024_01/998763302" TargetMode="External" /><Relationship Id="rId30" Type="http://schemas.openxmlformats.org/officeDocument/2006/relationships/hyperlink" Target="https://podminky.urs.cz/item/CS_URS_2024_01/998763381" TargetMode="External" /><Relationship Id="rId31" Type="http://schemas.openxmlformats.org/officeDocument/2006/relationships/hyperlink" Target="https://podminky.urs.cz/item/CS_URS_2024_01/766660001" TargetMode="External" /><Relationship Id="rId32" Type="http://schemas.openxmlformats.org/officeDocument/2006/relationships/hyperlink" Target="https://podminky.urs.cz/item/CS_URS_2024_01/766660002" TargetMode="External" /><Relationship Id="rId33" Type="http://schemas.openxmlformats.org/officeDocument/2006/relationships/hyperlink" Target="https://podminky.urs.cz/item/CS_URS_2024_01/766662811" TargetMode="External" /><Relationship Id="rId34" Type="http://schemas.openxmlformats.org/officeDocument/2006/relationships/hyperlink" Target="https://podminky.urs.cz/item/CS_URS_2024_01/766691914" TargetMode="External" /><Relationship Id="rId35" Type="http://schemas.openxmlformats.org/officeDocument/2006/relationships/hyperlink" Target="https://podminky.urs.cz/item/CS_URS_2024_01/766811111" TargetMode="External" /><Relationship Id="rId36" Type="http://schemas.openxmlformats.org/officeDocument/2006/relationships/hyperlink" Target="https://podminky.urs.cz/item/CS_URS_2024_01/766812840" TargetMode="External" /><Relationship Id="rId37" Type="http://schemas.openxmlformats.org/officeDocument/2006/relationships/hyperlink" Target="https://podminky.urs.cz/item/CS_URS_2024_01/998766102" TargetMode="External" /><Relationship Id="rId38" Type="http://schemas.openxmlformats.org/officeDocument/2006/relationships/hyperlink" Target="https://podminky.urs.cz/item/CS_URS_2024_01/767995113" TargetMode="External" /><Relationship Id="rId39" Type="http://schemas.openxmlformats.org/officeDocument/2006/relationships/hyperlink" Target="https://podminky.urs.cz/item/CS_URS_2024_01/771121011" TargetMode="External" /><Relationship Id="rId40" Type="http://schemas.openxmlformats.org/officeDocument/2006/relationships/hyperlink" Target="https://podminky.urs.cz/item/CS_URS_2024_01/771161011" TargetMode="External" /><Relationship Id="rId41" Type="http://schemas.openxmlformats.org/officeDocument/2006/relationships/hyperlink" Target="https://podminky.urs.cz/item/CS_URS_2024_01/771571810" TargetMode="External" /><Relationship Id="rId42" Type="http://schemas.openxmlformats.org/officeDocument/2006/relationships/hyperlink" Target="https://podminky.urs.cz/item/CS_URS_2024_01/771574262.1" TargetMode="External" /><Relationship Id="rId43" Type="http://schemas.openxmlformats.org/officeDocument/2006/relationships/hyperlink" Target="https://podminky.urs.cz/item/CS_URS_2024_01/771577114" TargetMode="External" /><Relationship Id="rId44" Type="http://schemas.openxmlformats.org/officeDocument/2006/relationships/hyperlink" Target="https://podminky.urs.cz/item/CS_URS_2024_01/775141124" TargetMode="External" /><Relationship Id="rId45" Type="http://schemas.openxmlformats.org/officeDocument/2006/relationships/hyperlink" Target="https://podminky.urs.cz/item/CS_URS_2024_01/776111116" TargetMode="External" /><Relationship Id="rId46" Type="http://schemas.openxmlformats.org/officeDocument/2006/relationships/hyperlink" Target="https://podminky.urs.cz/item/CS_URS_2024_01/776111311" TargetMode="External" /><Relationship Id="rId47" Type="http://schemas.openxmlformats.org/officeDocument/2006/relationships/hyperlink" Target="https://podminky.urs.cz/item/CS_URS_2024_01/776121112" TargetMode="External" /><Relationship Id="rId48" Type="http://schemas.openxmlformats.org/officeDocument/2006/relationships/hyperlink" Target="https://podminky.urs.cz/item/CS_URS_2024_01/776141114" TargetMode="External" /><Relationship Id="rId49" Type="http://schemas.openxmlformats.org/officeDocument/2006/relationships/hyperlink" Target="https://podminky.urs.cz/item/CS_URS_2024_01/776201812" TargetMode="External" /><Relationship Id="rId50" Type="http://schemas.openxmlformats.org/officeDocument/2006/relationships/hyperlink" Target="https://podminky.urs.cz/item/CS_URS_2024_01/776231111" TargetMode="External" /><Relationship Id="rId51" Type="http://schemas.openxmlformats.org/officeDocument/2006/relationships/hyperlink" Target="https://podminky.urs.cz/item/CS_URS_2024_01/776411224" TargetMode="External" /><Relationship Id="rId52" Type="http://schemas.openxmlformats.org/officeDocument/2006/relationships/hyperlink" Target="https://podminky.urs.cz/item/CS_URS_2024_01/776421311" TargetMode="External" /><Relationship Id="rId53" Type="http://schemas.openxmlformats.org/officeDocument/2006/relationships/hyperlink" Target="https://podminky.urs.cz/item/CS_URS_2024_01/998776102" TargetMode="External" /><Relationship Id="rId54" Type="http://schemas.openxmlformats.org/officeDocument/2006/relationships/hyperlink" Target="https://podminky.urs.cz/item/CS_URS_2024_01/781121011" TargetMode="External" /><Relationship Id="rId55" Type="http://schemas.openxmlformats.org/officeDocument/2006/relationships/hyperlink" Target="https://podminky.urs.cz/item/CS_URS_2024_01/781151031" TargetMode="External" /><Relationship Id="rId56" Type="http://schemas.openxmlformats.org/officeDocument/2006/relationships/hyperlink" Target="https://podminky.urs.cz/item/CS_URS_2024_01/781151041" TargetMode="External" /><Relationship Id="rId57" Type="http://schemas.openxmlformats.org/officeDocument/2006/relationships/hyperlink" Target="https://podminky.urs.cz/item/CS_URS_2024_01/781471810" TargetMode="External" /><Relationship Id="rId58" Type="http://schemas.openxmlformats.org/officeDocument/2006/relationships/hyperlink" Target="https://podminky.urs.cz/item/CS_URS_2024_01/781474113" TargetMode="External" /><Relationship Id="rId59" Type="http://schemas.openxmlformats.org/officeDocument/2006/relationships/hyperlink" Target="https://podminky.urs.cz/item/CS_URS_2024_01/781477114" TargetMode="External" /><Relationship Id="rId60" Type="http://schemas.openxmlformats.org/officeDocument/2006/relationships/hyperlink" Target="https://podminky.urs.cz/item/CS_URS_2024_01/781494511" TargetMode="External" /><Relationship Id="rId61" Type="http://schemas.openxmlformats.org/officeDocument/2006/relationships/hyperlink" Target="https://podminky.urs.cz/item/CS_URS_2024_01/781495115" TargetMode="External" /><Relationship Id="rId62" Type="http://schemas.openxmlformats.org/officeDocument/2006/relationships/hyperlink" Target="https://podminky.urs.cz/item/CS_URS_2024_01/783301303" TargetMode="External" /><Relationship Id="rId63" Type="http://schemas.openxmlformats.org/officeDocument/2006/relationships/hyperlink" Target="https://podminky.urs.cz/item/CS_URS_2024_01/783301401" TargetMode="External" /><Relationship Id="rId64" Type="http://schemas.openxmlformats.org/officeDocument/2006/relationships/hyperlink" Target="https://podminky.urs.cz/item/CS_URS_2024_01/783314101" TargetMode="External" /><Relationship Id="rId65" Type="http://schemas.openxmlformats.org/officeDocument/2006/relationships/hyperlink" Target="https://podminky.urs.cz/item/CS_URS_2024_01/783315101" TargetMode="External" /><Relationship Id="rId66" Type="http://schemas.openxmlformats.org/officeDocument/2006/relationships/hyperlink" Target="https://podminky.urs.cz/item/CS_URS_2024_01/783317101" TargetMode="External" /><Relationship Id="rId67" Type="http://schemas.openxmlformats.org/officeDocument/2006/relationships/hyperlink" Target="https://podminky.urs.cz/item/CS_URS_2024_01/783343101" TargetMode="External" /><Relationship Id="rId68" Type="http://schemas.openxmlformats.org/officeDocument/2006/relationships/hyperlink" Target="https://podminky.urs.cz/item/CS_URS_2024_01/784121001" TargetMode="External" /><Relationship Id="rId69" Type="http://schemas.openxmlformats.org/officeDocument/2006/relationships/hyperlink" Target="https://podminky.urs.cz/item/CS_URS_2024_01/784171101" TargetMode="External" /><Relationship Id="rId70" Type="http://schemas.openxmlformats.org/officeDocument/2006/relationships/hyperlink" Target="https://podminky.urs.cz/item/CS_URS_2024_01/784171111" TargetMode="External" /><Relationship Id="rId71" Type="http://schemas.openxmlformats.org/officeDocument/2006/relationships/hyperlink" Target="https://podminky.urs.cz/item/CS_URS_2024_01/784171121" TargetMode="External" /><Relationship Id="rId72" Type="http://schemas.openxmlformats.org/officeDocument/2006/relationships/hyperlink" Target="https://podminky.urs.cz/item/CS_URS_2024_01/784181101" TargetMode="External" /><Relationship Id="rId73" Type="http://schemas.openxmlformats.org/officeDocument/2006/relationships/hyperlink" Target="https://podminky.urs.cz/item/CS_URS_2024_01/784211101" TargetMode="External" /><Relationship Id="rId74" Type="http://schemas.openxmlformats.org/officeDocument/2006/relationships/hyperlink" Target="https://podminky.urs.cz/item/CS_URS_2024_01/786624111" TargetMode="External" /><Relationship Id="rId75" Type="http://schemas.openxmlformats.org/officeDocument/2006/relationships/hyperlink" Target="https://podminky.urs.cz/item/CS_URS_2024_01/HZS1302" TargetMode="External" /><Relationship Id="rId76" Type="http://schemas.openxmlformats.org/officeDocument/2006/relationships/hyperlink" Target="https://podminky.urs.cz/item/CS_URS_2024_01/HZS2491" TargetMode="External" /><Relationship Id="rId77" Type="http://schemas.openxmlformats.org/officeDocument/2006/relationships/hyperlink" Target="https://podminky.urs.cz/item/CS_URS_2024_01/020001000" TargetMode="External" /><Relationship Id="rId78" Type="http://schemas.openxmlformats.org/officeDocument/2006/relationships/hyperlink" Target="https://podminky.urs.cz/item/CS_URS_2024_01/040001000" TargetMode="External" /><Relationship Id="rId79" Type="http://schemas.openxmlformats.org/officeDocument/2006/relationships/hyperlink" Target="https://podminky.urs.cz/item/CS_URS_2024_01/045002000" TargetMode="External" /><Relationship Id="rId80" Type="http://schemas.openxmlformats.org/officeDocument/2006/relationships/hyperlink" Target="https://podminky.urs.cz/item/CS_URS_2024_01/070001000" TargetMode="External" /><Relationship Id="rId8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721171803" TargetMode="External" /><Relationship Id="rId2" Type="http://schemas.openxmlformats.org/officeDocument/2006/relationships/hyperlink" Target="https://podminky.urs.cz/item/CS_URS_2024_01/721171808" TargetMode="External" /><Relationship Id="rId3" Type="http://schemas.openxmlformats.org/officeDocument/2006/relationships/hyperlink" Target="https://podminky.urs.cz/item/CS_URS_2024_01/721171905" TargetMode="External" /><Relationship Id="rId4" Type="http://schemas.openxmlformats.org/officeDocument/2006/relationships/hyperlink" Target="https://podminky.urs.cz/item/CS_URS_2024_01/721171915" TargetMode="External" /><Relationship Id="rId5" Type="http://schemas.openxmlformats.org/officeDocument/2006/relationships/hyperlink" Target="https://podminky.urs.cz/item/CS_URS_2024_01/721175201" TargetMode="External" /><Relationship Id="rId6" Type="http://schemas.openxmlformats.org/officeDocument/2006/relationships/hyperlink" Target="https://podminky.urs.cz/item/CS_URS_2024_01/721175202" TargetMode="External" /><Relationship Id="rId7" Type="http://schemas.openxmlformats.org/officeDocument/2006/relationships/hyperlink" Target="https://podminky.urs.cz/item/CS_URS_2024_01/721175203" TargetMode="External" /><Relationship Id="rId8" Type="http://schemas.openxmlformats.org/officeDocument/2006/relationships/hyperlink" Target="https://podminky.urs.cz/item/CS_URS_2024_01/721175204" TargetMode="External" /><Relationship Id="rId9" Type="http://schemas.openxmlformats.org/officeDocument/2006/relationships/hyperlink" Target="https://podminky.urs.cz/item/CS_URS_2024_01/721175205" TargetMode="External" /><Relationship Id="rId10" Type="http://schemas.openxmlformats.org/officeDocument/2006/relationships/hyperlink" Target="https://podminky.urs.cz/item/CS_URS_2024_01/721194103" TargetMode="External" /><Relationship Id="rId11" Type="http://schemas.openxmlformats.org/officeDocument/2006/relationships/hyperlink" Target="https://podminky.urs.cz/item/CS_URS_2024_01/721194104" TargetMode="External" /><Relationship Id="rId12" Type="http://schemas.openxmlformats.org/officeDocument/2006/relationships/hyperlink" Target="https://podminky.urs.cz/item/CS_URS_2024_01/721194105" TargetMode="External" /><Relationship Id="rId13" Type="http://schemas.openxmlformats.org/officeDocument/2006/relationships/hyperlink" Target="https://podminky.urs.cz/item/CS_URS_2024_01/721194109" TargetMode="External" /><Relationship Id="rId14" Type="http://schemas.openxmlformats.org/officeDocument/2006/relationships/hyperlink" Target="https://podminky.urs.cz/item/CS_URS_2024_01/721210812" TargetMode="External" /><Relationship Id="rId15" Type="http://schemas.openxmlformats.org/officeDocument/2006/relationships/hyperlink" Target="https://podminky.urs.cz/item/CS_URS_2024_01/721211403" TargetMode="External" /><Relationship Id="rId16" Type="http://schemas.openxmlformats.org/officeDocument/2006/relationships/hyperlink" Target="https://podminky.urs.cz/item/CS_URS_2024_01/721229111" TargetMode="External" /><Relationship Id="rId17" Type="http://schemas.openxmlformats.org/officeDocument/2006/relationships/hyperlink" Target="https://podminky.urs.cz/item/CS_URS_2024_01/721290111" TargetMode="External" /><Relationship Id="rId18" Type="http://schemas.openxmlformats.org/officeDocument/2006/relationships/hyperlink" Target="https://podminky.urs.cz/item/CS_URS_2024_01/998721103" TargetMode="External" /><Relationship Id="rId19" Type="http://schemas.openxmlformats.org/officeDocument/2006/relationships/hyperlink" Target="https://podminky.urs.cz/item/CS_URS_2024_01/722130801" TargetMode="External" /><Relationship Id="rId20" Type="http://schemas.openxmlformats.org/officeDocument/2006/relationships/hyperlink" Target="https://podminky.urs.cz/item/CS_URS_2024_01/722173913" TargetMode="External" /><Relationship Id="rId21" Type="http://schemas.openxmlformats.org/officeDocument/2006/relationships/hyperlink" Target="https://podminky.urs.cz/item/CS_URS_2024_01/722174022" TargetMode="External" /><Relationship Id="rId22" Type="http://schemas.openxmlformats.org/officeDocument/2006/relationships/hyperlink" Target="https://podminky.urs.cz/item/CS_URS_2024_01/722174023" TargetMode="External" /><Relationship Id="rId23" Type="http://schemas.openxmlformats.org/officeDocument/2006/relationships/hyperlink" Target="https://podminky.urs.cz/item/CS_URS_2024_01/722181211" TargetMode="External" /><Relationship Id="rId24" Type="http://schemas.openxmlformats.org/officeDocument/2006/relationships/hyperlink" Target="https://podminky.urs.cz/item/CS_URS_2024_01/722181212" TargetMode="External" /><Relationship Id="rId25" Type="http://schemas.openxmlformats.org/officeDocument/2006/relationships/hyperlink" Target="https://podminky.urs.cz/item/CS_URS_2024_01/722181241" TargetMode="External" /><Relationship Id="rId26" Type="http://schemas.openxmlformats.org/officeDocument/2006/relationships/hyperlink" Target="https://podminky.urs.cz/item/CS_URS_2024_01/722181242" TargetMode="External" /><Relationship Id="rId27" Type="http://schemas.openxmlformats.org/officeDocument/2006/relationships/hyperlink" Target="https://podminky.urs.cz/item/CS_URS_2024_01/722181851" TargetMode="External" /><Relationship Id="rId28" Type="http://schemas.openxmlformats.org/officeDocument/2006/relationships/hyperlink" Target="https://podminky.urs.cz/item/CS_URS_2024_01/722190401" TargetMode="External" /><Relationship Id="rId29" Type="http://schemas.openxmlformats.org/officeDocument/2006/relationships/hyperlink" Target="https://podminky.urs.cz/item/CS_URS_2024_01/722190901" TargetMode="External" /><Relationship Id="rId30" Type="http://schemas.openxmlformats.org/officeDocument/2006/relationships/hyperlink" Target="https://podminky.urs.cz/item/CS_URS_2024_01/722220111" TargetMode="External" /><Relationship Id="rId31" Type="http://schemas.openxmlformats.org/officeDocument/2006/relationships/hyperlink" Target="https://podminky.urs.cz/item/CS_URS_2024_01/722220121" TargetMode="External" /><Relationship Id="rId32" Type="http://schemas.openxmlformats.org/officeDocument/2006/relationships/hyperlink" Target="https://podminky.urs.cz/item/CS_URS_2024_01/722232043" TargetMode="External" /><Relationship Id="rId33" Type="http://schemas.openxmlformats.org/officeDocument/2006/relationships/hyperlink" Target="https://podminky.urs.cz/item/CS_URS_2024_01/722232044" TargetMode="External" /><Relationship Id="rId34" Type="http://schemas.openxmlformats.org/officeDocument/2006/relationships/hyperlink" Target="https://podminky.urs.cz/item/CS_URS_2024_01/722290246" TargetMode="External" /><Relationship Id="rId35" Type="http://schemas.openxmlformats.org/officeDocument/2006/relationships/hyperlink" Target="https://podminky.urs.cz/item/CS_URS_2024_01/998722103" TargetMode="External" /><Relationship Id="rId36" Type="http://schemas.openxmlformats.org/officeDocument/2006/relationships/hyperlink" Target="https://podminky.urs.cz/item/CS_URS_2024_01/725110814" TargetMode="External" /><Relationship Id="rId37" Type="http://schemas.openxmlformats.org/officeDocument/2006/relationships/hyperlink" Target="https://podminky.urs.cz/item/CS_URS_2024_01/725112022" TargetMode="External" /><Relationship Id="rId38" Type="http://schemas.openxmlformats.org/officeDocument/2006/relationships/hyperlink" Target="https://podminky.urs.cz/item/CS_URS_2024_01/725121527" TargetMode="External" /><Relationship Id="rId39" Type="http://schemas.openxmlformats.org/officeDocument/2006/relationships/hyperlink" Target="https://podminky.urs.cz/item/CS_URS_2024_01/725210821" TargetMode="External" /><Relationship Id="rId40" Type="http://schemas.openxmlformats.org/officeDocument/2006/relationships/hyperlink" Target="https://podminky.urs.cz/item/CS_URS_2024_01/725211602" TargetMode="External" /><Relationship Id="rId41" Type="http://schemas.openxmlformats.org/officeDocument/2006/relationships/hyperlink" Target="https://podminky.urs.cz/item/CS_URS_2024_01/725211705" TargetMode="External" /><Relationship Id="rId42" Type="http://schemas.openxmlformats.org/officeDocument/2006/relationships/hyperlink" Target="https://podminky.urs.cz/item/CS_URS_2024_01/725240811" TargetMode="External" /><Relationship Id="rId43" Type="http://schemas.openxmlformats.org/officeDocument/2006/relationships/hyperlink" Target="https://podminky.urs.cz/item/CS_URS_2024_01/725240812" TargetMode="External" /><Relationship Id="rId44" Type="http://schemas.openxmlformats.org/officeDocument/2006/relationships/hyperlink" Target="https://podminky.urs.cz/item/CS_URS_2024_01/725241141" TargetMode="External" /><Relationship Id="rId45" Type="http://schemas.openxmlformats.org/officeDocument/2006/relationships/hyperlink" Target="https://podminky.urs.cz/item/CS_URS_2024_01/725244862" TargetMode="External" /><Relationship Id="rId46" Type="http://schemas.openxmlformats.org/officeDocument/2006/relationships/hyperlink" Target="https://podminky.urs.cz/item/CS_URS_2024_01/725291650" TargetMode="External" /><Relationship Id="rId47" Type="http://schemas.openxmlformats.org/officeDocument/2006/relationships/hyperlink" Target="https://podminky.urs.cz/item/CS_URS_2024_01/725291652" TargetMode="External" /><Relationship Id="rId48" Type="http://schemas.openxmlformats.org/officeDocument/2006/relationships/hyperlink" Target="https://podminky.urs.cz/item/CS_URS_2024_01/725291653" TargetMode="External" /><Relationship Id="rId49" Type="http://schemas.openxmlformats.org/officeDocument/2006/relationships/hyperlink" Target="https://podminky.urs.cz/item/CS_URS_2024_01/725291654" TargetMode="External" /><Relationship Id="rId50" Type="http://schemas.openxmlformats.org/officeDocument/2006/relationships/hyperlink" Target="https://podminky.urs.cz/item/CS_URS_2024_01/725291662" TargetMode="External" /><Relationship Id="rId51" Type="http://schemas.openxmlformats.org/officeDocument/2006/relationships/hyperlink" Target="https://podminky.urs.cz/item/CS_URS_2024_01/725291664" TargetMode="External" /><Relationship Id="rId52" Type="http://schemas.openxmlformats.org/officeDocument/2006/relationships/hyperlink" Target="https://podminky.urs.cz/item/CS_URS_2024_01/725291666" TargetMode="External" /><Relationship Id="rId53" Type="http://schemas.openxmlformats.org/officeDocument/2006/relationships/hyperlink" Target="https://podminky.urs.cz/item/CS_URS_2024_01/725291667" TargetMode="External" /><Relationship Id="rId54" Type="http://schemas.openxmlformats.org/officeDocument/2006/relationships/hyperlink" Target="https://podminky.urs.cz/item/CS_URS_2024_01/725310823" TargetMode="External" /><Relationship Id="rId55" Type="http://schemas.openxmlformats.org/officeDocument/2006/relationships/hyperlink" Target="https://podminky.urs.cz/item/CS_URS_2024_01/725311131" TargetMode="External" /><Relationship Id="rId56" Type="http://schemas.openxmlformats.org/officeDocument/2006/relationships/hyperlink" Target="https://podminky.urs.cz/item/CS_URS_2024_01/725320822" TargetMode="External" /><Relationship Id="rId57" Type="http://schemas.openxmlformats.org/officeDocument/2006/relationships/hyperlink" Target="https://podminky.urs.cz/item/CS_URS_2024_01/725330820" TargetMode="External" /><Relationship Id="rId58" Type="http://schemas.openxmlformats.org/officeDocument/2006/relationships/hyperlink" Target="https://podminky.urs.cz/item/CS_URS_2024_01/725331111" TargetMode="External" /><Relationship Id="rId59" Type="http://schemas.openxmlformats.org/officeDocument/2006/relationships/hyperlink" Target="https://podminky.urs.cz/item/CS_URS_2024_01/725813111" TargetMode="External" /><Relationship Id="rId60" Type="http://schemas.openxmlformats.org/officeDocument/2006/relationships/hyperlink" Target="https://podminky.urs.cz/item/CS_URS_2024_01/725820801" TargetMode="External" /><Relationship Id="rId61" Type="http://schemas.openxmlformats.org/officeDocument/2006/relationships/hyperlink" Target="https://podminky.urs.cz/item/CS_URS_2024_01/725821325" TargetMode="External" /><Relationship Id="rId62" Type="http://schemas.openxmlformats.org/officeDocument/2006/relationships/hyperlink" Target="https://podminky.urs.cz/item/CS_URS_2024_01/725822611" TargetMode="External" /><Relationship Id="rId63" Type="http://schemas.openxmlformats.org/officeDocument/2006/relationships/hyperlink" Target="https://podminky.urs.cz/item/CS_URS_2024_01/725831311" TargetMode="External" /><Relationship Id="rId64" Type="http://schemas.openxmlformats.org/officeDocument/2006/relationships/hyperlink" Target="https://podminky.urs.cz/item/CS_URS_2024_01/725840850" TargetMode="External" /><Relationship Id="rId65" Type="http://schemas.openxmlformats.org/officeDocument/2006/relationships/hyperlink" Target="https://podminky.urs.cz/item/CS_URS_2024_01/725841312" TargetMode="External" /><Relationship Id="rId66" Type="http://schemas.openxmlformats.org/officeDocument/2006/relationships/hyperlink" Target="https://podminky.urs.cz/item/CS_URS_2024_01/725860811" TargetMode="External" /><Relationship Id="rId67" Type="http://schemas.openxmlformats.org/officeDocument/2006/relationships/hyperlink" Target="https://podminky.urs.cz/item/CS_URS_2024_01/725861102" TargetMode="External" /><Relationship Id="rId68" Type="http://schemas.openxmlformats.org/officeDocument/2006/relationships/hyperlink" Target="https://podminky.urs.cz/item/CS_URS_2024_01/725862123" TargetMode="External" /><Relationship Id="rId69" Type="http://schemas.openxmlformats.org/officeDocument/2006/relationships/hyperlink" Target="https://podminky.urs.cz/item/CS_URS_2024_01/725865311" TargetMode="External" /><Relationship Id="rId70" Type="http://schemas.openxmlformats.org/officeDocument/2006/relationships/hyperlink" Target="https://podminky.urs.cz/item/CS_URS_2024_01/725865411" TargetMode="External" /><Relationship Id="rId71" Type="http://schemas.openxmlformats.org/officeDocument/2006/relationships/hyperlink" Target="https://podminky.urs.cz/item/CS_URS_2024_01/998725103" TargetMode="External" /><Relationship Id="rId72" Type="http://schemas.openxmlformats.org/officeDocument/2006/relationships/hyperlink" Target="https://podminky.urs.cz/item/CS_URS_2024_01/726111031" TargetMode="External" /><Relationship Id="rId73" Type="http://schemas.openxmlformats.org/officeDocument/2006/relationships/hyperlink" Target="https://podminky.urs.cz/item/CS_URS_2024_01/726191001" TargetMode="External" /><Relationship Id="rId74" Type="http://schemas.openxmlformats.org/officeDocument/2006/relationships/hyperlink" Target="https://podminky.urs.cz/item/CS_URS_2024_01/726191011" TargetMode="External" /><Relationship Id="rId75" Type="http://schemas.openxmlformats.org/officeDocument/2006/relationships/hyperlink" Target="https://podminky.urs.cz/item/CS_URS_2024_01/998726113" TargetMode="External" /><Relationship Id="rId76" Type="http://schemas.openxmlformats.org/officeDocument/2006/relationships/hyperlink" Target="https://podminky.urs.cz/item/CS_URS_2024_01/733110803" TargetMode="External" /><Relationship Id="rId77" Type="http://schemas.openxmlformats.org/officeDocument/2006/relationships/hyperlink" Target="https://podminky.urs.cz/item/CS_URS_2024_01/733110806" TargetMode="External" /><Relationship Id="rId78" Type="http://schemas.openxmlformats.org/officeDocument/2006/relationships/hyperlink" Target="https://podminky.urs.cz/item/CS_URS_2024_01/733191923" TargetMode="External" /><Relationship Id="rId79" Type="http://schemas.openxmlformats.org/officeDocument/2006/relationships/hyperlink" Target="https://podminky.urs.cz/item/CS_URS_2024_01/733222302" TargetMode="External" /><Relationship Id="rId80" Type="http://schemas.openxmlformats.org/officeDocument/2006/relationships/hyperlink" Target="https://podminky.urs.cz/item/CS_URS_2024_01/733291101" TargetMode="External" /><Relationship Id="rId81" Type="http://schemas.openxmlformats.org/officeDocument/2006/relationships/hyperlink" Target="https://podminky.urs.cz/item/CS_URS_2024_01/733811241" TargetMode="External" /><Relationship Id="rId82" Type="http://schemas.openxmlformats.org/officeDocument/2006/relationships/hyperlink" Target="https://podminky.urs.cz/item/CS_URS_2024_01/998733103" TargetMode="External" /><Relationship Id="rId83" Type="http://schemas.openxmlformats.org/officeDocument/2006/relationships/hyperlink" Target="https://podminky.urs.cz/item/CS_URS_2024_01/734200812" TargetMode="External" /><Relationship Id="rId84" Type="http://schemas.openxmlformats.org/officeDocument/2006/relationships/hyperlink" Target="https://podminky.urs.cz/item/CS_URS_2024_01/734200821" TargetMode="External" /><Relationship Id="rId85" Type="http://schemas.openxmlformats.org/officeDocument/2006/relationships/hyperlink" Target="https://podminky.urs.cz/item/CS_URS_2024_01/734209105" TargetMode="External" /><Relationship Id="rId86" Type="http://schemas.openxmlformats.org/officeDocument/2006/relationships/hyperlink" Target="https://podminky.urs.cz/item/CS_URS_2024_01/734209113" TargetMode="External" /><Relationship Id="rId87" Type="http://schemas.openxmlformats.org/officeDocument/2006/relationships/hyperlink" Target="https://podminky.urs.cz/item/CS_URS_2024_01/998734103" TargetMode="External" /><Relationship Id="rId88" Type="http://schemas.openxmlformats.org/officeDocument/2006/relationships/hyperlink" Target="https://podminky.urs.cz/item/CS_URS_2024_01/735000911" TargetMode="External" /><Relationship Id="rId89" Type="http://schemas.openxmlformats.org/officeDocument/2006/relationships/hyperlink" Target="https://podminky.urs.cz/item/CS_URS_2024_01/735000912" TargetMode="External" /><Relationship Id="rId90" Type="http://schemas.openxmlformats.org/officeDocument/2006/relationships/hyperlink" Target="https://podminky.urs.cz/item/CS_URS_2024_01/735111810" TargetMode="External" /><Relationship Id="rId91" Type="http://schemas.openxmlformats.org/officeDocument/2006/relationships/hyperlink" Target="https://podminky.urs.cz/item/CS_URS_2024_01/735152373" TargetMode="External" /><Relationship Id="rId92" Type="http://schemas.openxmlformats.org/officeDocument/2006/relationships/hyperlink" Target="https://podminky.urs.cz/item/CS_URS_2024_01/735152375" TargetMode="External" /><Relationship Id="rId93" Type="http://schemas.openxmlformats.org/officeDocument/2006/relationships/hyperlink" Target="https://podminky.urs.cz/item/CS_URS_2024_01/735152377" TargetMode="External" /><Relationship Id="rId94" Type="http://schemas.openxmlformats.org/officeDocument/2006/relationships/hyperlink" Target="https://podminky.urs.cz/item/CS_URS_2024_01/735191905" TargetMode="External" /><Relationship Id="rId95" Type="http://schemas.openxmlformats.org/officeDocument/2006/relationships/hyperlink" Target="https://podminky.urs.cz/item/CS_URS_2024_01/735191910" TargetMode="External" /><Relationship Id="rId96" Type="http://schemas.openxmlformats.org/officeDocument/2006/relationships/hyperlink" Target="https://podminky.urs.cz/item/CS_URS_2024_01/735291800" TargetMode="External" /><Relationship Id="rId97" Type="http://schemas.openxmlformats.org/officeDocument/2006/relationships/hyperlink" Target="https://podminky.urs.cz/item/CS_URS_2024_01/735494811" TargetMode="External" /><Relationship Id="rId98" Type="http://schemas.openxmlformats.org/officeDocument/2006/relationships/hyperlink" Target="https://podminky.urs.cz/item/CS_URS_2024_01/998735103" TargetMode="External" /><Relationship Id="rId99" Type="http://schemas.openxmlformats.org/officeDocument/2006/relationships/hyperlink" Target="https://podminky.urs.cz/item/CS_URS_2024_01/HZS2212" TargetMode="External" /><Relationship Id="rId100" Type="http://schemas.openxmlformats.org/officeDocument/2006/relationships/hyperlink" Target="https://podminky.urs.cz/item/CS_URS_2024_01/HZS2222" TargetMode="External" /><Relationship Id="rId101" Type="http://schemas.openxmlformats.org/officeDocument/2006/relationships/hyperlink" Target="https://podminky.urs.cz/item/CS_URS_2024_01/HZS2491" TargetMode="External" /><Relationship Id="rId10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31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31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31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34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35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36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37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38</v>
      </c>
      <c r="AO20" s="24"/>
      <c r="AP20" s="24"/>
      <c r="AQ20" s="24"/>
      <c r="AR20" s="22"/>
      <c r="BE20" s="33"/>
      <c r="BS20" s="19" t="s">
        <v>34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39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40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41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42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43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44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45</v>
      </c>
      <c r="E29" s="49"/>
      <c r="F29" s="34" t="s">
        <v>46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47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48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49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50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51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52</v>
      </c>
      <c r="U35" s="56"/>
      <c r="V35" s="56"/>
      <c r="W35" s="56"/>
      <c r="X35" s="58" t="s">
        <v>53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54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HavNem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Rekonstrukce lůžkové stanice Chirurgie III, v nomocnici Havířov, p.o.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Havířov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13. 5. 2024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Nemocnice Havířov, p.o.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32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55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30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35</v>
      </c>
      <c r="AJ50" s="42"/>
      <c r="AK50" s="42"/>
      <c r="AL50" s="42"/>
      <c r="AM50" s="75" t="str">
        <f>IF(E20="","",E20)</f>
        <v>Amun Pro 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56</v>
      </c>
      <c r="D52" s="89"/>
      <c r="E52" s="89"/>
      <c r="F52" s="89"/>
      <c r="G52" s="89"/>
      <c r="H52" s="90"/>
      <c r="I52" s="91" t="s">
        <v>57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58</v>
      </c>
      <c r="AH52" s="89"/>
      <c r="AI52" s="89"/>
      <c r="AJ52" s="89"/>
      <c r="AK52" s="89"/>
      <c r="AL52" s="89"/>
      <c r="AM52" s="89"/>
      <c r="AN52" s="91" t="s">
        <v>59</v>
      </c>
      <c r="AO52" s="89"/>
      <c r="AP52" s="89"/>
      <c r="AQ52" s="93" t="s">
        <v>60</v>
      </c>
      <c r="AR52" s="46"/>
      <c r="AS52" s="94" t="s">
        <v>61</v>
      </c>
      <c r="AT52" s="95" t="s">
        <v>62</v>
      </c>
      <c r="AU52" s="95" t="s">
        <v>63</v>
      </c>
      <c r="AV52" s="95" t="s">
        <v>64</v>
      </c>
      <c r="AW52" s="95" t="s">
        <v>65</v>
      </c>
      <c r="AX52" s="95" t="s">
        <v>66</v>
      </c>
      <c r="AY52" s="95" t="s">
        <v>67</v>
      </c>
      <c r="AZ52" s="95" t="s">
        <v>68</v>
      </c>
      <c r="BA52" s="95" t="s">
        <v>69</v>
      </c>
      <c r="BB52" s="95" t="s">
        <v>70</v>
      </c>
      <c r="BC52" s="95" t="s">
        <v>71</v>
      </c>
      <c r="BD52" s="96" t="s">
        <v>72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73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ROUND(SUM(AG55:AG59),2)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ROUND(SUM(AS55:AS59),2)</f>
        <v>0</v>
      </c>
      <c r="AT54" s="108">
        <f>ROUND(SUM(AV54:AW54),2)</f>
        <v>0</v>
      </c>
      <c r="AU54" s="109">
        <f>ROUND(SUM(AU55:AU59),5)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ROUND(SUM(AZ55:AZ59),2)</f>
        <v>0</v>
      </c>
      <c r="BA54" s="108">
        <f>ROUND(SUM(BA55:BA59),2)</f>
        <v>0</v>
      </c>
      <c r="BB54" s="108">
        <f>ROUND(SUM(BB55:BB59),2)</f>
        <v>0</v>
      </c>
      <c r="BC54" s="108">
        <f>ROUND(SUM(BC55:BC59),2)</f>
        <v>0</v>
      </c>
      <c r="BD54" s="110">
        <f>ROUND(SUM(BD55:BD59),2)</f>
        <v>0</v>
      </c>
      <c r="BE54" s="6"/>
      <c r="BS54" s="111" t="s">
        <v>74</v>
      </c>
      <c r="BT54" s="111" t="s">
        <v>75</v>
      </c>
      <c r="BU54" s="112" t="s">
        <v>76</v>
      </c>
      <c r="BV54" s="111" t="s">
        <v>77</v>
      </c>
      <c r="BW54" s="111" t="s">
        <v>5</v>
      </c>
      <c r="BX54" s="111" t="s">
        <v>78</v>
      </c>
      <c r="CL54" s="111" t="s">
        <v>19</v>
      </c>
    </row>
    <row r="55" s="7" customFormat="1" ht="16.5" customHeight="1">
      <c r="A55" s="113" t="s">
        <v>79</v>
      </c>
      <c r="B55" s="114"/>
      <c r="C55" s="115"/>
      <c r="D55" s="116" t="s">
        <v>80</v>
      </c>
      <c r="E55" s="116"/>
      <c r="F55" s="116"/>
      <c r="G55" s="116"/>
      <c r="H55" s="116"/>
      <c r="I55" s="117"/>
      <c r="J55" s="116" t="s">
        <v>81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'01 - Stavba'!J30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82</v>
      </c>
      <c r="AR55" s="120"/>
      <c r="AS55" s="121">
        <v>0</v>
      </c>
      <c r="AT55" s="122">
        <f>ROUND(SUM(AV55:AW55),2)</f>
        <v>0</v>
      </c>
      <c r="AU55" s="123">
        <f>'01 - Stavba'!P101</f>
        <v>0</v>
      </c>
      <c r="AV55" s="122">
        <f>'01 - Stavba'!J33</f>
        <v>0</v>
      </c>
      <c r="AW55" s="122">
        <f>'01 - Stavba'!J34</f>
        <v>0</v>
      </c>
      <c r="AX55" s="122">
        <f>'01 - Stavba'!J35</f>
        <v>0</v>
      </c>
      <c r="AY55" s="122">
        <f>'01 - Stavba'!J36</f>
        <v>0</v>
      </c>
      <c r="AZ55" s="122">
        <f>'01 - Stavba'!F33</f>
        <v>0</v>
      </c>
      <c r="BA55" s="122">
        <f>'01 - Stavba'!F34</f>
        <v>0</v>
      </c>
      <c r="BB55" s="122">
        <f>'01 - Stavba'!F35</f>
        <v>0</v>
      </c>
      <c r="BC55" s="122">
        <f>'01 - Stavba'!F36</f>
        <v>0</v>
      </c>
      <c r="BD55" s="124">
        <f>'01 - Stavba'!F37</f>
        <v>0</v>
      </c>
      <c r="BE55" s="7"/>
      <c r="BT55" s="125" t="s">
        <v>83</v>
      </c>
      <c r="BV55" s="125" t="s">
        <v>77</v>
      </c>
      <c r="BW55" s="125" t="s">
        <v>84</v>
      </c>
      <c r="BX55" s="125" t="s">
        <v>5</v>
      </c>
      <c r="CL55" s="125" t="s">
        <v>19</v>
      </c>
      <c r="CM55" s="125" t="s">
        <v>85</v>
      </c>
    </row>
    <row r="56" s="7" customFormat="1" ht="16.5" customHeight="1">
      <c r="A56" s="113" t="s">
        <v>79</v>
      </c>
      <c r="B56" s="114"/>
      <c r="C56" s="115"/>
      <c r="D56" s="116" t="s">
        <v>86</v>
      </c>
      <c r="E56" s="116"/>
      <c r="F56" s="116"/>
      <c r="G56" s="116"/>
      <c r="H56" s="116"/>
      <c r="I56" s="117"/>
      <c r="J56" s="116" t="s">
        <v>87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'02 - ZTI'!J30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82</v>
      </c>
      <c r="AR56" s="120"/>
      <c r="AS56" s="121">
        <v>0</v>
      </c>
      <c r="AT56" s="122">
        <f>ROUND(SUM(AV56:AW56),2)</f>
        <v>0</v>
      </c>
      <c r="AU56" s="123">
        <f>'02 - ZTI'!P88</f>
        <v>0</v>
      </c>
      <c r="AV56" s="122">
        <f>'02 - ZTI'!J33</f>
        <v>0</v>
      </c>
      <c r="AW56" s="122">
        <f>'02 - ZTI'!J34</f>
        <v>0</v>
      </c>
      <c r="AX56" s="122">
        <f>'02 - ZTI'!J35</f>
        <v>0</v>
      </c>
      <c r="AY56" s="122">
        <f>'02 - ZTI'!J36</f>
        <v>0</v>
      </c>
      <c r="AZ56" s="122">
        <f>'02 - ZTI'!F33</f>
        <v>0</v>
      </c>
      <c r="BA56" s="122">
        <f>'02 - ZTI'!F34</f>
        <v>0</v>
      </c>
      <c r="BB56" s="122">
        <f>'02 - ZTI'!F35</f>
        <v>0</v>
      </c>
      <c r="BC56" s="122">
        <f>'02 - ZTI'!F36</f>
        <v>0</v>
      </c>
      <c r="BD56" s="124">
        <f>'02 - ZTI'!F37</f>
        <v>0</v>
      </c>
      <c r="BE56" s="7"/>
      <c r="BT56" s="125" t="s">
        <v>83</v>
      </c>
      <c r="BV56" s="125" t="s">
        <v>77</v>
      </c>
      <c r="BW56" s="125" t="s">
        <v>88</v>
      </c>
      <c r="BX56" s="125" t="s">
        <v>5</v>
      </c>
      <c r="CL56" s="125" t="s">
        <v>19</v>
      </c>
      <c r="CM56" s="125" t="s">
        <v>85</v>
      </c>
    </row>
    <row r="57" s="7" customFormat="1" ht="16.5" customHeight="1">
      <c r="A57" s="113" t="s">
        <v>79</v>
      </c>
      <c r="B57" s="114"/>
      <c r="C57" s="115"/>
      <c r="D57" s="116" t="s">
        <v>89</v>
      </c>
      <c r="E57" s="116"/>
      <c r="F57" s="116"/>
      <c r="G57" s="116"/>
      <c r="H57" s="116"/>
      <c r="I57" s="117"/>
      <c r="J57" s="116" t="s">
        <v>90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'03 - VZT'!J30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82</v>
      </c>
      <c r="AR57" s="120"/>
      <c r="AS57" s="121">
        <v>0</v>
      </c>
      <c r="AT57" s="122">
        <f>ROUND(SUM(AV57:AW57),2)</f>
        <v>0</v>
      </c>
      <c r="AU57" s="123">
        <f>'03 - VZT'!P80</f>
        <v>0</v>
      </c>
      <c r="AV57" s="122">
        <f>'03 - VZT'!J33</f>
        <v>0</v>
      </c>
      <c r="AW57" s="122">
        <f>'03 - VZT'!J34</f>
        <v>0</v>
      </c>
      <c r="AX57" s="122">
        <f>'03 - VZT'!J35</f>
        <v>0</v>
      </c>
      <c r="AY57" s="122">
        <f>'03 - VZT'!J36</f>
        <v>0</v>
      </c>
      <c r="AZ57" s="122">
        <f>'03 - VZT'!F33</f>
        <v>0</v>
      </c>
      <c r="BA57" s="122">
        <f>'03 - VZT'!F34</f>
        <v>0</v>
      </c>
      <c r="BB57" s="122">
        <f>'03 - VZT'!F35</f>
        <v>0</v>
      </c>
      <c r="BC57" s="122">
        <f>'03 - VZT'!F36</f>
        <v>0</v>
      </c>
      <c r="BD57" s="124">
        <f>'03 - VZT'!F37</f>
        <v>0</v>
      </c>
      <c r="BE57" s="7"/>
      <c r="BT57" s="125" t="s">
        <v>83</v>
      </c>
      <c r="BV57" s="125" t="s">
        <v>77</v>
      </c>
      <c r="BW57" s="125" t="s">
        <v>91</v>
      </c>
      <c r="BX57" s="125" t="s">
        <v>5</v>
      </c>
      <c r="CL57" s="125" t="s">
        <v>19</v>
      </c>
      <c r="CM57" s="125" t="s">
        <v>85</v>
      </c>
    </row>
    <row r="58" s="7" customFormat="1" ht="16.5" customHeight="1">
      <c r="A58" s="113" t="s">
        <v>79</v>
      </c>
      <c r="B58" s="114"/>
      <c r="C58" s="115"/>
      <c r="D58" s="116" t="s">
        <v>92</v>
      </c>
      <c r="E58" s="116"/>
      <c r="F58" s="116"/>
      <c r="G58" s="116"/>
      <c r="H58" s="116"/>
      <c r="I58" s="117"/>
      <c r="J58" s="116" t="s">
        <v>93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'04 - Elektro_silnoproud a...'!J30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82</v>
      </c>
      <c r="AR58" s="120"/>
      <c r="AS58" s="121">
        <v>0</v>
      </c>
      <c r="AT58" s="122">
        <f>ROUND(SUM(AV58:AW58),2)</f>
        <v>0</v>
      </c>
      <c r="AU58" s="123">
        <f>'04 - Elektro_silnoproud a...'!P86</f>
        <v>0</v>
      </c>
      <c r="AV58" s="122">
        <f>'04 - Elektro_silnoproud a...'!J33</f>
        <v>0</v>
      </c>
      <c r="AW58" s="122">
        <f>'04 - Elektro_silnoproud a...'!J34</f>
        <v>0</v>
      </c>
      <c r="AX58" s="122">
        <f>'04 - Elektro_silnoproud a...'!J35</f>
        <v>0</v>
      </c>
      <c r="AY58" s="122">
        <f>'04 - Elektro_silnoproud a...'!J36</f>
        <v>0</v>
      </c>
      <c r="AZ58" s="122">
        <f>'04 - Elektro_silnoproud a...'!F33</f>
        <v>0</v>
      </c>
      <c r="BA58" s="122">
        <f>'04 - Elektro_silnoproud a...'!F34</f>
        <v>0</v>
      </c>
      <c r="BB58" s="122">
        <f>'04 - Elektro_silnoproud a...'!F35</f>
        <v>0</v>
      </c>
      <c r="BC58" s="122">
        <f>'04 - Elektro_silnoproud a...'!F36</f>
        <v>0</v>
      </c>
      <c r="BD58" s="124">
        <f>'04 - Elektro_silnoproud a...'!F37</f>
        <v>0</v>
      </c>
      <c r="BE58" s="7"/>
      <c r="BT58" s="125" t="s">
        <v>83</v>
      </c>
      <c r="BV58" s="125" t="s">
        <v>77</v>
      </c>
      <c r="BW58" s="125" t="s">
        <v>94</v>
      </c>
      <c r="BX58" s="125" t="s">
        <v>5</v>
      </c>
      <c r="CL58" s="125" t="s">
        <v>19</v>
      </c>
      <c r="CM58" s="125" t="s">
        <v>85</v>
      </c>
    </row>
    <row r="59" s="7" customFormat="1" ht="16.5" customHeight="1">
      <c r="A59" s="113" t="s">
        <v>79</v>
      </c>
      <c r="B59" s="114"/>
      <c r="C59" s="115"/>
      <c r="D59" s="116" t="s">
        <v>95</v>
      </c>
      <c r="E59" s="116"/>
      <c r="F59" s="116"/>
      <c r="G59" s="116"/>
      <c r="H59" s="116"/>
      <c r="I59" s="117"/>
      <c r="J59" s="116" t="s">
        <v>96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'05 - Vybavení'!J30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82</v>
      </c>
      <c r="AR59" s="120"/>
      <c r="AS59" s="126">
        <v>0</v>
      </c>
      <c r="AT59" s="127">
        <f>ROUND(SUM(AV59:AW59),2)</f>
        <v>0</v>
      </c>
      <c r="AU59" s="128">
        <f>'05 - Vybavení'!P79</f>
        <v>0</v>
      </c>
      <c r="AV59" s="127">
        <f>'05 - Vybavení'!J33</f>
        <v>0</v>
      </c>
      <c r="AW59" s="127">
        <f>'05 - Vybavení'!J34</f>
        <v>0</v>
      </c>
      <c r="AX59" s="127">
        <f>'05 - Vybavení'!J35</f>
        <v>0</v>
      </c>
      <c r="AY59" s="127">
        <f>'05 - Vybavení'!J36</f>
        <v>0</v>
      </c>
      <c r="AZ59" s="127">
        <f>'05 - Vybavení'!F33</f>
        <v>0</v>
      </c>
      <c r="BA59" s="127">
        <f>'05 - Vybavení'!F34</f>
        <v>0</v>
      </c>
      <c r="BB59" s="127">
        <f>'05 - Vybavení'!F35</f>
        <v>0</v>
      </c>
      <c r="BC59" s="127">
        <f>'05 - Vybavení'!F36</f>
        <v>0</v>
      </c>
      <c r="BD59" s="129">
        <f>'05 - Vybavení'!F37</f>
        <v>0</v>
      </c>
      <c r="BE59" s="7"/>
      <c r="BT59" s="125" t="s">
        <v>83</v>
      </c>
      <c r="BV59" s="125" t="s">
        <v>77</v>
      </c>
      <c r="BW59" s="125" t="s">
        <v>97</v>
      </c>
      <c r="BX59" s="125" t="s">
        <v>5</v>
      </c>
      <c r="CL59" s="125" t="s">
        <v>19</v>
      </c>
      <c r="CM59" s="125" t="s">
        <v>85</v>
      </c>
    </row>
    <row r="60" s="2" customFormat="1" ht="30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6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</row>
    <row r="61" s="2" customFormat="1" ht="6.96" customHeight="1">
      <c r="A61" s="40"/>
      <c r="B61" s="61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46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</row>
  </sheetData>
  <sheetProtection sheet="1" formatColumns="0" formatRows="0" objects="1" scenarios="1" spinCount="100000" saltValue="/4J98KU7HKRdY3qbpo7XmhTcqvtC7E+bljCklcecO+A3Qn17ocKfuR0NsCi+oZ/4KNmzJxZyY/sNjQzmAvJfFg==" hashValue="XjgWoLtNwfe5cLC0K0S1VC6PG1vXmlIOHtPrqCO/b95hL9A1AGGmGYb9RmLvzcefo4T24HvwCc2DUy8NYMHyKA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Stavba'!C2" display="/"/>
    <hyperlink ref="A56" location="'02 - ZTI'!C2" display="/"/>
    <hyperlink ref="A57" location="'03 - VZT'!C2" display="/"/>
    <hyperlink ref="A58" location="'04 - Elektro_silnoproud a...'!C2" display="/"/>
    <hyperlink ref="A59" location="'05 - Vybavení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85</v>
      </c>
    </row>
    <row r="4" s="1" customFormat="1" ht="24.96" customHeight="1">
      <c r="B4" s="22"/>
      <c r="D4" s="132" t="s">
        <v>98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Rekonstrukce lůžkové stanice Chirurgie III, v nomocnici Havířov, p.o.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100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13. 5. 2024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29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35</v>
      </c>
      <c r="E23" s="40"/>
      <c r="F23" s="40"/>
      <c r="G23" s="40"/>
      <c r="H23" s="40"/>
      <c r="I23" s="134" t="s">
        <v>26</v>
      </c>
      <c r="J23" s="138" t="s">
        <v>36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37</v>
      </c>
      <c r="F24" s="40"/>
      <c r="G24" s="40"/>
      <c r="H24" s="40"/>
      <c r="I24" s="134" t="s">
        <v>29</v>
      </c>
      <c r="J24" s="138" t="s">
        <v>38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39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40"/>
      <c r="B27" s="141"/>
      <c r="C27" s="140"/>
      <c r="D27" s="140"/>
      <c r="E27" s="142" t="s">
        <v>40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41</v>
      </c>
      <c r="E30" s="40"/>
      <c r="F30" s="40"/>
      <c r="G30" s="40"/>
      <c r="H30" s="40"/>
      <c r="I30" s="40"/>
      <c r="J30" s="146">
        <f>ROUND(J101,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43</v>
      </c>
      <c r="G32" s="40"/>
      <c r="H32" s="40"/>
      <c r="I32" s="147" t="s">
        <v>42</v>
      </c>
      <c r="J32" s="147" t="s">
        <v>44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45</v>
      </c>
      <c r="E33" s="134" t="s">
        <v>46</v>
      </c>
      <c r="F33" s="149">
        <f>ROUND((SUM(BE101:BE496)),  2)</f>
        <v>0</v>
      </c>
      <c r="G33" s="40"/>
      <c r="H33" s="40"/>
      <c r="I33" s="150">
        <v>0.20999999999999999</v>
      </c>
      <c r="J33" s="149">
        <f>ROUND(((SUM(BE101:BE496))*I33),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47</v>
      </c>
      <c r="F34" s="149">
        <f>ROUND((SUM(BF101:BF496)),  2)</f>
        <v>0</v>
      </c>
      <c r="G34" s="40"/>
      <c r="H34" s="40"/>
      <c r="I34" s="150">
        <v>0.12</v>
      </c>
      <c r="J34" s="149">
        <f>ROUND(((SUM(BF101:BF496))*I34),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48</v>
      </c>
      <c r="F35" s="149">
        <f>ROUND((SUM(BG101:BG496)),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49</v>
      </c>
      <c r="F36" s="149">
        <f>ROUND((SUM(BH101:BH496)),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50</v>
      </c>
      <c r="F37" s="149">
        <f>ROUND((SUM(BI101:BI496)),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51</v>
      </c>
      <c r="E39" s="153"/>
      <c r="F39" s="153"/>
      <c r="G39" s="154" t="s">
        <v>52</v>
      </c>
      <c r="H39" s="155" t="s">
        <v>53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Rekonstrukce lůžkové stanice Chirurgie III, v nomocnici Havířov, p.o.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01 - Stavba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Havířov</v>
      </c>
      <c r="G52" s="42"/>
      <c r="H52" s="42"/>
      <c r="I52" s="34" t="s">
        <v>23</v>
      </c>
      <c r="J52" s="74" t="str">
        <f>IF(J12="","",J12)</f>
        <v>13. 5. 2024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Nemocnice Havířov, p.o.</v>
      </c>
      <c r="G54" s="42"/>
      <c r="H54" s="42"/>
      <c r="I54" s="34" t="s">
        <v>32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Amun Pro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102</v>
      </c>
      <c r="D57" s="164"/>
      <c r="E57" s="164"/>
      <c r="F57" s="164"/>
      <c r="G57" s="164"/>
      <c r="H57" s="164"/>
      <c r="I57" s="164"/>
      <c r="J57" s="165" t="s">
        <v>103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73</v>
      </c>
      <c r="D59" s="42"/>
      <c r="E59" s="42"/>
      <c r="F59" s="42"/>
      <c r="G59" s="42"/>
      <c r="H59" s="42"/>
      <c r="I59" s="42"/>
      <c r="J59" s="104">
        <f>J101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104</v>
      </c>
    </row>
    <row r="60" s="9" customFormat="1" ht="24.96" customHeight="1">
      <c r="A60" s="9"/>
      <c r="B60" s="167"/>
      <c r="C60" s="168"/>
      <c r="D60" s="169" t="s">
        <v>105</v>
      </c>
      <c r="E60" s="170"/>
      <c r="F60" s="170"/>
      <c r="G60" s="170"/>
      <c r="H60" s="170"/>
      <c r="I60" s="170"/>
      <c r="J60" s="171">
        <f>J102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106</v>
      </c>
      <c r="E61" s="176"/>
      <c r="F61" s="176"/>
      <c r="G61" s="176"/>
      <c r="H61" s="176"/>
      <c r="I61" s="176"/>
      <c r="J61" s="177">
        <f>J103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107</v>
      </c>
      <c r="E62" s="176"/>
      <c r="F62" s="176"/>
      <c r="G62" s="176"/>
      <c r="H62" s="176"/>
      <c r="I62" s="176"/>
      <c r="J62" s="177">
        <f>J126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108</v>
      </c>
      <c r="E63" s="176"/>
      <c r="F63" s="176"/>
      <c r="G63" s="176"/>
      <c r="H63" s="176"/>
      <c r="I63" s="176"/>
      <c r="J63" s="177">
        <f>J162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109</v>
      </c>
      <c r="E64" s="176"/>
      <c r="F64" s="176"/>
      <c r="G64" s="176"/>
      <c r="H64" s="176"/>
      <c r="I64" s="176"/>
      <c r="J64" s="177">
        <f>J186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110</v>
      </c>
      <c r="E65" s="176"/>
      <c r="F65" s="176"/>
      <c r="G65" s="176"/>
      <c r="H65" s="176"/>
      <c r="I65" s="176"/>
      <c r="J65" s="177">
        <f>J200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7"/>
      <c r="C66" s="168"/>
      <c r="D66" s="169" t="s">
        <v>111</v>
      </c>
      <c r="E66" s="170"/>
      <c r="F66" s="170"/>
      <c r="G66" s="170"/>
      <c r="H66" s="170"/>
      <c r="I66" s="170"/>
      <c r="J66" s="171">
        <f>J204</f>
        <v>0</v>
      </c>
      <c r="K66" s="168"/>
      <c r="L66" s="17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3"/>
      <c r="C67" s="174"/>
      <c r="D67" s="175" t="s">
        <v>112</v>
      </c>
      <c r="E67" s="176"/>
      <c r="F67" s="176"/>
      <c r="G67" s="176"/>
      <c r="H67" s="176"/>
      <c r="I67" s="176"/>
      <c r="J67" s="177">
        <f>J205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113</v>
      </c>
      <c r="E68" s="176"/>
      <c r="F68" s="176"/>
      <c r="G68" s="176"/>
      <c r="H68" s="176"/>
      <c r="I68" s="176"/>
      <c r="J68" s="177">
        <f>J233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114</v>
      </c>
      <c r="E69" s="176"/>
      <c r="F69" s="176"/>
      <c r="G69" s="176"/>
      <c r="H69" s="176"/>
      <c r="I69" s="176"/>
      <c r="J69" s="177">
        <f>J252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115</v>
      </c>
      <c r="E70" s="176"/>
      <c r="F70" s="176"/>
      <c r="G70" s="176"/>
      <c r="H70" s="176"/>
      <c r="I70" s="176"/>
      <c r="J70" s="177">
        <f>J292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116</v>
      </c>
      <c r="E71" s="176"/>
      <c r="F71" s="176"/>
      <c r="G71" s="176"/>
      <c r="H71" s="176"/>
      <c r="I71" s="176"/>
      <c r="J71" s="177">
        <f>J307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117</v>
      </c>
      <c r="E72" s="176"/>
      <c r="F72" s="176"/>
      <c r="G72" s="176"/>
      <c r="H72" s="176"/>
      <c r="I72" s="176"/>
      <c r="J72" s="177">
        <f>J338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74"/>
      <c r="D73" s="175" t="s">
        <v>118</v>
      </c>
      <c r="E73" s="176"/>
      <c r="F73" s="176"/>
      <c r="G73" s="176"/>
      <c r="H73" s="176"/>
      <c r="I73" s="176"/>
      <c r="J73" s="177">
        <f>J381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3"/>
      <c r="C74" s="174"/>
      <c r="D74" s="175" t="s">
        <v>119</v>
      </c>
      <c r="E74" s="176"/>
      <c r="F74" s="176"/>
      <c r="G74" s="176"/>
      <c r="H74" s="176"/>
      <c r="I74" s="176"/>
      <c r="J74" s="177">
        <f>J420</f>
        <v>0</v>
      </c>
      <c r="K74" s="174"/>
      <c r="L74" s="17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3"/>
      <c r="C75" s="174"/>
      <c r="D75" s="175" t="s">
        <v>120</v>
      </c>
      <c r="E75" s="176"/>
      <c r="F75" s="176"/>
      <c r="G75" s="176"/>
      <c r="H75" s="176"/>
      <c r="I75" s="176"/>
      <c r="J75" s="177">
        <f>J439</f>
        <v>0</v>
      </c>
      <c r="K75" s="174"/>
      <c r="L75" s="17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3"/>
      <c r="C76" s="174"/>
      <c r="D76" s="175" t="s">
        <v>121</v>
      </c>
      <c r="E76" s="176"/>
      <c r="F76" s="176"/>
      <c r="G76" s="176"/>
      <c r="H76" s="176"/>
      <c r="I76" s="176"/>
      <c r="J76" s="177">
        <f>J467</f>
        <v>0</v>
      </c>
      <c r="K76" s="174"/>
      <c r="L76" s="17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9" customFormat="1" ht="24.96" customHeight="1">
      <c r="A77" s="9"/>
      <c r="B77" s="167"/>
      <c r="C77" s="168"/>
      <c r="D77" s="169" t="s">
        <v>122</v>
      </c>
      <c r="E77" s="170"/>
      <c r="F77" s="170"/>
      <c r="G77" s="170"/>
      <c r="H77" s="170"/>
      <c r="I77" s="170"/>
      <c r="J77" s="171">
        <f>J474</f>
        <v>0</v>
      </c>
      <c r="K77" s="168"/>
      <c r="L77" s="172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78" s="9" customFormat="1" ht="24.96" customHeight="1">
      <c r="A78" s="9"/>
      <c r="B78" s="167"/>
      <c r="C78" s="168"/>
      <c r="D78" s="169" t="s">
        <v>123</v>
      </c>
      <c r="E78" s="170"/>
      <c r="F78" s="170"/>
      <c r="G78" s="170"/>
      <c r="H78" s="170"/>
      <c r="I78" s="170"/>
      <c r="J78" s="171">
        <f>J481</f>
        <v>0</v>
      </c>
      <c r="K78" s="168"/>
      <c r="L78" s="172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</row>
    <row r="79" s="10" customFormat="1" ht="19.92" customHeight="1">
      <c r="A79" s="10"/>
      <c r="B79" s="173"/>
      <c r="C79" s="174"/>
      <c r="D79" s="175" t="s">
        <v>124</v>
      </c>
      <c r="E79" s="176"/>
      <c r="F79" s="176"/>
      <c r="G79" s="176"/>
      <c r="H79" s="176"/>
      <c r="I79" s="176"/>
      <c r="J79" s="177">
        <f>J482</f>
        <v>0</v>
      </c>
      <c r="K79" s="174"/>
      <c r="L79" s="178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73"/>
      <c r="C80" s="174"/>
      <c r="D80" s="175" t="s">
        <v>125</v>
      </c>
      <c r="E80" s="176"/>
      <c r="F80" s="176"/>
      <c r="G80" s="176"/>
      <c r="H80" s="176"/>
      <c r="I80" s="176"/>
      <c r="J80" s="177">
        <f>J486</f>
        <v>0</v>
      </c>
      <c r="K80" s="174"/>
      <c r="L80" s="178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73"/>
      <c r="C81" s="174"/>
      <c r="D81" s="175" t="s">
        <v>126</v>
      </c>
      <c r="E81" s="176"/>
      <c r="F81" s="176"/>
      <c r="G81" s="176"/>
      <c r="H81" s="176"/>
      <c r="I81" s="176"/>
      <c r="J81" s="177">
        <f>J493</f>
        <v>0</v>
      </c>
      <c r="K81" s="174"/>
      <c r="L81" s="178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2" customFormat="1" ht="21.84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61"/>
      <c r="C83" s="62"/>
      <c r="D83" s="62"/>
      <c r="E83" s="62"/>
      <c r="F83" s="62"/>
      <c r="G83" s="62"/>
      <c r="H83" s="62"/>
      <c r="I83" s="62"/>
      <c r="J83" s="62"/>
      <c r="K83" s="6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7" s="2" customFormat="1" ht="6.96" customHeight="1">
      <c r="A87" s="40"/>
      <c r="B87" s="63"/>
      <c r="C87" s="64"/>
      <c r="D87" s="64"/>
      <c r="E87" s="64"/>
      <c r="F87" s="64"/>
      <c r="G87" s="64"/>
      <c r="H87" s="64"/>
      <c r="I87" s="64"/>
      <c r="J87" s="64"/>
      <c r="K87" s="64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24.96" customHeight="1">
      <c r="A88" s="40"/>
      <c r="B88" s="41"/>
      <c r="C88" s="25" t="s">
        <v>127</v>
      </c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4" t="s">
        <v>16</v>
      </c>
      <c r="D90" s="42"/>
      <c r="E90" s="42"/>
      <c r="F90" s="42"/>
      <c r="G90" s="42"/>
      <c r="H90" s="42"/>
      <c r="I90" s="42"/>
      <c r="J90" s="42"/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6.5" customHeight="1">
      <c r="A91" s="40"/>
      <c r="B91" s="41"/>
      <c r="C91" s="42"/>
      <c r="D91" s="42"/>
      <c r="E91" s="162" t="str">
        <f>E7</f>
        <v>Rekonstrukce lůžkové stanice Chirurgie III, v nomocnici Havířov, p.o.</v>
      </c>
      <c r="F91" s="34"/>
      <c r="G91" s="34"/>
      <c r="H91" s="34"/>
      <c r="I91" s="42"/>
      <c r="J91" s="42"/>
      <c r="K91" s="42"/>
      <c r="L91" s="13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2" customHeight="1">
      <c r="A92" s="40"/>
      <c r="B92" s="41"/>
      <c r="C92" s="34" t="s">
        <v>99</v>
      </c>
      <c r="D92" s="42"/>
      <c r="E92" s="42"/>
      <c r="F92" s="42"/>
      <c r="G92" s="42"/>
      <c r="H92" s="42"/>
      <c r="I92" s="42"/>
      <c r="J92" s="42"/>
      <c r="K92" s="42"/>
      <c r="L92" s="13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6.5" customHeight="1">
      <c r="A93" s="40"/>
      <c r="B93" s="41"/>
      <c r="C93" s="42"/>
      <c r="D93" s="42"/>
      <c r="E93" s="71" t="str">
        <f>E9</f>
        <v>01 - Stavba</v>
      </c>
      <c r="F93" s="42"/>
      <c r="G93" s="42"/>
      <c r="H93" s="42"/>
      <c r="I93" s="42"/>
      <c r="J93" s="42"/>
      <c r="K93" s="42"/>
      <c r="L93" s="13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6.96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3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2" customHeight="1">
      <c r="A95" s="40"/>
      <c r="B95" s="41"/>
      <c r="C95" s="34" t="s">
        <v>21</v>
      </c>
      <c r="D95" s="42"/>
      <c r="E95" s="42"/>
      <c r="F95" s="29" t="str">
        <f>F12</f>
        <v>Havířov</v>
      </c>
      <c r="G95" s="42"/>
      <c r="H95" s="42"/>
      <c r="I95" s="34" t="s">
        <v>23</v>
      </c>
      <c r="J95" s="74" t="str">
        <f>IF(J12="","",J12)</f>
        <v>13. 5. 2024</v>
      </c>
      <c r="K95" s="42"/>
      <c r="L95" s="13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6.96" customHeight="1">
      <c r="A96" s="40"/>
      <c r="B96" s="41"/>
      <c r="C96" s="42"/>
      <c r="D96" s="42"/>
      <c r="E96" s="42"/>
      <c r="F96" s="42"/>
      <c r="G96" s="42"/>
      <c r="H96" s="42"/>
      <c r="I96" s="42"/>
      <c r="J96" s="42"/>
      <c r="K96" s="42"/>
      <c r="L96" s="13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5.15" customHeight="1">
      <c r="A97" s="40"/>
      <c r="B97" s="41"/>
      <c r="C97" s="34" t="s">
        <v>25</v>
      </c>
      <c r="D97" s="42"/>
      <c r="E97" s="42"/>
      <c r="F97" s="29" t="str">
        <f>E15</f>
        <v>Nemocnice Havířov, p.o.</v>
      </c>
      <c r="G97" s="42"/>
      <c r="H97" s="42"/>
      <c r="I97" s="34" t="s">
        <v>32</v>
      </c>
      <c r="J97" s="38" t="str">
        <f>E21</f>
        <v xml:space="preserve"> </v>
      </c>
      <c r="K97" s="42"/>
      <c r="L97" s="136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15.15" customHeight="1">
      <c r="A98" s="40"/>
      <c r="B98" s="41"/>
      <c r="C98" s="34" t="s">
        <v>30</v>
      </c>
      <c r="D98" s="42"/>
      <c r="E98" s="42"/>
      <c r="F98" s="29" t="str">
        <f>IF(E18="","",E18)</f>
        <v>Vyplň údaj</v>
      </c>
      <c r="G98" s="42"/>
      <c r="H98" s="42"/>
      <c r="I98" s="34" t="s">
        <v>35</v>
      </c>
      <c r="J98" s="38" t="str">
        <f>E24</f>
        <v>Amun Pro s.r.o.</v>
      </c>
      <c r="K98" s="42"/>
      <c r="L98" s="136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10.32" customHeight="1">
      <c r="A99" s="40"/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136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11" customFormat="1" ht="29.28" customHeight="1">
      <c r="A100" s="179"/>
      <c r="B100" s="180"/>
      <c r="C100" s="181" t="s">
        <v>128</v>
      </c>
      <c r="D100" s="182" t="s">
        <v>60</v>
      </c>
      <c r="E100" s="182" t="s">
        <v>56</v>
      </c>
      <c r="F100" s="182" t="s">
        <v>57</v>
      </c>
      <c r="G100" s="182" t="s">
        <v>129</v>
      </c>
      <c r="H100" s="182" t="s">
        <v>130</v>
      </c>
      <c r="I100" s="182" t="s">
        <v>131</v>
      </c>
      <c r="J100" s="182" t="s">
        <v>103</v>
      </c>
      <c r="K100" s="183" t="s">
        <v>132</v>
      </c>
      <c r="L100" s="184"/>
      <c r="M100" s="94" t="s">
        <v>19</v>
      </c>
      <c r="N100" s="95" t="s">
        <v>45</v>
      </c>
      <c r="O100" s="95" t="s">
        <v>133</v>
      </c>
      <c r="P100" s="95" t="s">
        <v>134</v>
      </c>
      <c r="Q100" s="95" t="s">
        <v>135</v>
      </c>
      <c r="R100" s="95" t="s">
        <v>136</v>
      </c>
      <c r="S100" s="95" t="s">
        <v>137</v>
      </c>
      <c r="T100" s="96" t="s">
        <v>138</v>
      </c>
      <c r="U100" s="179"/>
      <c r="V100" s="179"/>
      <c r="W100" s="179"/>
      <c r="X100" s="179"/>
      <c r="Y100" s="179"/>
      <c r="Z100" s="179"/>
      <c r="AA100" s="179"/>
      <c r="AB100" s="179"/>
      <c r="AC100" s="179"/>
      <c r="AD100" s="179"/>
      <c r="AE100" s="179"/>
    </row>
    <row r="101" s="2" customFormat="1" ht="22.8" customHeight="1">
      <c r="A101" s="40"/>
      <c r="B101" s="41"/>
      <c r="C101" s="101" t="s">
        <v>139</v>
      </c>
      <c r="D101" s="42"/>
      <c r="E101" s="42"/>
      <c r="F101" s="42"/>
      <c r="G101" s="42"/>
      <c r="H101" s="42"/>
      <c r="I101" s="42"/>
      <c r="J101" s="185">
        <f>BK101</f>
        <v>0</v>
      </c>
      <c r="K101" s="42"/>
      <c r="L101" s="46"/>
      <c r="M101" s="97"/>
      <c r="N101" s="186"/>
      <c r="O101" s="98"/>
      <c r="P101" s="187">
        <f>P102+P204+P474+P481</f>
        <v>0</v>
      </c>
      <c r="Q101" s="98"/>
      <c r="R101" s="187">
        <f>R102+R204+R474+R481</f>
        <v>27.127340019999998</v>
      </c>
      <c r="S101" s="98"/>
      <c r="T101" s="188">
        <f>T102+T204+T474+T481</f>
        <v>38.849433930000004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74</v>
      </c>
      <c r="AU101" s="19" t="s">
        <v>104</v>
      </c>
      <c r="BK101" s="189">
        <f>BK102+BK204+BK474+BK481</f>
        <v>0</v>
      </c>
    </row>
    <row r="102" s="12" customFormat="1" ht="25.92" customHeight="1">
      <c r="A102" s="12"/>
      <c r="B102" s="190"/>
      <c r="C102" s="191"/>
      <c r="D102" s="192" t="s">
        <v>74</v>
      </c>
      <c r="E102" s="193" t="s">
        <v>140</v>
      </c>
      <c r="F102" s="193" t="s">
        <v>141</v>
      </c>
      <c r="G102" s="191"/>
      <c r="H102" s="191"/>
      <c r="I102" s="194"/>
      <c r="J102" s="195">
        <f>BK102</f>
        <v>0</v>
      </c>
      <c r="K102" s="191"/>
      <c r="L102" s="196"/>
      <c r="M102" s="197"/>
      <c r="N102" s="198"/>
      <c r="O102" s="198"/>
      <c r="P102" s="199">
        <f>P103+P126+P162+P186+P200</f>
        <v>0</v>
      </c>
      <c r="Q102" s="198"/>
      <c r="R102" s="199">
        <f>R103+R126+R162+R186+R200</f>
        <v>14.985944920000001</v>
      </c>
      <c r="S102" s="198"/>
      <c r="T102" s="200">
        <f>T103+T126+T162+T186+T200</f>
        <v>20.322765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1" t="s">
        <v>83</v>
      </c>
      <c r="AT102" s="202" t="s">
        <v>74</v>
      </c>
      <c r="AU102" s="202" t="s">
        <v>75</v>
      </c>
      <c r="AY102" s="201" t="s">
        <v>142</v>
      </c>
      <c r="BK102" s="203">
        <f>BK103+BK126+BK162+BK186+BK200</f>
        <v>0</v>
      </c>
    </row>
    <row r="103" s="12" customFormat="1" ht="22.8" customHeight="1">
      <c r="A103" s="12"/>
      <c r="B103" s="190"/>
      <c r="C103" s="191"/>
      <c r="D103" s="192" t="s">
        <v>74</v>
      </c>
      <c r="E103" s="204" t="s">
        <v>143</v>
      </c>
      <c r="F103" s="204" t="s">
        <v>144</v>
      </c>
      <c r="G103" s="191"/>
      <c r="H103" s="191"/>
      <c r="I103" s="194"/>
      <c r="J103" s="205">
        <f>BK103</f>
        <v>0</v>
      </c>
      <c r="K103" s="191"/>
      <c r="L103" s="196"/>
      <c r="M103" s="197"/>
      <c r="N103" s="198"/>
      <c r="O103" s="198"/>
      <c r="P103" s="199">
        <f>SUM(P104:P125)</f>
        <v>0</v>
      </c>
      <c r="Q103" s="198"/>
      <c r="R103" s="199">
        <f>SUM(R104:R125)</f>
        <v>5.4234748200000009</v>
      </c>
      <c r="S103" s="198"/>
      <c r="T103" s="200">
        <f>SUM(T104:T125)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1" t="s">
        <v>83</v>
      </c>
      <c r="AT103" s="202" t="s">
        <v>74</v>
      </c>
      <c r="AU103" s="202" t="s">
        <v>83</v>
      </c>
      <c r="AY103" s="201" t="s">
        <v>142</v>
      </c>
      <c r="BK103" s="203">
        <f>SUM(BK104:BK125)</f>
        <v>0</v>
      </c>
    </row>
    <row r="104" s="2" customFormat="1" ht="21.75" customHeight="1">
      <c r="A104" s="40"/>
      <c r="B104" s="41"/>
      <c r="C104" s="206" t="s">
        <v>83</v>
      </c>
      <c r="D104" s="206" t="s">
        <v>145</v>
      </c>
      <c r="E104" s="207" t="s">
        <v>146</v>
      </c>
      <c r="F104" s="208" t="s">
        <v>147</v>
      </c>
      <c r="G104" s="209" t="s">
        <v>148</v>
      </c>
      <c r="H104" s="210">
        <v>1</v>
      </c>
      <c r="I104" s="211"/>
      <c r="J104" s="212">
        <f>ROUND(I104*H104,2)</f>
        <v>0</v>
      </c>
      <c r="K104" s="208" t="s">
        <v>149</v>
      </c>
      <c r="L104" s="46"/>
      <c r="M104" s="213" t="s">
        <v>19</v>
      </c>
      <c r="N104" s="214" t="s">
        <v>46</v>
      </c>
      <c r="O104" s="86"/>
      <c r="P104" s="215">
        <f>O104*H104</f>
        <v>0</v>
      </c>
      <c r="Q104" s="215">
        <v>0.033279999999999997</v>
      </c>
      <c r="R104" s="215">
        <f>Q104*H104</f>
        <v>0.033279999999999997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150</v>
      </c>
      <c r="AT104" s="217" t="s">
        <v>145</v>
      </c>
      <c r="AU104" s="217" t="s">
        <v>85</v>
      </c>
      <c r="AY104" s="19" t="s">
        <v>142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83</v>
      </c>
      <c r="BK104" s="218">
        <f>ROUND(I104*H104,2)</f>
        <v>0</v>
      </c>
      <c r="BL104" s="19" t="s">
        <v>150</v>
      </c>
      <c r="BM104" s="217" t="s">
        <v>151</v>
      </c>
    </row>
    <row r="105" s="2" customFormat="1">
      <c r="A105" s="40"/>
      <c r="B105" s="41"/>
      <c r="C105" s="42"/>
      <c r="D105" s="219" t="s">
        <v>152</v>
      </c>
      <c r="E105" s="42"/>
      <c r="F105" s="220" t="s">
        <v>153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152</v>
      </c>
      <c r="AU105" s="19" t="s">
        <v>85</v>
      </c>
    </row>
    <row r="106" s="2" customFormat="1">
      <c r="A106" s="40"/>
      <c r="B106" s="41"/>
      <c r="C106" s="42"/>
      <c r="D106" s="224" t="s">
        <v>154</v>
      </c>
      <c r="E106" s="42"/>
      <c r="F106" s="225" t="s">
        <v>155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154</v>
      </c>
      <c r="AU106" s="19" t="s">
        <v>85</v>
      </c>
    </row>
    <row r="107" s="2" customFormat="1" ht="21.75" customHeight="1">
      <c r="A107" s="40"/>
      <c r="B107" s="41"/>
      <c r="C107" s="206" t="s">
        <v>156</v>
      </c>
      <c r="D107" s="206" t="s">
        <v>145</v>
      </c>
      <c r="E107" s="207" t="s">
        <v>157</v>
      </c>
      <c r="F107" s="208" t="s">
        <v>158</v>
      </c>
      <c r="G107" s="209" t="s">
        <v>148</v>
      </c>
      <c r="H107" s="210">
        <v>1</v>
      </c>
      <c r="I107" s="211"/>
      <c r="J107" s="212">
        <f>ROUND(I107*H107,2)</f>
        <v>0</v>
      </c>
      <c r="K107" s="208" t="s">
        <v>149</v>
      </c>
      <c r="L107" s="46"/>
      <c r="M107" s="213" t="s">
        <v>19</v>
      </c>
      <c r="N107" s="214" t="s">
        <v>46</v>
      </c>
      <c r="O107" s="86"/>
      <c r="P107" s="215">
        <f>O107*H107</f>
        <v>0</v>
      </c>
      <c r="Q107" s="215">
        <v>0.038350000000000002</v>
      </c>
      <c r="R107" s="215">
        <f>Q107*H107</f>
        <v>0.038350000000000002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150</v>
      </c>
      <c r="AT107" s="217" t="s">
        <v>145</v>
      </c>
      <c r="AU107" s="217" t="s">
        <v>85</v>
      </c>
      <c r="AY107" s="19" t="s">
        <v>142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83</v>
      </c>
      <c r="BK107" s="218">
        <f>ROUND(I107*H107,2)</f>
        <v>0</v>
      </c>
      <c r="BL107" s="19" t="s">
        <v>150</v>
      </c>
      <c r="BM107" s="217" t="s">
        <v>159</v>
      </c>
    </row>
    <row r="108" s="2" customFormat="1">
      <c r="A108" s="40"/>
      <c r="B108" s="41"/>
      <c r="C108" s="42"/>
      <c r="D108" s="219" t="s">
        <v>152</v>
      </c>
      <c r="E108" s="42"/>
      <c r="F108" s="220" t="s">
        <v>160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152</v>
      </c>
      <c r="AU108" s="19" t="s">
        <v>85</v>
      </c>
    </row>
    <row r="109" s="2" customFormat="1">
      <c r="A109" s="40"/>
      <c r="B109" s="41"/>
      <c r="C109" s="42"/>
      <c r="D109" s="224" t="s">
        <v>154</v>
      </c>
      <c r="E109" s="42"/>
      <c r="F109" s="225" t="s">
        <v>161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154</v>
      </c>
      <c r="AU109" s="19" t="s">
        <v>85</v>
      </c>
    </row>
    <row r="110" s="2" customFormat="1" ht="16.5" customHeight="1">
      <c r="A110" s="40"/>
      <c r="B110" s="41"/>
      <c r="C110" s="206" t="s">
        <v>162</v>
      </c>
      <c r="D110" s="206" t="s">
        <v>145</v>
      </c>
      <c r="E110" s="207" t="s">
        <v>163</v>
      </c>
      <c r="F110" s="208" t="s">
        <v>164</v>
      </c>
      <c r="G110" s="209" t="s">
        <v>165</v>
      </c>
      <c r="H110" s="210">
        <v>8.0190000000000001</v>
      </c>
      <c r="I110" s="211"/>
      <c r="J110" s="212">
        <f>ROUND(I110*H110,2)</f>
        <v>0</v>
      </c>
      <c r="K110" s="208" t="s">
        <v>149</v>
      </c>
      <c r="L110" s="46"/>
      <c r="M110" s="213" t="s">
        <v>19</v>
      </c>
      <c r="N110" s="214" t="s">
        <v>46</v>
      </c>
      <c r="O110" s="86"/>
      <c r="P110" s="215">
        <f>O110*H110</f>
        <v>0</v>
      </c>
      <c r="Q110" s="215">
        <v>0.052499999999999998</v>
      </c>
      <c r="R110" s="215">
        <f>Q110*H110</f>
        <v>0.42099749999999997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150</v>
      </c>
      <c r="AT110" s="217" t="s">
        <v>145</v>
      </c>
      <c r="AU110" s="217" t="s">
        <v>85</v>
      </c>
      <c r="AY110" s="19" t="s">
        <v>142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83</v>
      </c>
      <c r="BK110" s="218">
        <f>ROUND(I110*H110,2)</f>
        <v>0</v>
      </c>
      <c r="BL110" s="19" t="s">
        <v>150</v>
      </c>
      <c r="BM110" s="217" t="s">
        <v>166</v>
      </c>
    </row>
    <row r="111" s="2" customFormat="1">
      <c r="A111" s="40"/>
      <c r="B111" s="41"/>
      <c r="C111" s="42"/>
      <c r="D111" s="219" t="s">
        <v>152</v>
      </c>
      <c r="E111" s="42"/>
      <c r="F111" s="220" t="s">
        <v>167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152</v>
      </c>
      <c r="AU111" s="19" t="s">
        <v>85</v>
      </c>
    </row>
    <row r="112" s="2" customFormat="1">
      <c r="A112" s="40"/>
      <c r="B112" s="41"/>
      <c r="C112" s="42"/>
      <c r="D112" s="224" t="s">
        <v>154</v>
      </c>
      <c r="E112" s="42"/>
      <c r="F112" s="225" t="s">
        <v>168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154</v>
      </c>
      <c r="AU112" s="19" t="s">
        <v>85</v>
      </c>
    </row>
    <row r="113" s="13" customFormat="1">
      <c r="A113" s="13"/>
      <c r="B113" s="226"/>
      <c r="C113" s="227"/>
      <c r="D113" s="219" t="s">
        <v>169</v>
      </c>
      <c r="E113" s="228" t="s">
        <v>19</v>
      </c>
      <c r="F113" s="229" t="s">
        <v>170</v>
      </c>
      <c r="G113" s="227"/>
      <c r="H113" s="230">
        <v>8.0190000000000001</v>
      </c>
      <c r="I113" s="231"/>
      <c r="J113" s="227"/>
      <c r="K113" s="227"/>
      <c r="L113" s="232"/>
      <c r="M113" s="233"/>
      <c r="N113" s="234"/>
      <c r="O113" s="234"/>
      <c r="P113" s="234"/>
      <c r="Q113" s="234"/>
      <c r="R113" s="234"/>
      <c r="S113" s="234"/>
      <c r="T113" s="23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6" t="s">
        <v>169</v>
      </c>
      <c r="AU113" s="236" t="s">
        <v>85</v>
      </c>
      <c r="AV113" s="13" t="s">
        <v>85</v>
      </c>
      <c r="AW113" s="13" t="s">
        <v>34</v>
      </c>
      <c r="AX113" s="13" t="s">
        <v>83</v>
      </c>
      <c r="AY113" s="236" t="s">
        <v>142</v>
      </c>
    </row>
    <row r="114" s="2" customFormat="1" ht="16.5" customHeight="1">
      <c r="A114" s="40"/>
      <c r="B114" s="41"/>
      <c r="C114" s="206" t="s">
        <v>171</v>
      </c>
      <c r="D114" s="206" t="s">
        <v>145</v>
      </c>
      <c r="E114" s="207" t="s">
        <v>172</v>
      </c>
      <c r="F114" s="208" t="s">
        <v>173</v>
      </c>
      <c r="G114" s="209" t="s">
        <v>165</v>
      </c>
      <c r="H114" s="210">
        <v>48.658999999999999</v>
      </c>
      <c r="I114" s="211"/>
      <c r="J114" s="212">
        <f>ROUND(I114*H114,2)</f>
        <v>0</v>
      </c>
      <c r="K114" s="208" t="s">
        <v>149</v>
      </c>
      <c r="L114" s="46"/>
      <c r="M114" s="213" t="s">
        <v>19</v>
      </c>
      <c r="N114" s="214" t="s">
        <v>46</v>
      </c>
      <c r="O114" s="86"/>
      <c r="P114" s="215">
        <f>O114*H114</f>
        <v>0</v>
      </c>
      <c r="Q114" s="215">
        <v>0.061719999999999997</v>
      </c>
      <c r="R114" s="215">
        <f>Q114*H114</f>
        <v>3.00323348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150</v>
      </c>
      <c r="AT114" s="217" t="s">
        <v>145</v>
      </c>
      <c r="AU114" s="217" t="s">
        <v>85</v>
      </c>
      <c r="AY114" s="19" t="s">
        <v>142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83</v>
      </c>
      <c r="BK114" s="218">
        <f>ROUND(I114*H114,2)</f>
        <v>0</v>
      </c>
      <c r="BL114" s="19" t="s">
        <v>150</v>
      </c>
      <c r="BM114" s="217" t="s">
        <v>174</v>
      </c>
    </row>
    <row r="115" s="2" customFormat="1">
      <c r="A115" s="40"/>
      <c r="B115" s="41"/>
      <c r="C115" s="42"/>
      <c r="D115" s="219" t="s">
        <v>152</v>
      </c>
      <c r="E115" s="42"/>
      <c r="F115" s="220" t="s">
        <v>175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152</v>
      </c>
      <c r="AU115" s="19" t="s">
        <v>85</v>
      </c>
    </row>
    <row r="116" s="2" customFormat="1">
      <c r="A116" s="40"/>
      <c r="B116" s="41"/>
      <c r="C116" s="42"/>
      <c r="D116" s="224" t="s">
        <v>154</v>
      </c>
      <c r="E116" s="42"/>
      <c r="F116" s="225" t="s">
        <v>176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154</v>
      </c>
      <c r="AU116" s="19" t="s">
        <v>85</v>
      </c>
    </row>
    <row r="117" s="13" customFormat="1">
      <c r="A117" s="13"/>
      <c r="B117" s="226"/>
      <c r="C117" s="227"/>
      <c r="D117" s="219" t="s">
        <v>169</v>
      </c>
      <c r="E117" s="228" t="s">
        <v>19</v>
      </c>
      <c r="F117" s="229" t="s">
        <v>177</v>
      </c>
      <c r="G117" s="227"/>
      <c r="H117" s="230">
        <v>48.658999999999999</v>
      </c>
      <c r="I117" s="231"/>
      <c r="J117" s="227"/>
      <c r="K117" s="227"/>
      <c r="L117" s="232"/>
      <c r="M117" s="233"/>
      <c r="N117" s="234"/>
      <c r="O117" s="234"/>
      <c r="P117" s="234"/>
      <c r="Q117" s="234"/>
      <c r="R117" s="234"/>
      <c r="S117" s="234"/>
      <c r="T117" s="23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6" t="s">
        <v>169</v>
      </c>
      <c r="AU117" s="236" t="s">
        <v>85</v>
      </c>
      <c r="AV117" s="13" t="s">
        <v>85</v>
      </c>
      <c r="AW117" s="13" t="s">
        <v>34</v>
      </c>
      <c r="AX117" s="13" t="s">
        <v>83</v>
      </c>
      <c r="AY117" s="236" t="s">
        <v>142</v>
      </c>
    </row>
    <row r="118" s="2" customFormat="1" ht="16.5" customHeight="1">
      <c r="A118" s="40"/>
      <c r="B118" s="41"/>
      <c r="C118" s="206" t="s">
        <v>85</v>
      </c>
      <c r="D118" s="206" t="s">
        <v>145</v>
      </c>
      <c r="E118" s="207" t="s">
        <v>178</v>
      </c>
      <c r="F118" s="208" t="s">
        <v>179</v>
      </c>
      <c r="G118" s="209" t="s">
        <v>165</v>
      </c>
      <c r="H118" s="210">
        <v>27.308</v>
      </c>
      <c r="I118" s="211"/>
      <c r="J118" s="212">
        <f>ROUND(I118*H118,2)</f>
        <v>0</v>
      </c>
      <c r="K118" s="208" t="s">
        <v>149</v>
      </c>
      <c r="L118" s="46"/>
      <c r="M118" s="213" t="s">
        <v>19</v>
      </c>
      <c r="N118" s="214" t="s">
        <v>46</v>
      </c>
      <c r="O118" s="86"/>
      <c r="P118" s="215">
        <f>O118*H118</f>
        <v>0</v>
      </c>
      <c r="Q118" s="215">
        <v>0.069980000000000001</v>
      </c>
      <c r="R118" s="215">
        <f>Q118*H118</f>
        <v>1.9110138400000001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150</v>
      </c>
      <c r="AT118" s="217" t="s">
        <v>145</v>
      </c>
      <c r="AU118" s="217" t="s">
        <v>85</v>
      </c>
      <c r="AY118" s="19" t="s">
        <v>142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83</v>
      </c>
      <c r="BK118" s="218">
        <f>ROUND(I118*H118,2)</f>
        <v>0</v>
      </c>
      <c r="BL118" s="19" t="s">
        <v>150</v>
      </c>
      <c r="BM118" s="217" t="s">
        <v>180</v>
      </c>
    </row>
    <row r="119" s="2" customFormat="1">
      <c r="A119" s="40"/>
      <c r="B119" s="41"/>
      <c r="C119" s="42"/>
      <c r="D119" s="219" t="s">
        <v>152</v>
      </c>
      <c r="E119" s="42"/>
      <c r="F119" s="220" t="s">
        <v>181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152</v>
      </c>
      <c r="AU119" s="19" t="s">
        <v>85</v>
      </c>
    </row>
    <row r="120" s="2" customFormat="1">
      <c r="A120" s="40"/>
      <c r="B120" s="41"/>
      <c r="C120" s="42"/>
      <c r="D120" s="224" t="s">
        <v>154</v>
      </c>
      <c r="E120" s="42"/>
      <c r="F120" s="225" t="s">
        <v>182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154</v>
      </c>
      <c r="AU120" s="19" t="s">
        <v>85</v>
      </c>
    </row>
    <row r="121" s="13" customFormat="1">
      <c r="A121" s="13"/>
      <c r="B121" s="226"/>
      <c r="C121" s="227"/>
      <c r="D121" s="219" t="s">
        <v>169</v>
      </c>
      <c r="E121" s="228" t="s">
        <v>19</v>
      </c>
      <c r="F121" s="229" t="s">
        <v>183</v>
      </c>
      <c r="G121" s="227"/>
      <c r="H121" s="230">
        <v>27.308</v>
      </c>
      <c r="I121" s="231"/>
      <c r="J121" s="227"/>
      <c r="K121" s="227"/>
      <c r="L121" s="232"/>
      <c r="M121" s="233"/>
      <c r="N121" s="234"/>
      <c r="O121" s="234"/>
      <c r="P121" s="234"/>
      <c r="Q121" s="234"/>
      <c r="R121" s="234"/>
      <c r="S121" s="234"/>
      <c r="T121" s="23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6" t="s">
        <v>169</v>
      </c>
      <c r="AU121" s="236" t="s">
        <v>85</v>
      </c>
      <c r="AV121" s="13" t="s">
        <v>85</v>
      </c>
      <c r="AW121" s="13" t="s">
        <v>34</v>
      </c>
      <c r="AX121" s="13" t="s">
        <v>83</v>
      </c>
      <c r="AY121" s="236" t="s">
        <v>142</v>
      </c>
    </row>
    <row r="122" s="2" customFormat="1" ht="16.5" customHeight="1">
      <c r="A122" s="40"/>
      <c r="B122" s="41"/>
      <c r="C122" s="206" t="s">
        <v>184</v>
      </c>
      <c r="D122" s="206" t="s">
        <v>145</v>
      </c>
      <c r="E122" s="207" t="s">
        <v>185</v>
      </c>
      <c r="F122" s="208" t="s">
        <v>186</v>
      </c>
      <c r="G122" s="209" t="s">
        <v>187</v>
      </c>
      <c r="H122" s="210">
        <v>83</v>
      </c>
      <c r="I122" s="211"/>
      <c r="J122" s="212">
        <f>ROUND(I122*H122,2)</f>
        <v>0</v>
      </c>
      <c r="K122" s="208" t="s">
        <v>149</v>
      </c>
      <c r="L122" s="46"/>
      <c r="M122" s="213" t="s">
        <v>19</v>
      </c>
      <c r="N122" s="214" t="s">
        <v>46</v>
      </c>
      <c r="O122" s="86"/>
      <c r="P122" s="215">
        <f>O122*H122</f>
        <v>0</v>
      </c>
      <c r="Q122" s="215">
        <v>0.00020000000000000001</v>
      </c>
      <c r="R122" s="215">
        <f>Q122*H122</f>
        <v>0.0166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150</v>
      </c>
      <c r="AT122" s="217" t="s">
        <v>145</v>
      </c>
      <c r="AU122" s="217" t="s">
        <v>85</v>
      </c>
      <c r="AY122" s="19" t="s">
        <v>142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83</v>
      </c>
      <c r="BK122" s="218">
        <f>ROUND(I122*H122,2)</f>
        <v>0</v>
      </c>
      <c r="BL122" s="19" t="s">
        <v>150</v>
      </c>
      <c r="BM122" s="217" t="s">
        <v>188</v>
      </c>
    </row>
    <row r="123" s="2" customFormat="1">
      <c r="A123" s="40"/>
      <c r="B123" s="41"/>
      <c r="C123" s="42"/>
      <c r="D123" s="219" t="s">
        <v>152</v>
      </c>
      <c r="E123" s="42"/>
      <c r="F123" s="220" t="s">
        <v>189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152</v>
      </c>
      <c r="AU123" s="19" t="s">
        <v>85</v>
      </c>
    </row>
    <row r="124" s="2" customFormat="1">
      <c r="A124" s="40"/>
      <c r="B124" s="41"/>
      <c r="C124" s="42"/>
      <c r="D124" s="224" t="s">
        <v>154</v>
      </c>
      <c r="E124" s="42"/>
      <c r="F124" s="225" t="s">
        <v>190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154</v>
      </c>
      <c r="AU124" s="19" t="s">
        <v>85</v>
      </c>
    </row>
    <row r="125" s="13" customFormat="1">
      <c r="A125" s="13"/>
      <c r="B125" s="226"/>
      <c r="C125" s="227"/>
      <c r="D125" s="219" t="s">
        <v>169</v>
      </c>
      <c r="E125" s="228" t="s">
        <v>19</v>
      </c>
      <c r="F125" s="229" t="s">
        <v>191</v>
      </c>
      <c r="G125" s="227"/>
      <c r="H125" s="230">
        <v>83</v>
      </c>
      <c r="I125" s="231"/>
      <c r="J125" s="227"/>
      <c r="K125" s="227"/>
      <c r="L125" s="232"/>
      <c r="M125" s="233"/>
      <c r="N125" s="234"/>
      <c r="O125" s="234"/>
      <c r="P125" s="234"/>
      <c r="Q125" s="234"/>
      <c r="R125" s="234"/>
      <c r="S125" s="234"/>
      <c r="T125" s="23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6" t="s">
        <v>169</v>
      </c>
      <c r="AU125" s="236" t="s">
        <v>85</v>
      </c>
      <c r="AV125" s="13" t="s">
        <v>85</v>
      </c>
      <c r="AW125" s="13" t="s">
        <v>34</v>
      </c>
      <c r="AX125" s="13" t="s">
        <v>83</v>
      </c>
      <c r="AY125" s="236" t="s">
        <v>142</v>
      </c>
    </row>
    <row r="126" s="12" customFormat="1" ht="22.8" customHeight="1">
      <c r="A126" s="12"/>
      <c r="B126" s="190"/>
      <c r="C126" s="191"/>
      <c r="D126" s="192" t="s">
        <v>74</v>
      </c>
      <c r="E126" s="204" t="s">
        <v>192</v>
      </c>
      <c r="F126" s="204" t="s">
        <v>193</v>
      </c>
      <c r="G126" s="191"/>
      <c r="H126" s="191"/>
      <c r="I126" s="194"/>
      <c r="J126" s="205">
        <f>BK126</f>
        <v>0</v>
      </c>
      <c r="K126" s="191"/>
      <c r="L126" s="196"/>
      <c r="M126" s="197"/>
      <c r="N126" s="198"/>
      <c r="O126" s="198"/>
      <c r="P126" s="199">
        <f>SUM(P127:P161)</f>
        <v>0</v>
      </c>
      <c r="Q126" s="198"/>
      <c r="R126" s="199">
        <f>SUM(R127:R161)</f>
        <v>9.5459052</v>
      </c>
      <c r="S126" s="198"/>
      <c r="T126" s="200">
        <f>SUM(T127:T161)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1" t="s">
        <v>83</v>
      </c>
      <c r="AT126" s="202" t="s">
        <v>74</v>
      </c>
      <c r="AU126" s="202" t="s">
        <v>83</v>
      </c>
      <c r="AY126" s="201" t="s">
        <v>142</v>
      </c>
      <c r="BK126" s="203">
        <f>SUM(BK127:BK161)</f>
        <v>0</v>
      </c>
    </row>
    <row r="127" s="2" customFormat="1" ht="16.5" customHeight="1">
      <c r="A127" s="40"/>
      <c r="B127" s="41"/>
      <c r="C127" s="206" t="s">
        <v>143</v>
      </c>
      <c r="D127" s="206" t="s">
        <v>145</v>
      </c>
      <c r="E127" s="207" t="s">
        <v>194</v>
      </c>
      <c r="F127" s="208" t="s">
        <v>195</v>
      </c>
      <c r="G127" s="209" t="s">
        <v>165</v>
      </c>
      <c r="H127" s="210">
        <v>532.79999999999995</v>
      </c>
      <c r="I127" s="211"/>
      <c r="J127" s="212">
        <f>ROUND(I127*H127,2)</f>
        <v>0</v>
      </c>
      <c r="K127" s="208" t="s">
        <v>149</v>
      </c>
      <c r="L127" s="46"/>
      <c r="M127" s="213" t="s">
        <v>19</v>
      </c>
      <c r="N127" s="214" t="s">
        <v>46</v>
      </c>
      <c r="O127" s="86"/>
      <c r="P127" s="215">
        <f>O127*H127</f>
        <v>0</v>
      </c>
      <c r="Q127" s="215">
        <v>0.0073499999999999998</v>
      </c>
      <c r="R127" s="215">
        <f>Q127*H127</f>
        <v>3.9160799999999996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150</v>
      </c>
      <c r="AT127" s="217" t="s">
        <v>145</v>
      </c>
      <c r="AU127" s="217" t="s">
        <v>85</v>
      </c>
      <c r="AY127" s="19" t="s">
        <v>142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83</v>
      </c>
      <c r="BK127" s="218">
        <f>ROUND(I127*H127,2)</f>
        <v>0</v>
      </c>
      <c r="BL127" s="19" t="s">
        <v>150</v>
      </c>
      <c r="BM127" s="217" t="s">
        <v>196</v>
      </c>
    </row>
    <row r="128" s="2" customFormat="1">
      <c r="A128" s="40"/>
      <c r="B128" s="41"/>
      <c r="C128" s="42"/>
      <c r="D128" s="219" t="s">
        <v>152</v>
      </c>
      <c r="E128" s="42"/>
      <c r="F128" s="220" t="s">
        <v>197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152</v>
      </c>
      <c r="AU128" s="19" t="s">
        <v>85</v>
      </c>
    </row>
    <row r="129" s="2" customFormat="1">
      <c r="A129" s="40"/>
      <c r="B129" s="41"/>
      <c r="C129" s="42"/>
      <c r="D129" s="224" t="s">
        <v>154</v>
      </c>
      <c r="E129" s="42"/>
      <c r="F129" s="225" t="s">
        <v>198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154</v>
      </c>
      <c r="AU129" s="19" t="s">
        <v>85</v>
      </c>
    </row>
    <row r="130" s="13" customFormat="1">
      <c r="A130" s="13"/>
      <c r="B130" s="226"/>
      <c r="C130" s="227"/>
      <c r="D130" s="219" t="s">
        <v>169</v>
      </c>
      <c r="E130" s="228" t="s">
        <v>19</v>
      </c>
      <c r="F130" s="229" t="s">
        <v>199</v>
      </c>
      <c r="G130" s="227"/>
      <c r="H130" s="230">
        <v>532.79999999999995</v>
      </c>
      <c r="I130" s="231"/>
      <c r="J130" s="227"/>
      <c r="K130" s="227"/>
      <c r="L130" s="232"/>
      <c r="M130" s="233"/>
      <c r="N130" s="234"/>
      <c r="O130" s="234"/>
      <c r="P130" s="234"/>
      <c r="Q130" s="234"/>
      <c r="R130" s="234"/>
      <c r="S130" s="234"/>
      <c r="T130" s="23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6" t="s">
        <v>169</v>
      </c>
      <c r="AU130" s="236" t="s">
        <v>85</v>
      </c>
      <c r="AV130" s="13" t="s">
        <v>85</v>
      </c>
      <c r="AW130" s="13" t="s">
        <v>34</v>
      </c>
      <c r="AX130" s="13" t="s">
        <v>83</v>
      </c>
      <c r="AY130" s="236" t="s">
        <v>142</v>
      </c>
    </row>
    <row r="131" s="2" customFormat="1" ht="24.15" customHeight="1">
      <c r="A131" s="40"/>
      <c r="B131" s="41"/>
      <c r="C131" s="206" t="s">
        <v>150</v>
      </c>
      <c r="D131" s="206" t="s">
        <v>145</v>
      </c>
      <c r="E131" s="207" t="s">
        <v>200</v>
      </c>
      <c r="F131" s="208" t="s">
        <v>201</v>
      </c>
      <c r="G131" s="209" t="s">
        <v>165</v>
      </c>
      <c r="H131" s="210">
        <v>692.63999999999999</v>
      </c>
      <c r="I131" s="211"/>
      <c r="J131" s="212">
        <f>ROUND(I131*H131,2)</f>
        <v>0</v>
      </c>
      <c r="K131" s="208" t="s">
        <v>149</v>
      </c>
      <c r="L131" s="46"/>
      <c r="M131" s="213" t="s">
        <v>19</v>
      </c>
      <c r="N131" s="214" t="s">
        <v>46</v>
      </c>
      <c r="O131" s="86"/>
      <c r="P131" s="215">
        <f>O131*H131</f>
        <v>0</v>
      </c>
      <c r="Q131" s="215">
        <v>0.0043800000000000002</v>
      </c>
      <c r="R131" s="215">
        <f>Q131*H131</f>
        <v>3.0337632000000001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150</v>
      </c>
      <c r="AT131" s="217" t="s">
        <v>145</v>
      </c>
      <c r="AU131" s="217" t="s">
        <v>85</v>
      </c>
      <c r="AY131" s="19" t="s">
        <v>142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83</v>
      </c>
      <c r="BK131" s="218">
        <f>ROUND(I131*H131,2)</f>
        <v>0</v>
      </c>
      <c r="BL131" s="19" t="s">
        <v>150</v>
      </c>
      <c r="BM131" s="217" t="s">
        <v>202</v>
      </c>
    </row>
    <row r="132" s="2" customFormat="1">
      <c r="A132" s="40"/>
      <c r="B132" s="41"/>
      <c r="C132" s="42"/>
      <c r="D132" s="219" t="s">
        <v>152</v>
      </c>
      <c r="E132" s="42"/>
      <c r="F132" s="220" t="s">
        <v>201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152</v>
      </c>
      <c r="AU132" s="19" t="s">
        <v>85</v>
      </c>
    </row>
    <row r="133" s="2" customFormat="1">
      <c r="A133" s="40"/>
      <c r="B133" s="41"/>
      <c r="C133" s="42"/>
      <c r="D133" s="224" t="s">
        <v>154</v>
      </c>
      <c r="E133" s="42"/>
      <c r="F133" s="225" t="s">
        <v>203</v>
      </c>
      <c r="G133" s="42"/>
      <c r="H133" s="42"/>
      <c r="I133" s="221"/>
      <c r="J133" s="42"/>
      <c r="K133" s="42"/>
      <c r="L133" s="46"/>
      <c r="M133" s="222"/>
      <c r="N133" s="22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154</v>
      </c>
      <c r="AU133" s="19" t="s">
        <v>85</v>
      </c>
    </row>
    <row r="134" s="13" customFormat="1">
      <c r="A134" s="13"/>
      <c r="B134" s="226"/>
      <c r="C134" s="227"/>
      <c r="D134" s="219" t="s">
        <v>169</v>
      </c>
      <c r="E134" s="228" t="s">
        <v>19</v>
      </c>
      <c r="F134" s="229" t="s">
        <v>204</v>
      </c>
      <c r="G134" s="227"/>
      <c r="H134" s="230">
        <v>692.63999999999999</v>
      </c>
      <c r="I134" s="231"/>
      <c r="J134" s="227"/>
      <c r="K134" s="227"/>
      <c r="L134" s="232"/>
      <c r="M134" s="233"/>
      <c r="N134" s="234"/>
      <c r="O134" s="234"/>
      <c r="P134" s="234"/>
      <c r="Q134" s="234"/>
      <c r="R134" s="234"/>
      <c r="S134" s="234"/>
      <c r="T134" s="23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6" t="s">
        <v>169</v>
      </c>
      <c r="AU134" s="236" t="s">
        <v>85</v>
      </c>
      <c r="AV134" s="13" t="s">
        <v>85</v>
      </c>
      <c r="AW134" s="13" t="s">
        <v>34</v>
      </c>
      <c r="AX134" s="13" t="s">
        <v>83</v>
      </c>
      <c r="AY134" s="236" t="s">
        <v>142</v>
      </c>
    </row>
    <row r="135" s="2" customFormat="1" ht="16.5" customHeight="1">
      <c r="A135" s="40"/>
      <c r="B135" s="41"/>
      <c r="C135" s="206" t="s">
        <v>205</v>
      </c>
      <c r="D135" s="206" t="s">
        <v>145</v>
      </c>
      <c r="E135" s="207" t="s">
        <v>206</v>
      </c>
      <c r="F135" s="208" t="s">
        <v>207</v>
      </c>
      <c r="G135" s="209" t="s">
        <v>165</v>
      </c>
      <c r="H135" s="210">
        <v>352.54300000000001</v>
      </c>
      <c r="I135" s="211"/>
      <c r="J135" s="212">
        <f>ROUND(I135*H135,2)</f>
        <v>0</v>
      </c>
      <c r="K135" s="208" t="s">
        <v>149</v>
      </c>
      <c r="L135" s="46"/>
      <c r="M135" s="213" t="s">
        <v>19</v>
      </c>
      <c r="N135" s="214" t="s">
        <v>46</v>
      </c>
      <c r="O135" s="86"/>
      <c r="P135" s="215">
        <f>O135*H135</f>
        <v>0</v>
      </c>
      <c r="Q135" s="215">
        <v>0.0040000000000000001</v>
      </c>
      <c r="R135" s="215">
        <f>Q135*H135</f>
        <v>1.410172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150</v>
      </c>
      <c r="AT135" s="217" t="s">
        <v>145</v>
      </c>
      <c r="AU135" s="217" t="s">
        <v>85</v>
      </c>
      <c r="AY135" s="19" t="s">
        <v>142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83</v>
      </c>
      <c r="BK135" s="218">
        <f>ROUND(I135*H135,2)</f>
        <v>0</v>
      </c>
      <c r="BL135" s="19" t="s">
        <v>150</v>
      </c>
      <c r="BM135" s="217" t="s">
        <v>208</v>
      </c>
    </row>
    <row r="136" s="2" customFormat="1">
      <c r="A136" s="40"/>
      <c r="B136" s="41"/>
      <c r="C136" s="42"/>
      <c r="D136" s="219" t="s">
        <v>152</v>
      </c>
      <c r="E136" s="42"/>
      <c r="F136" s="220" t="s">
        <v>209</v>
      </c>
      <c r="G136" s="42"/>
      <c r="H136" s="42"/>
      <c r="I136" s="221"/>
      <c r="J136" s="42"/>
      <c r="K136" s="42"/>
      <c r="L136" s="46"/>
      <c r="M136" s="222"/>
      <c r="N136" s="22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152</v>
      </c>
      <c r="AU136" s="19" t="s">
        <v>85</v>
      </c>
    </row>
    <row r="137" s="2" customFormat="1">
      <c r="A137" s="40"/>
      <c r="B137" s="41"/>
      <c r="C137" s="42"/>
      <c r="D137" s="224" t="s">
        <v>154</v>
      </c>
      <c r="E137" s="42"/>
      <c r="F137" s="225" t="s">
        <v>210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154</v>
      </c>
      <c r="AU137" s="19" t="s">
        <v>85</v>
      </c>
    </row>
    <row r="138" s="13" customFormat="1">
      <c r="A138" s="13"/>
      <c r="B138" s="226"/>
      <c r="C138" s="227"/>
      <c r="D138" s="219" t="s">
        <v>169</v>
      </c>
      <c r="E138" s="228" t="s">
        <v>19</v>
      </c>
      <c r="F138" s="229" t="s">
        <v>211</v>
      </c>
      <c r="G138" s="227"/>
      <c r="H138" s="230">
        <v>352.54300000000001</v>
      </c>
      <c r="I138" s="231"/>
      <c r="J138" s="227"/>
      <c r="K138" s="227"/>
      <c r="L138" s="232"/>
      <c r="M138" s="233"/>
      <c r="N138" s="234"/>
      <c r="O138" s="234"/>
      <c r="P138" s="234"/>
      <c r="Q138" s="234"/>
      <c r="R138" s="234"/>
      <c r="S138" s="234"/>
      <c r="T138" s="23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6" t="s">
        <v>169</v>
      </c>
      <c r="AU138" s="236" t="s">
        <v>85</v>
      </c>
      <c r="AV138" s="13" t="s">
        <v>85</v>
      </c>
      <c r="AW138" s="13" t="s">
        <v>34</v>
      </c>
      <c r="AX138" s="13" t="s">
        <v>83</v>
      </c>
      <c r="AY138" s="236" t="s">
        <v>142</v>
      </c>
    </row>
    <row r="139" s="2" customFormat="1" ht="16.5" customHeight="1">
      <c r="A139" s="40"/>
      <c r="B139" s="41"/>
      <c r="C139" s="206" t="s">
        <v>192</v>
      </c>
      <c r="D139" s="206" t="s">
        <v>145</v>
      </c>
      <c r="E139" s="207" t="s">
        <v>212</v>
      </c>
      <c r="F139" s="208" t="s">
        <v>213</v>
      </c>
      <c r="G139" s="209" t="s">
        <v>148</v>
      </c>
      <c r="H139" s="210">
        <v>20</v>
      </c>
      <c r="I139" s="211"/>
      <c r="J139" s="212">
        <f>ROUND(I139*H139,2)</f>
        <v>0</v>
      </c>
      <c r="K139" s="208" t="s">
        <v>149</v>
      </c>
      <c r="L139" s="46"/>
      <c r="M139" s="213" t="s">
        <v>19</v>
      </c>
      <c r="N139" s="214" t="s">
        <v>46</v>
      </c>
      <c r="O139" s="86"/>
      <c r="P139" s="215">
        <f>O139*H139</f>
        <v>0</v>
      </c>
      <c r="Q139" s="215">
        <v>0.01</v>
      </c>
      <c r="R139" s="215">
        <f>Q139*H139</f>
        <v>0.20000000000000001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150</v>
      </c>
      <c r="AT139" s="217" t="s">
        <v>145</v>
      </c>
      <c r="AU139" s="217" t="s">
        <v>85</v>
      </c>
      <c r="AY139" s="19" t="s">
        <v>142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83</v>
      </c>
      <c r="BK139" s="218">
        <f>ROUND(I139*H139,2)</f>
        <v>0</v>
      </c>
      <c r="BL139" s="19" t="s">
        <v>150</v>
      </c>
      <c r="BM139" s="217" t="s">
        <v>214</v>
      </c>
    </row>
    <row r="140" s="2" customFormat="1">
      <c r="A140" s="40"/>
      <c r="B140" s="41"/>
      <c r="C140" s="42"/>
      <c r="D140" s="219" t="s">
        <v>152</v>
      </c>
      <c r="E140" s="42"/>
      <c r="F140" s="220" t="s">
        <v>215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152</v>
      </c>
      <c r="AU140" s="19" t="s">
        <v>85</v>
      </c>
    </row>
    <row r="141" s="2" customFormat="1">
      <c r="A141" s="40"/>
      <c r="B141" s="41"/>
      <c r="C141" s="42"/>
      <c r="D141" s="224" t="s">
        <v>154</v>
      </c>
      <c r="E141" s="42"/>
      <c r="F141" s="225" t="s">
        <v>216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154</v>
      </c>
      <c r="AU141" s="19" t="s">
        <v>85</v>
      </c>
    </row>
    <row r="142" s="2" customFormat="1" ht="16.5" customHeight="1">
      <c r="A142" s="40"/>
      <c r="B142" s="41"/>
      <c r="C142" s="206" t="s">
        <v>217</v>
      </c>
      <c r="D142" s="206" t="s">
        <v>145</v>
      </c>
      <c r="E142" s="207" t="s">
        <v>218</v>
      </c>
      <c r="F142" s="208" t="s">
        <v>219</v>
      </c>
      <c r="G142" s="209" t="s">
        <v>148</v>
      </c>
      <c r="H142" s="210">
        <v>14</v>
      </c>
      <c r="I142" s="211"/>
      <c r="J142" s="212">
        <f>ROUND(I142*H142,2)</f>
        <v>0</v>
      </c>
      <c r="K142" s="208" t="s">
        <v>149</v>
      </c>
      <c r="L142" s="46"/>
      <c r="M142" s="213" t="s">
        <v>19</v>
      </c>
      <c r="N142" s="214" t="s">
        <v>46</v>
      </c>
      <c r="O142" s="86"/>
      <c r="P142" s="215">
        <f>O142*H142</f>
        <v>0</v>
      </c>
      <c r="Q142" s="215">
        <v>0.04684</v>
      </c>
      <c r="R142" s="215">
        <f>Q142*H142</f>
        <v>0.65576000000000001</v>
      </c>
      <c r="S142" s="215">
        <v>0</v>
      </c>
      <c r="T142" s="21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150</v>
      </c>
      <c r="AT142" s="217" t="s">
        <v>145</v>
      </c>
      <c r="AU142" s="217" t="s">
        <v>85</v>
      </c>
      <c r="AY142" s="19" t="s">
        <v>142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9" t="s">
        <v>83</v>
      </c>
      <c r="BK142" s="218">
        <f>ROUND(I142*H142,2)</f>
        <v>0</v>
      </c>
      <c r="BL142" s="19" t="s">
        <v>150</v>
      </c>
      <c r="BM142" s="217" t="s">
        <v>220</v>
      </c>
    </row>
    <row r="143" s="2" customFormat="1">
      <c r="A143" s="40"/>
      <c r="B143" s="41"/>
      <c r="C143" s="42"/>
      <c r="D143" s="219" t="s">
        <v>152</v>
      </c>
      <c r="E143" s="42"/>
      <c r="F143" s="220" t="s">
        <v>221</v>
      </c>
      <c r="G143" s="42"/>
      <c r="H143" s="42"/>
      <c r="I143" s="221"/>
      <c r="J143" s="42"/>
      <c r="K143" s="42"/>
      <c r="L143" s="46"/>
      <c r="M143" s="222"/>
      <c r="N143" s="22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152</v>
      </c>
      <c r="AU143" s="19" t="s">
        <v>85</v>
      </c>
    </row>
    <row r="144" s="2" customFormat="1">
      <c r="A144" s="40"/>
      <c r="B144" s="41"/>
      <c r="C144" s="42"/>
      <c r="D144" s="224" t="s">
        <v>154</v>
      </c>
      <c r="E144" s="42"/>
      <c r="F144" s="225" t="s">
        <v>222</v>
      </c>
      <c r="G144" s="42"/>
      <c r="H144" s="42"/>
      <c r="I144" s="221"/>
      <c r="J144" s="42"/>
      <c r="K144" s="42"/>
      <c r="L144" s="46"/>
      <c r="M144" s="222"/>
      <c r="N144" s="223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154</v>
      </c>
      <c r="AU144" s="19" t="s">
        <v>85</v>
      </c>
    </row>
    <row r="145" s="2" customFormat="1" ht="21.75" customHeight="1">
      <c r="A145" s="40"/>
      <c r="B145" s="41"/>
      <c r="C145" s="237" t="s">
        <v>223</v>
      </c>
      <c r="D145" s="237" t="s">
        <v>224</v>
      </c>
      <c r="E145" s="238" t="s">
        <v>225</v>
      </c>
      <c r="F145" s="239" t="s">
        <v>226</v>
      </c>
      <c r="G145" s="240" t="s">
        <v>148</v>
      </c>
      <c r="H145" s="241">
        <v>3</v>
      </c>
      <c r="I145" s="242"/>
      <c r="J145" s="243">
        <f>ROUND(I145*H145,2)</f>
        <v>0</v>
      </c>
      <c r="K145" s="239" t="s">
        <v>149</v>
      </c>
      <c r="L145" s="244"/>
      <c r="M145" s="245" t="s">
        <v>19</v>
      </c>
      <c r="N145" s="246" t="s">
        <v>46</v>
      </c>
      <c r="O145" s="86"/>
      <c r="P145" s="215">
        <f>O145*H145</f>
        <v>0</v>
      </c>
      <c r="Q145" s="215">
        <v>0.014890000000000001</v>
      </c>
      <c r="R145" s="215">
        <f>Q145*H145</f>
        <v>0.044670000000000001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227</v>
      </c>
      <c r="AT145" s="217" t="s">
        <v>224</v>
      </c>
      <c r="AU145" s="217" t="s">
        <v>85</v>
      </c>
      <c r="AY145" s="19" t="s">
        <v>142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83</v>
      </c>
      <c r="BK145" s="218">
        <f>ROUND(I145*H145,2)</f>
        <v>0</v>
      </c>
      <c r="BL145" s="19" t="s">
        <v>150</v>
      </c>
      <c r="BM145" s="217" t="s">
        <v>228</v>
      </c>
    </row>
    <row r="146" s="2" customFormat="1">
      <c r="A146" s="40"/>
      <c r="B146" s="41"/>
      <c r="C146" s="42"/>
      <c r="D146" s="219" t="s">
        <v>152</v>
      </c>
      <c r="E146" s="42"/>
      <c r="F146" s="220" t="s">
        <v>226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152</v>
      </c>
      <c r="AU146" s="19" t="s">
        <v>85</v>
      </c>
    </row>
    <row r="147" s="2" customFormat="1">
      <c r="A147" s="40"/>
      <c r="B147" s="41"/>
      <c r="C147" s="42"/>
      <c r="D147" s="219" t="s">
        <v>229</v>
      </c>
      <c r="E147" s="42"/>
      <c r="F147" s="247" t="s">
        <v>230</v>
      </c>
      <c r="G147" s="42"/>
      <c r="H147" s="42"/>
      <c r="I147" s="221"/>
      <c r="J147" s="42"/>
      <c r="K147" s="42"/>
      <c r="L147" s="46"/>
      <c r="M147" s="222"/>
      <c r="N147" s="22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229</v>
      </c>
      <c r="AU147" s="19" t="s">
        <v>85</v>
      </c>
    </row>
    <row r="148" s="2" customFormat="1" ht="21.75" customHeight="1">
      <c r="A148" s="40"/>
      <c r="B148" s="41"/>
      <c r="C148" s="237" t="s">
        <v>231</v>
      </c>
      <c r="D148" s="237" t="s">
        <v>224</v>
      </c>
      <c r="E148" s="238" t="s">
        <v>232</v>
      </c>
      <c r="F148" s="239" t="s">
        <v>233</v>
      </c>
      <c r="G148" s="240" t="s">
        <v>148</v>
      </c>
      <c r="H148" s="241">
        <v>3</v>
      </c>
      <c r="I148" s="242"/>
      <c r="J148" s="243">
        <f>ROUND(I148*H148,2)</f>
        <v>0</v>
      </c>
      <c r="K148" s="239" t="s">
        <v>149</v>
      </c>
      <c r="L148" s="244"/>
      <c r="M148" s="245" t="s">
        <v>19</v>
      </c>
      <c r="N148" s="246" t="s">
        <v>46</v>
      </c>
      <c r="O148" s="86"/>
      <c r="P148" s="215">
        <f>O148*H148</f>
        <v>0</v>
      </c>
      <c r="Q148" s="215">
        <v>0.012250000000000001</v>
      </c>
      <c r="R148" s="215">
        <f>Q148*H148</f>
        <v>0.036750000000000005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227</v>
      </c>
      <c r="AT148" s="217" t="s">
        <v>224</v>
      </c>
      <c r="AU148" s="217" t="s">
        <v>85</v>
      </c>
      <c r="AY148" s="19" t="s">
        <v>142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83</v>
      </c>
      <c r="BK148" s="218">
        <f>ROUND(I148*H148,2)</f>
        <v>0</v>
      </c>
      <c r="BL148" s="19" t="s">
        <v>150</v>
      </c>
      <c r="BM148" s="217" t="s">
        <v>234</v>
      </c>
    </row>
    <row r="149" s="2" customFormat="1">
      <c r="A149" s="40"/>
      <c r="B149" s="41"/>
      <c r="C149" s="42"/>
      <c r="D149" s="219" t="s">
        <v>152</v>
      </c>
      <c r="E149" s="42"/>
      <c r="F149" s="220" t="s">
        <v>233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152</v>
      </c>
      <c r="AU149" s="19" t="s">
        <v>85</v>
      </c>
    </row>
    <row r="150" s="2" customFormat="1">
      <c r="A150" s="40"/>
      <c r="B150" s="41"/>
      <c r="C150" s="42"/>
      <c r="D150" s="219" t="s">
        <v>229</v>
      </c>
      <c r="E150" s="42"/>
      <c r="F150" s="247" t="s">
        <v>235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229</v>
      </c>
      <c r="AU150" s="19" t="s">
        <v>85</v>
      </c>
    </row>
    <row r="151" s="2" customFormat="1" ht="21.75" customHeight="1">
      <c r="A151" s="40"/>
      <c r="B151" s="41"/>
      <c r="C151" s="237" t="s">
        <v>236</v>
      </c>
      <c r="D151" s="237" t="s">
        <v>224</v>
      </c>
      <c r="E151" s="238" t="s">
        <v>237</v>
      </c>
      <c r="F151" s="239" t="s">
        <v>238</v>
      </c>
      <c r="G151" s="240" t="s">
        <v>148</v>
      </c>
      <c r="H151" s="241">
        <v>7</v>
      </c>
      <c r="I151" s="242"/>
      <c r="J151" s="243">
        <f>ROUND(I151*H151,2)</f>
        <v>0</v>
      </c>
      <c r="K151" s="239" t="s">
        <v>149</v>
      </c>
      <c r="L151" s="244"/>
      <c r="M151" s="245" t="s">
        <v>19</v>
      </c>
      <c r="N151" s="246" t="s">
        <v>46</v>
      </c>
      <c r="O151" s="86"/>
      <c r="P151" s="215">
        <f>O151*H151</f>
        <v>0</v>
      </c>
      <c r="Q151" s="215">
        <v>0.01521</v>
      </c>
      <c r="R151" s="215">
        <f>Q151*H151</f>
        <v>0.10647</v>
      </c>
      <c r="S151" s="215">
        <v>0</v>
      </c>
      <c r="T151" s="21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227</v>
      </c>
      <c r="AT151" s="217" t="s">
        <v>224</v>
      </c>
      <c r="AU151" s="217" t="s">
        <v>85</v>
      </c>
      <c r="AY151" s="19" t="s">
        <v>142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9" t="s">
        <v>83</v>
      </c>
      <c r="BK151" s="218">
        <f>ROUND(I151*H151,2)</f>
        <v>0</v>
      </c>
      <c r="BL151" s="19" t="s">
        <v>150</v>
      </c>
      <c r="BM151" s="217" t="s">
        <v>239</v>
      </c>
    </row>
    <row r="152" s="2" customFormat="1">
      <c r="A152" s="40"/>
      <c r="B152" s="41"/>
      <c r="C152" s="42"/>
      <c r="D152" s="219" t="s">
        <v>152</v>
      </c>
      <c r="E152" s="42"/>
      <c r="F152" s="220" t="s">
        <v>238</v>
      </c>
      <c r="G152" s="42"/>
      <c r="H152" s="42"/>
      <c r="I152" s="221"/>
      <c r="J152" s="42"/>
      <c r="K152" s="42"/>
      <c r="L152" s="46"/>
      <c r="M152" s="222"/>
      <c r="N152" s="223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152</v>
      </c>
      <c r="AU152" s="19" t="s">
        <v>85</v>
      </c>
    </row>
    <row r="153" s="2" customFormat="1">
      <c r="A153" s="40"/>
      <c r="B153" s="41"/>
      <c r="C153" s="42"/>
      <c r="D153" s="219" t="s">
        <v>229</v>
      </c>
      <c r="E153" s="42"/>
      <c r="F153" s="247" t="s">
        <v>240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229</v>
      </c>
      <c r="AU153" s="19" t="s">
        <v>85</v>
      </c>
    </row>
    <row r="154" s="13" customFormat="1">
      <c r="A154" s="13"/>
      <c r="B154" s="226"/>
      <c r="C154" s="227"/>
      <c r="D154" s="219" t="s">
        <v>169</v>
      </c>
      <c r="E154" s="228" t="s">
        <v>19</v>
      </c>
      <c r="F154" s="229" t="s">
        <v>241</v>
      </c>
      <c r="G154" s="227"/>
      <c r="H154" s="230">
        <v>7</v>
      </c>
      <c r="I154" s="231"/>
      <c r="J154" s="227"/>
      <c r="K154" s="227"/>
      <c r="L154" s="232"/>
      <c r="M154" s="233"/>
      <c r="N154" s="234"/>
      <c r="O154" s="234"/>
      <c r="P154" s="234"/>
      <c r="Q154" s="234"/>
      <c r="R154" s="234"/>
      <c r="S154" s="234"/>
      <c r="T154" s="23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6" t="s">
        <v>169</v>
      </c>
      <c r="AU154" s="236" t="s">
        <v>85</v>
      </c>
      <c r="AV154" s="13" t="s">
        <v>85</v>
      </c>
      <c r="AW154" s="13" t="s">
        <v>34</v>
      </c>
      <c r="AX154" s="13" t="s">
        <v>83</v>
      </c>
      <c r="AY154" s="236" t="s">
        <v>142</v>
      </c>
    </row>
    <row r="155" s="2" customFormat="1" ht="21.75" customHeight="1">
      <c r="A155" s="40"/>
      <c r="B155" s="41"/>
      <c r="C155" s="237" t="s">
        <v>242</v>
      </c>
      <c r="D155" s="237" t="s">
        <v>224</v>
      </c>
      <c r="E155" s="238" t="s">
        <v>243</v>
      </c>
      <c r="F155" s="239" t="s">
        <v>244</v>
      </c>
      <c r="G155" s="240" t="s">
        <v>148</v>
      </c>
      <c r="H155" s="241">
        <v>1</v>
      </c>
      <c r="I155" s="242"/>
      <c r="J155" s="243">
        <f>ROUND(I155*H155,2)</f>
        <v>0</v>
      </c>
      <c r="K155" s="239" t="s">
        <v>149</v>
      </c>
      <c r="L155" s="244"/>
      <c r="M155" s="245" t="s">
        <v>19</v>
      </c>
      <c r="N155" s="246" t="s">
        <v>46</v>
      </c>
      <c r="O155" s="86"/>
      <c r="P155" s="215">
        <f>O155*H155</f>
        <v>0</v>
      </c>
      <c r="Q155" s="215">
        <v>0.016240000000000001</v>
      </c>
      <c r="R155" s="215">
        <f>Q155*H155</f>
        <v>0.016240000000000001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227</v>
      </c>
      <c r="AT155" s="217" t="s">
        <v>224</v>
      </c>
      <c r="AU155" s="217" t="s">
        <v>85</v>
      </c>
      <c r="AY155" s="19" t="s">
        <v>142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83</v>
      </c>
      <c r="BK155" s="218">
        <f>ROUND(I155*H155,2)</f>
        <v>0</v>
      </c>
      <c r="BL155" s="19" t="s">
        <v>150</v>
      </c>
      <c r="BM155" s="217" t="s">
        <v>245</v>
      </c>
    </row>
    <row r="156" s="2" customFormat="1">
      <c r="A156" s="40"/>
      <c r="B156" s="41"/>
      <c r="C156" s="42"/>
      <c r="D156" s="219" t="s">
        <v>152</v>
      </c>
      <c r="E156" s="42"/>
      <c r="F156" s="220" t="s">
        <v>244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152</v>
      </c>
      <c r="AU156" s="19" t="s">
        <v>85</v>
      </c>
    </row>
    <row r="157" s="2" customFormat="1">
      <c r="A157" s="40"/>
      <c r="B157" s="41"/>
      <c r="C157" s="42"/>
      <c r="D157" s="219" t="s">
        <v>229</v>
      </c>
      <c r="E157" s="42"/>
      <c r="F157" s="247" t="s">
        <v>246</v>
      </c>
      <c r="G157" s="42"/>
      <c r="H157" s="42"/>
      <c r="I157" s="221"/>
      <c r="J157" s="42"/>
      <c r="K157" s="42"/>
      <c r="L157" s="46"/>
      <c r="M157" s="222"/>
      <c r="N157" s="22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229</v>
      </c>
      <c r="AU157" s="19" t="s">
        <v>85</v>
      </c>
    </row>
    <row r="158" s="2" customFormat="1" ht="16.5" customHeight="1">
      <c r="A158" s="40"/>
      <c r="B158" s="41"/>
      <c r="C158" s="206" t="s">
        <v>247</v>
      </c>
      <c r="D158" s="206" t="s">
        <v>145</v>
      </c>
      <c r="E158" s="207" t="s">
        <v>248</v>
      </c>
      <c r="F158" s="208" t="s">
        <v>249</v>
      </c>
      <c r="G158" s="209" t="s">
        <v>187</v>
      </c>
      <c r="H158" s="210">
        <v>84</v>
      </c>
      <c r="I158" s="211"/>
      <c r="J158" s="212">
        <f>ROUND(I158*H158,2)</f>
        <v>0</v>
      </c>
      <c r="K158" s="208" t="s">
        <v>149</v>
      </c>
      <c r="L158" s="46"/>
      <c r="M158" s="213" t="s">
        <v>19</v>
      </c>
      <c r="N158" s="214" t="s">
        <v>46</v>
      </c>
      <c r="O158" s="86"/>
      <c r="P158" s="215">
        <f>O158*H158</f>
        <v>0</v>
      </c>
      <c r="Q158" s="215">
        <v>0.0015</v>
      </c>
      <c r="R158" s="215">
        <f>Q158*H158</f>
        <v>0.126</v>
      </c>
      <c r="S158" s="215">
        <v>0</v>
      </c>
      <c r="T158" s="21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7" t="s">
        <v>150</v>
      </c>
      <c r="AT158" s="217" t="s">
        <v>145</v>
      </c>
      <c r="AU158" s="217" t="s">
        <v>85</v>
      </c>
      <c r="AY158" s="19" t="s">
        <v>142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9" t="s">
        <v>83</v>
      </c>
      <c r="BK158" s="218">
        <f>ROUND(I158*H158,2)</f>
        <v>0</v>
      </c>
      <c r="BL158" s="19" t="s">
        <v>150</v>
      </c>
      <c r="BM158" s="217" t="s">
        <v>250</v>
      </c>
    </row>
    <row r="159" s="2" customFormat="1">
      <c r="A159" s="40"/>
      <c r="B159" s="41"/>
      <c r="C159" s="42"/>
      <c r="D159" s="219" t="s">
        <v>152</v>
      </c>
      <c r="E159" s="42"/>
      <c r="F159" s="220" t="s">
        <v>251</v>
      </c>
      <c r="G159" s="42"/>
      <c r="H159" s="42"/>
      <c r="I159" s="221"/>
      <c r="J159" s="42"/>
      <c r="K159" s="42"/>
      <c r="L159" s="46"/>
      <c r="M159" s="222"/>
      <c r="N159" s="22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152</v>
      </c>
      <c r="AU159" s="19" t="s">
        <v>85</v>
      </c>
    </row>
    <row r="160" s="2" customFormat="1">
      <c r="A160" s="40"/>
      <c r="B160" s="41"/>
      <c r="C160" s="42"/>
      <c r="D160" s="224" t="s">
        <v>154</v>
      </c>
      <c r="E160" s="42"/>
      <c r="F160" s="225" t="s">
        <v>252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154</v>
      </c>
      <c r="AU160" s="19" t="s">
        <v>85</v>
      </c>
    </row>
    <row r="161" s="13" customFormat="1">
      <c r="A161" s="13"/>
      <c r="B161" s="226"/>
      <c r="C161" s="227"/>
      <c r="D161" s="219" t="s">
        <v>169</v>
      </c>
      <c r="E161" s="228" t="s">
        <v>19</v>
      </c>
      <c r="F161" s="229" t="s">
        <v>253</v>
      </c>
      <c r="G161" s="227"/>
      <c r="H161" s="230">
        <v>84</v>
      </c>
      <c r="I161" s="231"/>
      <c r="J161" s="227"/>
      <c r="K161" s="227"/>
      <c r="L161" s="232"/>
      <c r="M161" s="233"/>
      <c r="N161" s="234"/>
      <c r="O161" s="234"/>
      <c r="P161" s="234"/>
      <c r="Q161" s="234"/>
      <c r="R161" s="234"/>
      <c r="S161" s="234"/>
      <c r="T161" s="23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6" t="s">
        <v>169</v>
      </c>
      <c r="AU161" s="236" t="s">
        <v>85</v>
      </c>
      <c r="AV161" s="13" t="s">
        <v>85</v>
      </c>
      <c r="AW161" s="13" t="s">
        <v>34</v>
      </c>
      <c r="AX161" s="13" t="s">
        <v>83</v>
      </c>
      <c r="AY161" s="236" t="s">
        <v>142</v>
      </c>
    </row>
    <row r="162" s="12" customFormat="1" ht="22.8" customHeight="1">
      <c r="A162" s="12"/>
      <c r="B162" s="190"/>
      <c r="C162" s="191"/>
      <c r="D162" s="192" t="s">
        <v>74</v>
      </c>
      <c r="E162" s="204" t="s">
        <v>247</v>
      </c>
      <c r="F162" s="204" t="s">
        <v>254</v>
      </c>
      <c r="G162" s="191"/>
      <c r="H162" s="191"/>
      <c r="I162" s="194"/>
      <c r="J162" s="205">
        <f>BK162</f>
        <v>0</v>
      </c>
      <c r="K162" s="191"/>
      <c r="L162" s="196"/>
      <c r="M162" s="197"/>
      <c r="N162" s="198"/>
      <c r="O162" s="198"/>
      <c r="P162" s="199">
        <f>SUM(P163:P185)</f>
        <v>0</v>
      </c>
      <c r="Q162" s="198"/>
      <c r="R162" s="199">
        <f>SUM(R163:R185)</f>
        <v>0.0165649</v>
      </c>
      <c r="S162" s="198"/>
      <c r="T162" s="200">
        <f>SUM(T163:T185)</f>
        <v>20.322765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1" t="s">
        <v>83</v>
      </c>
      <c r="AT162" s="202" t="s">
        <v>74</v>
      </c>
      <c r="AU162" s="202" t="s">
        <v>83</v>
      </c>
      <c r="AY162" s="201" t="s">
        <v>142</v>
      </c>
      <c r="BK162" s="203">
        <f>SUM(BK163:BK185)</f>
        <v>0</v>
      </c>
    </row>
    <row r="163" s="2" customFormat="1" ht="21.75" customHeight="1">
      <c r="A163" s="40"/>
      <c r="B163" s="41"/>
      <c r="C163" s="206" t="s">
        <v>255</v>
      </c>
      <c r="D163" s="206" t="s">
        <v>145</v>
      </c>
      <c r="E163" s="207" t="s">
        <v>256</v>
      </c>
      <c r="F163" s="208" t="s">
        <v>257</v>
      </c>
      <c r="G163" s="209" t="s">
        <v>165</v>
      </c>
      <c r="H163" s="210">
        <v>115.73</v>
      </c>
      <c r="I163" s="211"/>
      <c r="J163" s="212">
        <f>ROUND(I163*H163,2)</f>
        <v>0</v>
      </c>
      <c r="K163" s="208" t="s">
        <v>149</v>
      </c>
      <c r="L163" s="46"/>
      <c r="M163" s="213" t="s">
        <v>19</v>
      </c>
      <c r="N163" s="214" t="s">
        <v>46</v>
      </c>
      <c r="O163" s="86"/>
      <c r="P163" s="215">
        <f>O163*H163</f>
        <v>0</v>
      </c>
      <c r="Q163" s="215">
        <v>0.00012999999999999999</v>
      </c>
      <c r="R163" s="215">
        <f>Q163*H163</f>
        <v>0.0150449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150</v>
      </c>
      <c r="AT163" s="217" t="s">
        <v>145</v>
      </c>
      <c r="AU163" s="217" t="s">
        <v>85</v>
      </c>
      <c r="AY163" s="19" t="s">
        <v>142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83</v>
      </c>
      <c r="BK163" s="218">
        <f>ROUND(I163*H163,2)</f>
        <v>0</v>
      </c>
      <c r="BL163" s="19" t="s">
        <v>150</v>
      </c>
      <c r="BM163" s="217" t="s">
        <v>258</v>
      </c>
    </row>
    <row r="164" s="2" customFormat="1">
      <c r="A164" s="40"/>
      <c r="B164" s="41"/>
      <c r="C164" s="42"/>
      <c r="D164" s="219" t="s">
        <v>152</v>
      </c>
      <c r="E164" s="42"/>
      <c r="F164" s="220" t="s">
        <v>259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152</v>
      </c>
      <c r="AU164" s="19" t="s">
        <v>85</v>
      </c>
    </row>
    <row r="165" s="2" customFormat="1">
      <c r="A165" s="40"/>
      <c r="B165" s="41"/>
      <c r="C165" s="42"/>
      <c r="D165" s="224" t="s">
        <v>154</v>
      </c>
      <c r="E165" s="42"/>
      <c r="F165" s="225" t="s">
        <v>260</v>
      </c>
      <c r="G165" s="42"/>
      <c r="H165" s="42"/>
      <c r="I165" s="221"/>
      <c r="J165" s="42"/>
      <c r="K165" s="42"/>
      <c r="L165" s="46"/>
      <c r="M165" s="222"/>
      <c r="N165" s="22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154</v>
      </c>
      <c r="AU165" s="19" t="s">
        <v>85</v>
      </c>
    </row>
    <row r="166" s="13" customFormat="1">
      <c r="A166" s="13"/>
      <c r="B166" s="226"/>
      <c r="C166" s="227"/>
      <c r="D166" s="219" t="s">
        <v>169</v>
      </c>
      <c r="E166" s="228" t="s">
        <v>19</v>
      </c>
      <c r="F166" s="229" t="s">
        <v>261</v>
      </c>
      <c r="G166" s="227"/>
      <c r="H166" s="230">
        <v>115.73</v>
      </c>
      <c r="I166" s="231"/>
      <c r="J166" s="227"/>
      <c r="K166" s="227"/>
      <c r="L166" s="232"/>
      <c r="M166" s="233"/>
      <c r="N166" s="234"/>
      <c r="O166" s="234"/>
      <c r="P166" s="234"/>
      <c r="Q166" s="234"/>
      <c r="R166" s="234"/>
      <c r="S166" s="234"/>
      <c r="T166" s="23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6" t="s">
        <v>169</v>
      </c>
      <c r="AU166" s="236" t="s">
        <v>85</v>
      </c>
      <c r="AV166" s="13" t="s">
        <v>85</v>
      </c>
      <c r="AW166" s="13" t="s">
        <v>34</v>
      </c>
      <c r="AX166" s="13" t="s">
        <v>83</v>
      </c>
      <c r="AY166" s="236" t="s">
        <v>142</v>
      </c>
    </row>
    <row r="167" s="2" customFormat="1" ht="16.5" customHeight="1">
      <c r="A167" s="40"/>
      <c r="B167" s="41"/>
      <c r="C167" s="206" t="s">
        <v>8</v>
      </c>
      <c r="D167" s="206" t="s">
        <v>145</v>
      </c>
      <c r="E167" s="207" t="s">
        <v>262</v>
      </c>
      <c r="F167" s="208" t="s">
        <v>263</v>
      </c>
      <c r="G167" s="209" t="s">
        <v>148</v>
      </c>
      <c r="H167" s="210">
        <v>8</v>
      </c>
      <c r="I167" s="211"/>
      <c r="J167" s="212">
        <f>ROUND(I167*H167,2)</f>
        <v>0</v>
      </c>
      <c r="K167" s="208" t="s">
        <v>149</v>
      </c>
      <c r="L167" s="46"/>
      <c r="M167" s="213" t="s">
        <v>19</v>
      </c>
      <c r="N167" s="214" t="s">
        <v>46</v>
      </c>
      <c r="O167" s="86"/>
      <c r="P167" s="215">
        <f>O167*H167</f>
        <v>0</v>
      </c>
      <c r="Q167" s="215">
        <v>1.0000000000000001E-05</v>
      </c>
      <c r="R167" s="215">
        <f>Q167*H167</f>
        <v>8.0000000000000007E-05</v>
      </c>
      <c r="S167" s="215">
        <v>0</v>
      </c>
      <c r="T167" s="216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7" t="s">
        <v>150</v>
      </c>
      <c r="AT167" s="217" t="s">
        <v>145</v>
      </c>
      <c r="AU167" s="217" t="s">
        <v>85</v>
      </c>
      <c r="AY167" s="19" t="s">
        <v>142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9" t="s">
        <v>83</v>
      </c>
      <c r="BK167" s="218">
        <f>ROUND(I167*H167,2)</f>
        <v>0</v>
      </c>
      <c r="BL167" s="19" t="s">
        <v>150</v>
      </c>
      <c r="BM167" s="217" t="s">
        <v>264</v>
      </c>
    </row>
    <row r="168" s="2" customFormat="1">
      <c r="A168" s="40"/>
      <c r="B168" s="41"/>
      <c r="C168" s="42"/>
      <c r="D168" s="219" t="s">
        <v>152</v>
      </c>
      <c r="E168" s="42"/>
      <c r="F168" s="220" t="s">
        <v>265</v>
      </c>
      <c r="G168" s="42"/>
      <c r="H168" s="42"/>
      <c r="I168" s="221"/>
      <c r="J168" s="42"/>
      <c r="K168" s="42"/>
      <c r="L168" s="46"/>
      <c r="M168" s="222"/>
      <c r="N168" s="223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152</v>
      </c>
      <c r="AU168" s="19" t="s">
        <v>85</v>
      </c>
    </row>
    <row r="169" s="2" customFormat="1">
      <c r="A169" s="40"/>
      <c r="B169" s="41"/>
      <c r="C169" s="42"/>
      <c r="D169" s="224" t="s">
        <v>154</v>
      </c>
      <c r="E169" s="42"/>
      <c r="F169" s="225" t="s">
        <v>266</v>
      </c>
      <c r="G169" s="42"/>
      <c r="H169" s="42"/>
      <c r="I169" s="221"/>
      <c r="J169" s="42"/>
      <c r="K169" s="42"/>
      <c r="L169" s="46"/>
      <c r="M169" s="222"/>
      <c r="N169" s="223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154</v>
      </c>
      <c r="AU169" s="19" t="s">
        <v>85</v>
      </c>
    </row>
    <row r="170" s="2" customFormat="1" ht="16.5" customHeight="1">
      <c r="A170" s="40"/>
      <c r="B170" s="41"/>
      <c r="C170" s="237" t="s">
        <v>267</v>
      </c>
      <c r="D170" s="237" t="s">
        <v>224</v>
      </c>
      <c r="E170" s="238" t="s">
        <v>268</v>
      </c>
      <c r="F170" s="239" t="s">
        <v>269</v>
      </c>
      <c r="G170" s="240" t="s">
        <v>148</v>
      </c>
      <c r="H170" s="241">
        <v>8</v>
      </c>
      <c r="I170" s="242"/>
      <c r="J170" s="243">
        <f>ROUND(I170*H170,2)</f>
        <v>0</v>
      </c>
      <c r="K170" s="239" t="s">
        <v>149</v>
      </c>
      <c r="L170" s="244"/>
      <c r="M170" s="245" t="s">
        <v>19</v>
      </c>
      <c r="N170" s="246" t="s">
        <v>46</v>
      </c>
      <c r="O170" s="86"/>
      <c r="P170" s="215">
        <f>O170*H170</f>
        <v>0</v>
      </c>
      <c r="Q170" s="215">
        <v>0.00013999999999999999</v>
      </c>
      <c r="R170" s="215">
        <f>Q170*H170</f>
        <v>0.0011199999999999999</v>
      </c>
      <c r="S170" s="215">
        <v>0</v>
      </c>
      <c r="T170" s="21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7" t="s">
        <v>227</v>
      </c>
      <c r="AT170" s="217" t="s">
        <v>224</v>
      </c>
      <c r="AU170" s="217" t="s">
        <v>85</v>
      </c>
      <c r="AY170" s="19" t="s">
        <v>142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9" t="s">
        <v>83</v>
      </c>
      <c r="BK170" s="218">
        <f>ROUND(I170*H170,2)</f>
        <v>0</v>
      </c>
      <c r="BL170" s="19" t="s">
        <v>150</v>
      </c>
      <c r="BM170" s="217" t="s">
        <v>270</v>
      </c>
    </row>
    <row r="171" s="2" customFormat="1">
      <c r="A171" s="40"/>
      <c r="B171" s="41"/>
      <c r="C171" s="42"/>
      <c r="D171" s="219" t="s">
        <v>152</v>
      </c>
      <c r="E171" s="42"/>
      <c r="F171" s="220" t="s">
        <v>269</v>
      </c>
      <c r="G171" s="42"/>
      <c r="H171" s="42"/>
      <c r="I171" s="221"/>
      <c r="J171" s="42"/>
      <c r="K171" s="42"/>
      <c r="L171" s="46"/>
      <c r="M171" s="222"/>
      <c r="N171" s="223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152</v>
      </c>
      <c r="AU171" s="19" t="s">
        <v>85</v>
      </c>
    </row>
    <row r="172" s="2" customFormat="1" ht="16.5" customHeight="1">
      <c r="A172" s="40"/>
      <c r="B172" s="41"/>
      <c r="C172" s="237" t="s">
        <v>271</v>
      </c>
      <c r="D172" s="237" t="s">
        <v>224</v>
      </c>
      <c r="E172" s="238" t="s">
        <v>272</v>
      </c>
      <c r="F172" s="239" t="s">
        <v>273</v>
      </c>
      <c r="G172" s="240" t="s">
        <v>148</v>
      </c>
      <c r="H172" s="241">
        <v>8</v>
      </c>
      <c r="I172" s="242"/>
      <c r="J172" s="243">
        <f>ROUND(I172*H172,2)</f>
        <v>0</v>
      </c>
      <c r="K172" s="239" t="s">
        <v>149</v>
      </c>
      <c r="L172" s="244"/>
      <c r="M172" s="245" t="s">
        <v>19</v>
      </c>
      <c r="N172" s="246" t="s">
        <v>46</v>
      </c>
      <c r="O172" s="86"/>
      <c r="P172" s="215">
        <f>O172*H172</f>
        <v>0</v>
      </c>
      <c r="Q172" s="215">
        <v>4.0000000000000003E-05</v>
      </c>
      <c r="R172" s="215">
        <f>Q172*H172</f>
        <v>0.00032000000000000003</v>
      </c>
      <c r="S172" s="215">
        <v>0</v>
      </c>
      <c r="T172" s="21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227</v>
      </c>
      <c r="AT172" s="217" t="s">
        <v>224</v>
      </c>
      <c r="AU172" s="217" t="s">
        <v>85</v>
      </c>
      <c r="AY172" s="19" t="s">
        <v>142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9" t="s">
        <v>83</v>
      </c>
      <c r="BK172" s="218">
        <f>ROUND(I172*H172,2)</f>
        <v>0</v>
      </c>
      <c r="BL172" s="19" t="s">
        <v>150</v>
      </c>
      <c r="BM172" s="217" t="s">
        <v>274</v>
      </c>
    </row>
    <row r="173" s="2" customFormat="1">
      <c r="A173" s="40"/>
      <c r="B173" s="41"/>
      <c r="C173" s="42"/>
      <c r="D173" s="219" t="s">
        <v>152</v>
      </c>
      <c r="E173" s="42"/>
      <c r="F173" s="220" t="s">
        <v>273</v>
      </c>
      <c r="G173" s="42"/>
      <c r="H173" s="42"/>
      <c r="I173" s="221"/>
      <c r="J173" s="42"/>
      <c r="K173" s="42"/>
      <c r="L173" s="46"/>
      <c r="M173" s="222"/>
      <c r="N173" s="22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152</v>
      </c>
      <c r="AU173" s="19" t="s">
        <v>85</v>
      </c>
    </row>
    <row r="174" s="2" customFormat="1" ht="16.5" customHeight="1">
      <c r="A174" s="40"/>
      <c r="B174" s="41"/>
      <c r="C174" s="206" t="s">
        <v>275</v>
      </c>
      <c r="D174" s="206" t="s">
        <v>145</v>
      </c>
      <c r="E174" s="207" t="s">
        <v>276</v>
      </c>
      <c r="F174" s="208" t="s">
        <v>277</v>
      </c>
      <c r="G174" s="209" t="s">
        <v>165</v>
      </c>
      <c r="H174" s="210">
        <v>77.864999999999995</v>
      </c>
      <c r="I174" s="211"/>
      <c r="J174" s="212">
        <f>ROUND(I174*H174,2)</f>
        <v>0</v>
      </c>
      <c r="K174" s="208" t="s">
        <v>149</v>
      </c>
      <c r="L174" s="46"/>
      <c r="M174" s="213" t="s">
        <v>19</v>
      </c>
      <c r="N174" s="214" t="s">
        <v>46</v>
      </c>
      <c r="O174" s="86"/>
      <c r="P174" s="215">
        <f>O174*H174</f>
        <v>0</v>
      </c>
      <c r="Q174" s="215">
        <v>0</v>
      </c>
      <c r="R174" s="215">
        <f>Q174*H174</f>
        <v>0</v>
      </c>
      <c r="S174" s="215">
        <v>0.26100000000000001</v>
      </c>
      <c r="T174" s="216">
        <f>S174*H174</f>
        <v>20.322765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7" t="s">
        <v>150</v>
      </c>
      <c r="AT174" s="217" t="s">
        <v>145</v>
      </c>
      <c r="AU174" s="217" t="s">
        <v>85</v>
      </c>
      <c r="AY174" s="19" t="s">
        <v>142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9" t="s">
        <v>83</v>
      </c>
      <c r="BK174" s="218">
        <f>ROUND(I174*H174,2)</f>
        <v>0</v>
      </c>
      <c r="BL174" s="19" t="s">
        <v>150</v>
      </c>
      <c r="BM174" s="217" t="s">
        <v>278</v>
      </c>
    </row>
    <row r="175" s="2" customFormat="1">
      <c r="A175" s="40"/>
      <c r="B175" s="41"/>
      <c r="C175" s="42"/>
      <c r="D175" s="219" t="s">
        <v>152</v>
      </c>
      <c r="E175" s="42"/>
      <c r="F175" s="220" t="s">
        <v>279</v>
      </c>
      <c r="G175" s="42"/>
      <c r="H175" s="42"/>
      <c r="I175" s="221"/>
      <c r="J175" s="42"/>
      <c r="K175" s="42"/>
      <c r="L175" s="46"/>
      <c r="M175" s="222"/>
      <c r="N175" s="223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152</v>
      </c>
      <c r="AU175" s="19" t="s">
        <v>85</v>
      </c>
    </row>
    <row r="176" s="2" customFormat="1">
      <c r="A176" s="40"/>
      <c r="B176" s="41"/>
      <c r="C176" s="42"/>
      <c r="D176" s="224" t="s">
        <v>154</v>
      </c>
      <c r="E176" s="42"/>
      <c r="F176" s="225" t="s">
        <v>280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154</v>
      </c>
      <c r="AU176" s="19" t="s">
        <v>85</v>
      </c>
    </row>
    <row r="177" s="13" customFormat="1">
      <c r="A177" s="13"/>
      <c r="B177" s="226"/>
      <c r="C177" s="227"/>
      <c r="D177" s="219" t="s">
        <v>169</v>
      </c>
      <c r="E177" s="228" t="s">
        <v>19</v>
      </c>
      <c r="F177" s="229" t="s">
        <v>281</v>
      </c>
      <c r="G177" s="227"/>
      <c r="H177" s="230">
        <v>77.864999999999995</v>
      </c>
      <c r="I177" s="231"/>
      <c r="J177" s="227"/>
      <c r="K177" s="227"/>
      <c r="L177" s="232"/>
      <c r="M177" s="233"/>
      <c r="N177" s="234"/>
      <c r="O177" s="234"/>
      <c r="P177" s="234"/>
      <c r="Q177" s="234"/>
      <c r="R177" s="234"/>
      <c r="S177" s="234"/>
      <c r="T177" s="23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6" t="s">
        <v>169</v>
      </c>
      <c r="AU177" s="236" t="s">
        <v>85</v>
      </c>
      <c r="AV177" s="13" t="s">
        <v>85</v>
      </c>
      <c r="AW177" s="13" t="s">
        <v>34</v>
      </c>
      <c r="AX177" s="13" t="s">
        <v>83</v>
      </c>
      <c r="AY177" s="236" t="s">
        <v>142</v>
      </c>
    </row>
    <row r="178" s="2" customFormat="1" ht="16.5" customHeight="1">
      <c r="A178" s="40"/>
      <c r="B178" s="41"/>
      <c r="C178" s="206" t="s">
        <v>282</v>
      </c>
      <c r="D178" s="206" t="s">
        <v>145</v>
      </c>
      <c r="E178" s="207" t="s">
        <v>283</v>
      </c>
      <c r="F178" s="208" t="s">
        <v>284</v>
      </c>
      <c r="G178" s="209" t="s">
        <v>165</v>
      </c>
      <c r="H178" s="210">
        <v>120.75</v>
      </c>
      <c r="I178" s="211"/>
      <c r="J178" s="212">
        <f>ROUND(I178*H178,2)</f>
        <v>0</v>
      </c>
      <c r="K178" s="208" t="s">
        <v>149</v>
      </c>
      <c r="L178" s="46"/>
      <c r="M178" s="213" t="s">
        <v>19</v>
      </c>
      <c r="N178" s="214" t="s">
        <v>46</v>
      </c>
      <c r="O178" s="86"/>
      <c r="P178" s="215">
        <f>O178*H178</f>
        <v>0</v>
      </c>
      <c r="Q178" s="215">
        <v>0</v>
      </c>
      <c r="R178" s="215">
        <f>Q178*H178</f>
        <v>0</v>
      </c>
      <c r="S178" s="215">
        <v>0</v>
      </c>
      <c r="T178" s="216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7" t="s">
        <v>150</v>
      </c>
      <c r="AT178" s="217" t="s">
        <v>145</v>
      </c>
      <c r="AU178" s="217" t="s">
        <v>85</v>
      </c>
      <c r="AY178" s="19" t="s">
        <v>142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9" t="s">
        <v>83</v>
      </c>
      <c r="BK178" s="218">
        <f>ROUND(I178*H178,2)</f>
        <v>0</v>
      </c>
      <c r="BL178" s="19" t="s">
        <v>150</v>
      </c>
      <c r="BM178" s="217" t="s">
        <v>285</v>
      </c>
    </row>
    <row r="179" s="2" customFormat="1">
      <c r="A179" s="40"/>
      <c r="B179" s="41"/>
      <c r="C179" s="42"/>
      <c r="D179" s="219" t="s">
        <v>152</v>
      </c>
      <c r="E179" s="42"/>
      <c r="F179" s="220" t="s">
        <v>284</v>
      </c>
      <c r="G179" s="42"/>
      <c r="H179" s="42"/>
      <c r="I179" s="221"/>
      <c r="J179" s="42"/>
      <c r="K179" s="42"/>
      <c r="L179" s="46"/>
      <c r="M179" s="222"/>
      <c r="N179" s="223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152</v>
      </c>
      <c r="AU179" s="19" t="s">
        <v>85</v>
      </c>
    </row>
    <row r="180" s="2" customFormat="1">
      <c r="A180" s="40"/>
      <c r="B180" s="41"/>
      <c r="C180" s="42"/>
      <c r="D180" s="224" t="s">
        <v>154</v>
      </c>
      <c r="E180" s="42"/>
      <c r="F180" s="225" t="s">
        <v>286</v>
      </c>
      <c r="G180" s="42"/>
      <c r="H180" s="42"/>
      <c r="I180" s="221"/>
      <c r="J180" s="42"/>
      <c r="K180" s="42"/>
      <c r="L180" s="46"/>
      <c r="M180" s="222"/>
      <c r="N180" s="22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154</v>
      </c>
      <c r="AU180" s="19" t="s">
        <v>85</v>
      </c>
    </row>
    <row r="181" s="13" customFormat="1">
      <c r="A181" s="13"/>
      <c r="B181" s="226"/>
      <c r="C181" s="227"/>
      <c r="D181" s="219" t="s">
        <v>169</v>
      </c>
      <c r="E181" s="228" t="s">
        <v>19</v>
      </c>
      <c r="F181" s="229" t="s">
        <v>287</v>
      </c>
      <c r="G181" s="227"/>
      <c r="H181" s="230">
        <v>120.75</v>
      </c>
      <c r="I181" s="231"/>
      <c r="J181" s="227"/>
      <c r="K181" s="227"/>
      <c r="L181" s="232"/>
      <c r="M181" s="233"/>
      <c r="N181" s="234"/>
      <c r="O181" s="234"/>
      <c r="P181" s="234"/>
      <c r="Q181" s="234"/>
      <c r="R181" s="234"/>
      <c r="S181" s="234"/>
      <c r="T181" s="23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6" t="s">
        <v>169</v>
      </c>
      <c r="AU181" s="236" t="s">
        <v>85</v>
      </c>
      <c r="AV181" s="13" t="s">
        <v>85</v>
      </c>
      <c r="AW181" s="13" t="s">
        <v>34</v>
      </c>
      <c r="AX181" s="13" t="s">
        <v>83</v>
      </c>
      <c r="AY181" s="236" t="s">
        <v>142</v>
      </c>
    </row>
    <row r="182" s="2" customFormat="1" ht="16.5" customHeight="1">
      <c r="A182" s="40"/>
      <c r="B182" s="41"/>
      <c r="C182" s="206" t="s">
        <v>288</v>
      </c>
      <c r="D182" s="206" t="s">
        <v>145</v>
      </c>
      <c r="E182" s="207" t="s">
        <v>289</v>
      </c>
      <c r="F182" s="208" t="s">
        <v>290</v>
      </c>
      <c r="G182" s="209" t="s">
        <v>165</v>
      </c>
      <c r="H182" s="210">
        <v>845.25</v>
      </c>
      <c r="I182" s="211"/>
      <c r="J182" s="212">
        <f>ROUND(I182*H182,2)</f>
        <v>0</v>
      </c>
      <c r="K182" s="208" t="s">
        <v>149</v>
      </c>
      <c r="L182" s="46"/>
      <c r="M182" s="213" t="s">
        <v>19</v>
      </c>
      <c r="N182" s="214" t="s">
        <v>46</v>
      </c>
      <c r="O182" s="86"/>
      <c r="P182" s="215">
        <f>O182*H182</f>
        <v>0</v>
      </c>
      <c r="Q182" s="215">
        <v>0</v>
      </c>
      <c r="R182" s="215">
        <f>Q182*H182</f>
        <v>0</v>
      </c>
      <c r="S182" s="215">
        <v>0</v>
      </c>
      <c r="T182" s="216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7" t="s">
        <v>150</v>
      </c>
      <c r="AT182" s="217" t="s">
        <v>145</v>
      </c>
      <c r="AU182" s="217" t="s">
        <v>85</v>
      </c>
      <c r="AY182" s="19" t="s">
        <v>142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9" t="s">
        <v>83</v>
      </c>
      <c r="BK182" s="218">
        <f>ROUND(I182*H182,2)</f>
        <v>0</v>
      </c>
      <c r="BL182" s="19" t="s">
        <v>150</v>
      </c>
      <c r="BM182" s="217" t="s">
        <v>291</v>
      </c>
    </row>
    <row r="183" s="2" customFormat="1">
      <c r="A183" s="40"/>
      <c r="B183" s="41"/>
      <c r="C183" s="42"/>
      <c r="D183" s="219" t="s">
        <v>152</v>
      </c>
      <c r="E183" s="42"/>
      <c r="F183" s="220" t="s">
        <v>292</v>
      </c>
      <c r="G183" s="42"/>
      <c r="H183" s="42"/>
      <c r="I183" s="221"/>
      <c r="J183" s="42"/>
      <c r="K183" s="42"/>
      <c r="L183" s="46"/>
      <c r="M183" s="222"/>
      <c r="N183" s="223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152</v>
      </c>
      <c r="AU183" s="19" t="s">
        <v>85</v>
      </c>
    </row>
    <row r="184" s="2" customFormat="1">
      <c r="A184" s="40"/>
      <c r="B184" s="41"/>
      <c r="C184" s="42"/>
      <c r="D184" s="224" t="s">
        <v>154</v>
      </c>
      <c r="E184" s="42"/>
      <c r="F184" s="225" t="s">
        <v>293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154</v>
      </c>
      <c r="AU184" s="19" t="s">
        <v>85</v>
      </c>
    </row>
    <row r="185" s="13" customFormat="1">
      <c r="A185" s="13"/>
      <c r="B185" s="226"/>
      <c r="C185" s="227"/>
      <c r="D185" s="219" t="s">
        <v>169</v>
      </c>
      <c r="E185" s="228" t="s">
        <v>19</v>
      </c>
      <c r="F185" s="229" t="s">
        <v>294</v>
      </c>
      <c r="G185" s="227"/>
      <c r="H185" s="230">
        <v>845.25</v>
      </c>
      <c r="I185" s="231"/>
      <c r="J185" s="227"/>
      <c r="K185" s="227"/>
      <c r="L185" s="232"/>
      <c r="M185" s="233"/>
      <c r="N185" s="234"/>
      <c r="O185" s="234"/>
      <c r="P185" s="234"/>
      <c r="Q185" s="234"/>
      <c r="R185" s="234"/>
      <c r="S185" s="234"/>
      <c r="T185" s="23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6" t="s">
        <v>169</v>
      </c>
      <c r="AU185" s="236" t="s">
        <v>85</v>
      </c>
      <c r="AV185" s="13" t="s">
        <v>85</v>
      </c>
      <c r="AW185" s="13" t="s">
        <v>34</v>
      </c>
      <c r="AX185" s="13" t="s">
        <v>83</v>
      </c>
      <c r="AY185" s="236" t="s">
        <v>142</v>
      </c>
    </row>
    <row r="186" s="12" customFormat="1" ht="22.8" customHeight="1">
      <c r="A186" s="12"/>
      <c r="B186" s="190"/>
      <c r="C186" s="191"/>
      <c r="D186" s="192" t="s">
        <v>74</v>
      </c>
      <c r="E186" s="204" t="s">
        <v>295</v>
      </c>
      <c r="F186" s="204" t="s">
        <v>296</v>
      </c>
      <c r="G186" s="191"/>
      <c r="H186" s="191"/>
      <c r="I186" s="194"/>
      <c r="J186" s="205">
        <f>BK186</f>
        <v>0</v>
      </c>
      <c r="K186" s="191"/>
      <c r="L186" s="196"/>
      <c r="M186" s="197"/>
      <c r="N186" s="198"/>
      <c r="O186" s="198"/>
      <c r="P186" s="199">
        <f>SUM(P187:P199)</f>
        <v>0</v>
      </c>
      <c r="Q186" s="198"/>
      <c r="R186" s="199">
        <f>SUM(R187:R199)</f>
        <v>0</v>
      </c>
      <c r="S186" s="198"/>
      <c r="T186" s="200">
        <f>SUM(T187:T199)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1" t="s">
        <v>83</v>
      </c>
      <c r="AT186" s="202" t="s">
        <v>74</v>
      </c>
      <c r="AU186" s="202" t="s">
        <v>83</v>
      </c>
      <c r="AY186" s="201" t="s">
        <v>142</v>
      </c>
      <c r="BK186" s="203">
        <f>SUM(BK187:BK199)</f>
        <v>0</v>
      </c>
    </row>
    <row r="187" s="2" customFormat="1" ht="21.75" customHeight="1">
      <c r="A187" s="40"/>
      <c r="B187" s="41"/>
      <c r="C187" s="206" t="s">
        <v>7</v>
      </c>
      <c r="D187" s="206" t="s">
        <v>145</v>
      </c>
      <c r="E187" s="207" t="s">
        <v>297</v>
      </c>
      <c r="F187" s="208" t="s">
        <v>298</v>
      </c>
      <c r="G187" s="209" t="s">
        <v>299</v>
      </c>
      <c r="H187" s="210">
        <v>38.848999999999997</v>
      </c>
      <c r="I187" s="211"/>
      <c r="J187" s="212">
        <f>ROUND(I187*H187,2)</f>
        <v>0</v>
      </c>
      <c r="K187" s="208" t="s">
        <v>149</v>
      </c>
      <c r="L187" s="46"/>
      <c r="M187" s="213" t="s">
        <v>19</v>
      </c>
      <c r="N187" s="214" t="s">
        <v>46</v>
      </c>
      <c r="O187" s="86"/>
      <c r="P187" s="215">
        <f>O187*H187</f>
        <v>0</v>
      </c>
      <c r="Q187" s="215">
        <v>0</v>
      </c>
      <c r="R187" s="215">
        <f>Q187*H187</f>
        <v>0</v>
      </c>
      <c r="S187" s="215">
        <v>0</v>
      </c>
      <c r="T187" s="216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7" t="s">
        <v>150</v>
      </c>
      <c r="AT187" s="217" t="s">
        <v>145</v>
      </c>
      <c r="AU187" s="217" t="s">
        <v>85</v>
      </c>
      <c r="AY187" s="19" t="s">
        <v>142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9" t="s">
        <v>83</v>
      </c>
      <c r="BK187" s="218">
        <f>ROUND(I187*H187,2)</f>
        <v>0</v>
      </c>
      <c r="BL187" s="19" t="s">
        <v>150</v>
      </c>
      <c r="BM187" s="217" t="s">
        <v>300</v>
      </c>
    </row>
    <row r="188" s="2" customFormat="1">
      <c r="A188" s="40"/>
      <c r="B188" s="41"/>
      <c r="C188" s="42"/>
      <c r="D188" s="219" t="s">
        <v>152</v>
      </c>
      <c r="E188" s="42"/>
      <c r="F188" s="220" t="s">
        <v>301</v>
      </c>
      <c r="G188" s="42"/>
      <c r="H188" s="42"/>
      <c r="I188" s="221"/>
      <c r="J188" s="42"/>
      <c r="K188" s="42"/>
      <c r="L188" s="46"/>
      <c r="M188" s="222"/>
      <c r="N188" s="223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152</v>
      </c>
      <c r="AU188" s="19" t="s">
        <v>85</v>
      </c>
    </row>
    <row r="189" s="2" customFormat="1">
      <c r="A189" s="40"/>
      <c r="B189" s="41"/>
      <c r="C189" s="42"/>
      <c r="D189" s="224" t="s">
        <v>154</v>
      </c>
      <c r="E189" s="42"/>
      <c r="F189" s="225" t="s">
        <v>302</v>
      </c>
      <c r="G189" s="42"/>
      <c r="H189" s="42"/>
      <c r="I189" s="221"/>
      <c r="J189" s="42"/>
      <c r="K189" s="42"/>
      <c r="L189" s="46"/>
      <c r="M189" s="222"/>
      <c r="N189" s="22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154</v>
      </c>
      <c r="AU189" s="19" t="s">
        <v>85</v>
      </c>
    </row>
    <row r="190" s="2" customFormat="1" ht="16.5" customHeight="1">
      <c r="A190" s="40"/>
      <c r="B190" s="41"/>
      <c r="C190" s="206" t="s">
        <v>303</v>
      </c>
      <c r="D190" s="206" t="s">
        <v>145</v>
      </c>
      <c r="E190" s="207" t="s">
        <v>304</v>
      </c>
      <c r="F190" s="208" t="s">
        <v>305</v>
      </c>
      <c r="G190" s="209" t="s">
        <v>299</v>
      </c>
      <c r="H190" s="210">
        <v>38.848999999999997</v>
      </c>
      <c r="I190" s="211"/>
      <c r="J190" s="212">
        <f>ROUND(I190*H190,2)</f>
        <v>0</v>
      </c>
      <c r="K190" s="208" t="s">
        <v>149</v>
      </c>
      <c r="L190" s="46"/>
      <c r="M190" s="213" t="s">
        <v>19</v>
      </c>
      <c r="N190" s="214" t="s">
        <v>46</v>
      </c>
      <c r="O190" s="86"/>
      <c r="P190" s="215">
        <f>O190*H190</f>
        <v>0</v>
      </c>
      <c r="Q190" s="215">
        <v>0</v>
      </c>
      <c r="R190" s="215">
        <f>Q190*H190</f>
        <v>0</v>
      </c>
      <c r="S190" s="215">
        <v>0</v>
      </c>
      <c r="T190" s="21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7" t="s">
        <v>150</v>
      </c>
      <c r="AT190" s="217" t="s">
        <v>145</v>
      </c>
      <c r="AU190" s="217" t="s">
        <v>85</v>
      </c>
      <c r="AY190" s="19" t="s">
        <v>142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9" t="s">
        <v>83</v>
      </c>
      <c r="BK190" s="218">
        <f>ROUND(I190*H190,2)</f>
        <v>0</v>
      </c>
      <c r="BL190" s="19" t="s">
        <v>150</v>
      </c>
      <c r="BM190" s="217" t="s">
        <v>306</v>
      </c>
    </row>
    <row r="191" s="2" customFormat="1">
      <c r="A191" s="40"/>
      <c r="B191" s="41"/>
      <c r="C191" s="42"/>
      <c r="D191" s="219" t="s">
        <v>152</v>
      </c>
      <c r="E191" s="42"/>
      <c r="F191" s="220" t="s">
        <v>305</v>
      </c>
      <c r="G191" s="42"/>
      <c r="H191" s="42"/>
      <c r="I191" s="221"/>
      <c r="J191" s="42"/>
      <c r="K191" s="42"/>
      <c r="L191" s="46"/>
      <c r="M191" s="222"/>
      <c r="N191" s="22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152</v>
      </c>
      <c r="AU191" s="19" t="s">
        <v>85</v>
      </c>
    </row>
    <row r="192" s="2" customFormat="1">
      <c r="A192" s="40"/>
      <c r="B192" s="41"/>
      <c r="C192" s="42"/>
      <c r="D192" s="224" t="s">
        <v>154</v>
      </c>
      <c r="E192" s="42"/>
      <c r="F192" s="225" t="s">
        <v>307</v>
      </c>
      <c r="G192" s="42"/>
      <c r="H192" s="42"/>
      <c r="I192" s="221"/>
      <c r="J192" s="42"/>
      <c r="K192" s="42"/>
      <c r="L192" s="46"/>
      <c r="M192" s="222"/>
      <c r="N192" s="223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154</v>
      </c>
      <c r="AU192" s="19" t="s">
        <v>85</v>
      </c>
    </row>
    <row r="193" s="2" customFormat="1" ht="16.5" customHeight="1">
      <c r="A193" s="40"/>
      <c r="B193" s="41"/>
      <c r="C193" s="206" t="s">
        <v>308</v>
      </c>
      <c r="D193" s="206" t="s">
        <v>145</v>
      </c>
      <c r="E193" s="207" t="s">
        <v>309</v>
      </c>
      <c r="F193" s="208" t="s">
        <v>310</v>
      </c>
      <c r="G193" s="209" t="s">
        <v>299</v>
      </c>
      <c r="H193" s="210">
        <v>1165.47</v>
      </c>
      <c r="I193" s="211"/>
      <c r="J193" s="212">
        <f>ROUND(I193*H193,2)</f>
        <v>0</v>
      </c>
      <c r="K193" s="208" t="s">
        <v>149</v>
      </c>
      <c r="L193" s="46"/>
      <c r="M193" s="213" t="s">
        <v>19</v>
      </c>
      <c r="N193" s="214" t="s">
        <v>46</v>
      </c>
      <c r="O193" s="86"/>
      <c r="P193" s="215">
        <f>O193*H193</f>
        <v>0</v>
      </c>
      <c r="Q193" s="215">
        <v>0</v>
      </c>
      <c r="R193" s="215">
        <f>Q193*H193</f>
        <v>0</v>
      </c>
      <c r="S193" s="215">
        <v>0</v>
      </c>
      <c r="T193" s="216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7" t="s">
        <v>150</v>
      </c>
      <c r="AT193" s="217" t="s">
        <v>145</v>
      </c>
      <c r="AU193" s="217" t="s">
        <v>85</v>
      </c>
      <c r="AY193" s="19" t="s">
        <v>142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9" t="s">
        <v>83</v>
      </c>
      <c r="BK193" s="218">
        <f>ROUND(I193*H193,2)</f>
        <v>0</v>
      </c>
      <c r="BL193" s="19" t="s">
        <v>150</v>
      </c>
      <c r="BM193" s="217" t="s">
        <v>311</v>
      </c>
    </row>
    <row r="194" s="2" customFormat="1">
      <c r="A194" s="40"/>
      <c r="B194" s="41"/>
      <c r="C194" s="42"/>
      <c r="D194" s="219" t="s">
        <v>152</v>
      </c>
      <c r="E194" s="42"/>
      <c r="F194" s="220" t="s">
        <v>310</v>
      </c>
      <c r="G194" s="42"/>
      <c r="H194" s="42"/>
      <c r="I194" s="221"/>
      <c r="J194" s="42"/>
      <c r="K194" s="42"/>
      <c r="L194" s="46"/>
      <c r="M194" s="222"/>
      <c r="N194" s="223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152</v>
      </c>
      <c r="AU194" s="19" t="s">
        <v>85</v>
      </c>
    </row>
    <row r="195" s="2" customFormat="1">
      <c r="A195" s="40"/>
      <c r="B195" s="41"/>
      <c r="C195" s="42"/>
      <c r="D195" s="224" t="s">
        <v>154</v>
      </c>
      <c r="E195" s="42"/>
      <c r="F195" s="225" t="s">
        <v>312</v>
      </c>
      <c r="G195" s="42"/>
      <c r="H195" s="42"/>
      <c r="I195" s="221"/>
      <c r="J195" s="42"/>
      <c r="K195" s="42"/>
      <c r="L195" s="46"/>
      <c r="M195" s="222"/>
      <c r="N195" s="223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154</v>
      </c>
      <c r="AU195" s="19" t="s">
        <v>85</v>
      </c>
    </row>
    <row r="196" s="13" customFormat="1">
      <c r="A196" s="13"/>
      <c r="B196" s="226"/>
      <c r="C196" s="227"/>
      <c r="D196" s="219" t="s">
        <v>169</v>
      </c>
      <c r="E196" s="228" t="s">
        <v>19</v>
      </c>
      <c r="F196" s="229" t="s">
        <v>313</v>
      </c>
      <c r="G196" s="227"/>
      <c r="H196" s="230">
        <v>1165.47</v>
      </c>
      <c r="I196" s="231"/>
      <c r="J196" s="227"/>
      <c r="K196" s="227"/>
      <c r="L196" s="232"/>
      <c r="M196" s="233"/>
      <c r="N196" s="234"/>
      <c r="O196" s="234"/>
      <c r="P196" s="234"/>
      <c r="Q196" s="234"/>
      <c r="R196" s="234"/>
      <c r="S196" s="234"/>
      <c r="T196" s="23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6" t="s">
        <v>169</v>
      </c>
      <c r="AU196" s="236" t="s">
        <v>85</v>
      </c>
      <c r="AV196" s="13" t="s">
        <v>85</v>
      </c>
      <c r="AW196" s="13" t="s">
        <v>34</v>
      </c>
      <c r="AX196" s="13" t="s">
        <v>83</v>
      </c>
      <c r="AY196" s="236" t="s">
        <v>142</v>
      </c>
    </row>
    <row r="197" s="2" customFormat="1" ht="21.75" customHeight="1">
      <c r="A197" s="40"/>
      <c r="B197" s="41"/>
      <c r="C197" s="206" t="s">
        <v>314</v>
      </c>
      <c r="D197" s="206" t="s">
        <v>145</v>
      </c>
      <c r="E197" s="207" t="s">
        <v>315</v>
      </c>
      <c r="F197" s="208" t="s">
        <v>316</v>
      </c>
      <c r="G197" s="209" t="s">
        <v>299</v>
      </c>
      <c r="H197" s="210">
        <v>38.848999999999997</v>
      </c>
      <c r="I197" s="211"/>
      <c r="J197" s="212">
        <f>ROUND(I197*H197,2)</f>
        <v>0</v>
      </c>
      <c r="K197" s="208" t="s">
        <v>149</v>
      </c>
      <c r="L197" s="46"/>
      <c r="M197" s="213" t="s">
        <v>19</v>
      </c>
      <c r="N197" s="214" t="s">
        <v>46</v>
      </c>
      <c r="O197" s="86"/>
      <c r="P197" s="215">
        <f>O197*H197</f>
        <v>0</v>
      </c>
      <c r="Q197" s="215">
        <v>0</v>
      </c>
      <c r="R197" s="215">
        <f>Q197*H197</f>
        <v>0</v>
      </c>
      <c r="S197" s="215">
        <v>0</v>
      </c>
      <c r="T197" s="216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7" t="s">
        <v>150</v>
      </c>
      <c r="AT197" s="217" t="s">
        <v>145</v>
      </c>
      <c r="AU197" s="217" t="s">
        <v>85</v>
      </c>
      <c r="AY197" s="19" t="s">
        <v>142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9" t="s">
        <v>83</v>
      </c>
      <c r="BK197" s="218">
        <f>ROUND(I197*H197,2)</f>
        <v>0</v>
      </c>
      <c r="BL197" s="19" t="s">
        <v>150</v>
      </c>
      <c r="BM197" s="217" t="s">
        <v>317</v>
      </c>
    </row>
    <row r="198" s="2" customFormat="1">
      <c r="A198" s="40"/>
      <c r="B198" s="41"/>
      <c r="C198" s="42"/>
      <c r="D198" s="219" t="s">
        <v>152</v>
      </c>
      <c r="E198" s="42"/>
      <c r="F198" s="220" t="s">
        <v>318</v>
      </c>
      <c r="G198" s="42"/>
      <c r="H198" s="42"/>
      <c r="I198" s="221"/>
      <c r="J198" s="42"/>
      <c r="K198" s="42"/>
      <c r="L198" s="46"/>
      <c r="M198" s="222"/>
      <c r="N198" s="223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152</v>
      </c>
      <c r="AU198" s="19" t="s">
        <v>85</v>
      </c>
    </row>
    <row r="199" s="2" customFormat="1">
      <c r="A199" s="40"/>
      <c r="B199" s="41"/>
      <c r="C199" s="42"/>
      <c r="D199" s="224" t="s">
        <v>154</v>
      </c>
      <c r="E199" s="42"/>
      <c r="F199" s="225" t="s">
        <v>319</v>
      </c>
      <c r="G199" s="42"/>
      <c r="H199" s="42"/>
      <c r="I199" s="221"/>
      <c r="J199" s="42"/>
      <c r="K199" s="42"/>
      <c r="L199" s="46"/>
      <c r="M199" s="222"/>
      <c r="N199" s="223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154</v>
      </c>
      <c r="AU199" s="19" t="s">
        <v>85</v>
      </c>
    </row>
    <row r="200" s="12" customFormat="1" ht="22.8" customHeight="1">
      <c r="A200" s="12"/>
      <c r="B200" s="190"/>
      <c r="C200" s="191"/>
      <c r="D200" s="192" t="s">
        <v>74</v>
      </c>
      <c r="E200" s="204" t="s">
        <v>320</v>
      </c>
      <c r="F200" s="204" t="s">
        <v>321</v>
      </c>
      <c r="G200" s="191"/>
      <c r="H200" s="191"/>
      <c r="I200" s="194"/>
      <c r="J200" s="205">
        <f>BK200</f>
        <v>0</v>
      </c>
      <c r="K200" s="191"/>
      <c r="L200" s="196"/>
      <c r="M200" s="197"/>
      <c r="N200" s="198"/>
      <c r="O200" s="198"/>
      <c r="P200" s="199">
        <f>SUM(P201:P203)</f>
        <v>0</v>
      </c>
      <c r="Q200" s="198"/>
      <c r="R200" s="199">
        <f>SUM(R201:R203)</f>
        <v>0</v>
      </c>
      <c r="S200" s="198"/>
      <c r="T200" s="200">
        <f>SUM(T201:T203)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01" t="s">
        <v>83</v>
      </c>
      <c r="AT200" s="202" t="s">
        <v>74</v>
      </c>
      <c r="AU200" s="202" t="s">
        <v>83</v>
      </c>
      <c r="AY200" s="201" t="s">
        <v>142</v>
      </c>
      <c r="BK200" s="203">
        <f>SUM(BK201:BK203)</f>
        <v>0</v>
      </c>
    </row>
    <row r="201" s="2" customFormat="1" ht="16.5" customHeight="1">
      <c r="A201" s="40"/>
      <c r="B201" s="41"/>
      <c r="C201" s="206" t="s">
        <v>322</v>
      </c>
      <c r="D201" s="206" t="s">
        <v>145</v>
      </c>
      <c r="E201" s="207" t="s">
        <v>323</v>
      </c>
      <c r="F201" s="208" t="s">
        <v>324</v>
      </c>
      <c r="G201" s="209" t="s">
        <v>299</v>
      </c>
      <c r="H201" s="210">
        <v>28.635000000000002</v>
      </c>
      <c r="I201" s="211"/>
      <c r="J201" s="212">
        <f>ROUND(I201*H201,2)</f>
        <v>0</v>
      </c>
      <c r="K201" s="208" t="s">
        <v>149</v>
      </c>
      <c r="L201" s="46"/>
      <c r="M201" s="213" t="s">
        <v>19</v>
      </c>
      <c r="N201" s="214" t="s">
        <v>46</v>
      </c>
      <c r="O201" s="86"/>
      <c r="P201" s="215">
        <f>O201*H201</f>
        <v>0</v>
      </c>
      <c r="Q201" s="215">
        <v>0</v>
      </c>
      <c r="R201" s="215">
        <f>Q201*H201</f>
        <v>0</v>
      </c>
      <c r="S201" s="215">
        <v>0</v>
      </c>
      <c r="T201" s="216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7" t="s">
        <v>150</v>
      </c>
      <c r="AT201" s="217" t="s">
        <v>145</v>
      </c>
      <c r="AU201" s="217" t="s">
        <v>85</v>
      </c>
      <c r="AY201" s="19" t="s">
        <v>142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9" t="s">
        <v>83</v>
      </c>
      <c r="BK201" s="218">
        <f>ROUND(I201*H201,2)</f>
        <v>0</v>
      </c>
      <c r="BL201" s="19" t="s">
        <v>150</v>
      </c>
      <c r="BM201" s="217" t="s">
        <v>325</v>
      </c>
    </row>
    <row r="202" s="2" customFormat="1">
      <c r="A202" s="40"/>
      <c r="B202" s="41"/>
      <c r="C202" s="42"/>
      <c r="D202" s="219" t="s">
        <v>152</v>
      </c>
      <c r="E202" s="42"/>
      <c r="F202" s="220" t="s">
        <v>326</v>
      </c>
      <c r="G202" s="42"/>
      <c r="H202" s="42"/>
      <c r="I202" s="221"/>
      <c r="J202" s="42"/>
      <c r="K202" s="42"/>
      <c r="L202" s="46"/>
      <c r="M202" s="222"/>
      <c r="N202" s="223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152</v>
      </c>
      <c r="AU202" s="19" t="s">
        <v>85</v>
      </c>
    </row>
    <row r="203" s="2" customFormat="1">
      <c r="A203" s="40"/>
      <c r="B203" s="41"/>
      <c r="C203" s="42"/>
      <c r="D203" s="224" t="s">
        <v>154</v>
      </c>
      <c r="E203" s="42"/>
      <c r="F203" s="225" t="s">
        <v>327</v>
      </c>
      <c r="G203" s="42"/>
      <c r="H203" s="42"/>
      <c r="I203" s="221"/>
      <c r="J203" s="42"/>
      <c r="K203" s="42"/>
      <c r="L203" s="46"/>
      <c r="M203" s="222"/>
      <c r="N203" s="223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154</v>
      </c>
      <c r="AU203" s="19" t="s">
        <v>85</v>
      </c>
    </row>
    <row r="204" s="12" customFormat="1" ht="25.92" customHeight="1">
      <c r="A204" s="12"/>
      <c r="B204" s="190"/>
      <c r="C204" s="191"/>
      <c r="D204" s="192" t="s">
        <v>74</v>
      </c>
      <c r="E204" s="193" t="s">
        <v>328</v>
      </c>
      <c r="F204" s="193" t="s">
        <v>329</v>
      </c>
      <c r="G204" s="191"/>
      <c r="H204" s="191"/>
      <c r="I204" s="194"/>
      <c r="J204" s="195">
        <f>BK204</f>
        <v>0</v>
      </c>
      <c r="K204" s="191"/>
      <c r="L204" s="196"/>
      <c r="M204" s="197"/>
      <c r="N204" s="198"/>
      <c r="O204" s="198"/>
      <c r="P204" s="199">
        <f>P205+P233+P252+P292+P307+P338+P381+P420+P439+P467</f>
        <v>0</v>
      </c>
      <c r="Q204" s="198"/>
      <c r="R204" s="199">
        <f>R205+R233+R252+R292+R307+R338+R381+R420+R439+R467</f>
        <v>12.141395099999999</v>
      </c>
      <c r="S204" s="198"/>
      <c r="T204" s="200">
        <f>T205+T233+T252+T292+T307+T338+T381+T420+T439+T467</f>
        <v>18.52666893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1" t="s">
        <v>85</v>
      </c>
      <c r="AT204" s="202" t="s">
        <v>74</v>
      </c>
      <c r="AU204" s="202" t="s">
        <v>75</v>
      </c>
      <c r="AY204" s="201" t="s">
        <v>142</v>
      </c>
      <c r="BK204" s="203">
        <f>BK205+BK233+BK252+BK292+BK307+BK338+BK381+BK420+BK439+BK467</f>
        <v>0</v>
      </c>
    </row>
    <row r="205" s="12" customFormat="1" ht="22.8" customHeight="1">
      <c r="A205" s="12"/>
      <c r="B205" s="190"/>
      <c r="C205" s="191"/>
      <c r="D205" s="192" t="s">
        <v>74</v>
      </c>
      <c r="E205" s="204" t="s">
        <v>330</v>
      </c>
      <c r="F205" s="204" t="s">
        <v>331</v>
      </c>
      <c r="G205" s="191"/>
      <c r="H205" s="191"/>
      <c r="I205" s="194"/>
      <c r="J205" s="205">
        <f>BK205</f>
        <v>0</v>
      </c>
      <c r="K205" s="191"/>
      <c r="L205" s="196"/>
      <c r="M205" s="197"/>
      <c r="N205" s="198"/>
      <c r="O205" s="198"/>
      <c r="P205" s="199">
        <f>SUM(P206:P232)</f>
        <v>0</v>
      </c>
      <c r="Q205" s="198"/>
      <c r="R205" s="199">
        <f>SUM(R206:R232)</f>
        <v>0.042849999999999999</v>
      </c>
      <c r="S205" s="198"/>
      <c r="T205" s="200">
        <f>SUM(T206:T232)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01" t="s">
        <v>85</v>
      </c>
      <c r="AT205" s="202" t="s">
        <v>74</v>
      </c>
      <c r="AU205" s="202" t="s">
        <v>83</v>
      </c>
      <c r="AY205" s="201" t="s">
        <v>142</v>
      </c>
      <c r="BK205" s="203">
        <f>SUM(BK206:BK232)</f>
        <v>0</v>
      </c>
    </row>
    <row r="206" s="2" customFormat="1" ht="16.5" customHeight="1">
      <c r="A206" s="40"/>
      <c r="B206" s="41"/>
      <c r="C206" s="237" t="s">
        <v>332</v>
      </c>
      <c r="D206" s="237" t="s">
        <v>224</v>
      </c>
      <c r="E206" s="238" t="s">
        <v>333</v>
      </c>
      <c r="F206" s="239" t="s">
        <v>334</v>
      </c>
      <c r="G206" s="240" t="s">
        <v>148</v>
      </c>
      <c r="H206" s="241">
        <v>5</v>
      </c>
      <c r="I206" s="242"/>
      <c r="J206" s="243">
        <f>ROUND(I206*H206,2)</f>
        <v>0</v>
      </c>
      <c r="K206" s="239" t="s">
        <v>149</v>
      </c>
      <c r="L206" s="244"/>
      <c r="M206" s="245" t="s">
        <v>19</v>
      </c>
      <c r="N206" s="246" t="s">
        <v>46</v>
      </c>
      <c r="O206" s="86"/>
      <c r="P206" s="215">
        <f>O206*H206</f>
        <v>0</v>
      </c>
      <c r="Q206" s="215">
        <v>0.0074999999999999997</v>
      </c>
      <c r="R206" s="215">
        <f>Q206*H206</f>
        <v>0.037499999999999999</v>
      </c>
      <c r="S206" s="215">
        <v>0</v>
      </c>
      <c r="T206" s="216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7" t="s">
        <v>335</v>
      </c>
      <c r="AT206" s="217" t="s">
        <v>224</v>
      </c>
      <c r="AU206" s="217" t="s">
        <v>85</v>
      </c>
      <c r="AY206" s="19" t="s">
        <v>142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9" t="s">
        <v>83</v>
      </c>
      <c r="BK206" s="218">
        <f>ROUND(I206*H206,2)</f>
        <v>0</v>
      </c>
      <c r="BL206" s="19" t="s">
        <v>275</v>
      </c>
      <c r="BM206" s="217" t="s">
        <v>336</v>
      </c>
    </row>
    <row r="207" s="2" customFormat="1">
      <c r="A207" s="40"/>
      <c r="B207" s="41"/>
      <c r="C207" s="42"/>
      <c r="D207" s="219" t="s">
        <v>152</v>
      </c>
      <c r="E207" s="42"/>
      <c r="F207" s="220" t="s">
        <v>334</v>
      </c>
      <c r="G207" s="42"/>
      <c r="H207" s="42"/>
      <c r="I207" s="221"/>
      <c r="J207" s="42"/>
      <c r="K207" s="42"/>
      <c r="L207" s="46"/>
      <c r="M207" s="222"/>
      <c r="N207" s="223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152</v>
      </c>
      <c r="AU207" s="19" t="s">
        <v>85</v>
      </c>
    </row>
    <row r="208" s="2" customFormat="1">
      <c r="A208" s="40"/>
      <c r="B208" s="41"/>
      <c r="C208" s="42"/>
      <c r="D208" s="219" t="s">
        <v>229</v>
      </c>
      <c r="E208" s="42"/>
      <c r="F208" s="247" t="s">
        <v>337</v>
      </c>
      <c r="G208" s="42"/>
      <c r="H208" s="42"/>
      <c r="I208" s="221"/>
      <c r="J208" s="42"/>
      <c r="K208" s="42"/>
      <c r="L208" s="46"/>
      <c r="M208" s="222"/>
      <c r="N208" s="223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229</v>
      </c>
      <c r="AU208" s="19" t="s">
        <v>85</v>
      </c>
    </row>
    <row r="209" s="13" customFormat="1">
      <c r="A209" s="13"/>
      <c r="B209" s="226"/>
      <c r="C209" s="227"/>
      <c r="D209" s="219" t="s">
        <v>169</v>
      </c>
      <c r="E209" s="228" t="s">
        <v>19</v>
      </c>
      <c r="F209" s="229" t="s">
        <v>338</v>
      </c>
      <c r="G209" s="227"/>
      <c r="H209" s="230">
        <v>5</v>
      </c>
      <c r="I209" s="231"/>
      <c r="J209" s="227"/>
      <c r="K209" s="227"/>
      <c r="L209" s="232"/>
      <c r="M209" s="233"/>
      <c r="N209" s="234"/>
      <c r="O209" s="234"/>
      <c r="P209" s="234"/>
      <c r="Q209" s="234"/>
      <c r="R209" s="234"/>
      <c r="S209" s="234"/>
      <c r="T209" s="23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6" t="s">
        <v>169</v>
      </c>
      <c r="AU209" s="236" t="s">
        <v>85</v>
      </c>
      <c r="AV209" s="13" t="s">
        <v>85</v>
      </c>
      <c r="AW209" s="13" t="s">
        <v>34</v>
      </c>
      <c r="AX209" s="13" t="s">
        <v>83</v>
      </c>
      <c r="AY209" s="236" t="s">
        <v>142</v>
      </c>
    </row>
    <row r="210" s="2" customFormat="1" ht="16.5" customHeight="1">
      <c r="A210" s="40"/>
      <c r="B210" s="41"/>
      <c r="C210" s="237" t="s">
        <v>339</v>
      </c>
      <c r="D210" s="237" t="s">
        <v>224</v>
      </c>
      <c r="E210" s="238" t="s">
        <v>340</v>
      </c>
      <c r="F210" s="239" t="s">
        <v>341</v>
      </c>
      <c r="G210" s="240" t="s">
        <v>148</v>
      </c>
      <c r="H210" s="241">
        <v>5</v>
      </c>
      <c r="I210" s="242"/>
      <c r="J210" s="243">
        <f>ROUND(I210*H210,2)</f>
        <v>0</v>
      </c>
      <c r="K210" s="239" t="s">
        <v>149</v>
      </c>
      <c r="L210" s="244"/>
      <c r="M210" s="245" t="s">
        <v>19</v>
      </c>
      <c r="N210" s="246" t="s">
        <v>46</v>
      </c>
      <c r="O210" s="86"/>
      <c r="P210" s="215">
        <f>O210*H210</f>
        <v>0</v>
      </c>
      <c r="Q210" s="215">
        <v>0.00029999999999999997</v>
      </c>
      <c r="R210" s="215">
        <f>Q210*H210</f>
        <v>0.0014999999999999998</v>
      </c>
      <c r="S210" s="215">
        <v>0</v>
      </c>
      <c r="T210" s="216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7" t="s">
        <v>335</v>
      </c>
      <c r="AT210" s="217" t="s">
        <v>224</v>
      </c>
      <c r="AU210" s="217" t="s">
        <v>85</v>
      </c>
      <c r="AY210" s="19" t="s">
        <v>142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9" t="s">
        <v>83</v>
      </c>
      <c r="BK210" s="218">
        <f>ROUND(I210*H210,2)</f>
        <v>0</v>
      </c>
      <c r="BL210" s="19" t="s">
        <v>275</v>
      </c>
      <c r="BM210" s="217" t="s">
        <v>342</v>
      </c>
    </row>
    <row r="211" s="2" customFormat="1">
      <c r="A211" s="40"/>
      <c r="B211" s="41"/>
      <c r="C211" s="42"/>
      <c r="D211" s="219" t="s">
        <v>152</v>
      </c>
      <c r="E211" s="42"/>
      <c r="F211" s="220" t="s">
        <v>341</v>
      </c>
      <c r="G211" s="42"/>
      <c r="H211" s="42"/>
      <c r="I211" s="221"/>
      <c r="J211" s="42"/>
      <c r="K211" s="42"/>
      <c r="L211" s="46"/>
      <c r="M211" s="222"/>
      <c r="N211" s="223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152</v>
      </c>
      <c r="AU211" s="19" t="s">
        <v>85</v>
      </c>
    </row>
    <row r="212" s="2" customFormat="1" ht="16.5" customHeight="1">
      <c r="A212" s="40"/>
      <c r="B212" s="41"/>
      <c r="C212" s="237" t="s">
        <v>343</v>
      </c>
      <c r="D212" s="237" t="s">
        <v>224</v>
      </c>
      <c r="E212" s="238" t="s">
        <v>344</v>
      </c>
      <c r="F212" s="239" t="s">
        <v>345</v>
      </c>
      <c r="G212" s="240" t="s">
        <v>148</v>
      </c>
      <c r="H212" s="241">
        <v>6</v>
      </c>
      <c r="I212" s="242"/>
      <c r="J212" s="243">
        <f>ROUND(I212*H212,2)</f>
        <v>0</v>
      </c>
      <c r="K212" s="239" t="s">
        <v>149</v>
      </c>
      <c r="L212" s="244"/>
      <c r="M212" s="245" t="s">
        <v>19</v>
      </c>
      <c r="N212" s="246" t="s">
        <v>46</v>
      </c>
      <c r="O212" s="86"/>
      <c r="P212" s="215">
        <f>O212*H212</f>
        <v>0</v>
      </c>
      <c r="Q212" s="215">
        <v>0.00050000000000000001</v>
      </c>
      <c r="R212" s="215">
        <f>Q212*H212</f>
        <v>0.0030000000000000001</v>
      </c>
      <c r="S212" s="215">
        <v>0</v>
      </c>
      <c r="T212" s="216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7" t="s">
        <v>335</v>
      </c>
      <c r="AT212" s="217" t="s">
        <v>224</v>
      </c>
      <c r="AU212" s="217" t="s">
        <v>85</v>
      </c>
      <c r="AY212" s="19" t="s">
        <v>142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9" t="s">
        <v>83</v>
      </c>
      <c r="BK212" s="218">
        <f>ROUND(I212*H212,2)</f>
        <v>0</v>
      </c>
      <c r="BL212" s="19" t="s">
        <v>275</v>
      </c>
      <c r="BM212" s="217" t="s">
        <v>346</v>
      </c>
    </row>
    <row r="213" s="2" customFormat="1">
      <c r="A213" s="40"/>
      <c r="B213" s="41"/>
      <c r="C213" s="42"/>
      <c r="D213" s="219" t="s">
        <v>152</v>
      </c>
      <c r="E213" s="42"/>
      <c r="F213" s="220" t="s">
        <v>345</v>
      </c>
      <c r="G213" s="42"/>
      <c r="H213" s="42"/>
      <c r="I213" s="221"/>
      <c r="J213" s="42"/>
      <c r="K213" s="42"/>
      <c r="L213" s="46"/>
      <c r="M213" s="222"/>
      <c r="N213" s="223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152</v>
      </c>
      <c r="AU213" s="19" t="s">
        <v>85</v>
      </c>
    </row>
    <row r="214" s="2" customFormat="1" ht="16.5" customHeight="1">
      <c r="A214" s="40"/>
      <c r="B214" s="41"/>
      <c r="C214" s="206" t="s">
        <v>347</v>
      </c>
      <c r="D214" s="206" t="s">
        <v>145</v>
      </c>
      <c r="E214" s="207" t="s">
        <v>348</v>
      </c>
      <c r="F214" s="208" t="s">
        <v>349</v>
      </c>
      <c r="G214" s="209" t="s">
        <v>350</v>
      </c>
      <c r="H214" s="210">
        <v>3</v>
      </c>
      <c r="I214" s="211"/>
      <c r="J214" s="212">
        <f>ROUND(I214*H214,2)</f>
        <v>0</v>
      </c>
      <c r="K214" s="208" t="s">
        <v>149</v>
      </c>
      <c r="L214" s="46"/>
      <c r="M214" s="213" t="s">
        <v>19</v>
      </c>
      <c r="N214" s="214" t="s">
        <v>46</v>
      </c>
      <c r="O214" s="86"/>
      <c r="P214" s="215">
        <f>O214*H214</f>
        <v>0</v>
      </c>
      <c r="Q214" s="215">
        <v>0</v>
      </c>
      <c r="R214" s="215">
        <f>Q214*H214</f>
        <v>0</v>
      </c>
      <c r="S214" s="215">
        <v>0</v>
      </c>
      <c r="T214" s="216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7" t="s">
        <v>275</v>
      </c>
      <c r="AT214" s="217" t="s">
        <v>145</v>
      </c>
      <c r="AU214" s="217" t="s">
        <v>85</v>
      </c>
      <c r="AY214" s="19" t="s">
        <v>142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9" t="s">
        <v>83</v>
      </c>
      <c r="BK214" s="218">
        <f>ROUND(I214*H214,2)</f>
        <v>0</v>
      </c>
      <c r="BL214" s="19" t="s">
        <v>275</v>
      </c>
      <c r="BM214" s="217" t="s">
        <v>351</v>
      </c>
    </row>
    <row r="215" s="2" customFormat="1">
      <c r="A215" s="40"/>
      <c r="B215" s="41"/>
      <c r="C215" s="42"/>
      <c r="D215" s="219" t="s">
        <v>152</v>
      </c>
      <c r="E215" s="42"/>
      <c r="F215" s="220" t="s">
        <v>349</v>
      </c>
      <c r="G215" s="42"/>
      <c r="H215" s="42"/>
      <c r="I215" s="221"/>
      <c r="J215" s="42"/>
      <c r="K215" s="42"/>
      <c r="L215" s="46"/>
      <c r="M215" s="222"/>
      <c r="N215" s="223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152</v>
      </c>
      <c r="AU215" s="19" t="s">
        <v>85</v>
      </c>
    </row>
    <row r="216" s="2" customFormat="1">
      <c r="A216" s="40"/>
      <c r="B216" s="41"/>
      <c r="C216" s="42"/>
      <c r="D216" s="224" t="s">
        <v>154</v>
      </c>
      <c r="E216" s="42"/>
      <c r="F216" s="225" t="s">
        <v>352</v>
      </c>
      <c r="G216" s="42"/>
      <c r="H216" s="42"/>
      <c r="I216" s="221"/>
      <c r="J216" s="42"/>
      <c r="K216" s="42"/>
      <c r="L216" s="46"/>
      <c r="M216" s="222"/>
      <c r="N216" s="223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154</v>
      </c>
      <c r="AU216" s="19" t="s">
        <v>85</v>
      </c>
    </row>
    <row r="217" s="2" customFormat="1">
      <c r="A217" s="40"/>
      <c r="B217" s="41"/>
      <c r="C217" s="42"/>
      <c r="D217" s="219" t="s">
        <v>229</v>
      </c>
      <c r="E217" s="42"/>
      <c r="F217" s="247" t="s">
        <v>353</v>
      </c>
      <c r="G217" s="42"/>
      <c r="H217" s="42"/>
      <c r="I217" s="221"/>
      <c r="J217" s="42"/>
      <c r="K217" s="42"/>
      <c r="L217" s="46"/>
      <c r="M217" s="222"/>
      <c r="N217" s="223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229</v>
      </c>
      <c r="AU217" s="19" t="s">
        <v>85</v>
      </c>
    </row>
    <row r="218" s="2" customFormat="1" ht="16.5" customHeight="1">
      <c r="A218" s="40"/>
      <c r="B218" s="41"/>
      <c r="C218" s="206" t="s">
        <v>354</v>
      </c>
      <c r="D218" s="206" t="s">
        <v>145</v>
      </c>
      <c r="E218" s="207" t="s">
        <v>355</v>
      </c>
      <c r="F218" s="208" t="s">
        <v>356</v>
      </c>
      <c r="G218" s="209" t="s">
        <v>350</v>
      </c>
      <c r="H218" s="210">
        <v>8</v>
      </c>
      <c r="I218" s="211"/>
      <c r="J218" s="212">
        <f>ROUND(I218*H218,2)</f>
        <v>0</v>
      </c>
      <c r="K218" s="208" t="s">
        <v>149</v>
      </c>
      <c r="L218" s="46"/>
      <c r="M218" s="213" t="s">
        <v>19</v>
      </c>
      <c r="N218" s="214" t="s">
        <v>46</v>
      </c>
      <c r="O218" s="86"/>
      <c r="P218" s="215">
        <f>O218*H218</f>
        <v>0</v>
      </c>
      <c r="Q218" s="215">
        <v>0</v>
      </c>
      <c r="R218" s="215">
        <f>Q218*H218</f>
        <v>0</v>
      </c>
      <c r="S218" s="215">
        <v>0</v>
      </c>
      <c r="T218" s="216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7" t="s">
        <v>275</v>
      </c>
      <c r="AT218" s="217" t="s">
        <v>145</v>
      </c>
      <c r="AU218" s="217" t="s">
        <v>85</v>
      </c>
      <c r="AY218" s="19" t="s">
        <v>142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9" t="s">
        <v>83</v>
      </c>
      <c r="BK218" s="218">
        <f>ROUND(I218*H218,2)</f>
        <v>0</v>
      </c>
      <c r="BL218" s="19" t="s">
        <v>275</v>
      </c>
      <c r="BM218" s="217" t="s">
        <v>357</v>
      </c>
    </row>
    <row r="219" s="2" customFormat="1">
      <c r="A219" s="40"/>
      <c r="B219" s="41"/>
      <c r="C219" s="42"/>
      <c r="D219" s="219" t="s">
        <v>152</v>
      </c>
      <c r="E219" s="42"/>
      <c r="F219" s="220" t="s">
        <v>356</v>
      </c>
      <c r="G219" s="42"/>
      <c r="H219" s="42"/>
      <c r="I219" s="221"/>
      <c r="J219" s="42"/>
      <c r="K219" s="42"/>
      <c r="L219" s="46"/>
      <c r="M219" s="222"/>
      <c r="N219" s="223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152</v>
      </c>
      <c r="AU219" s="19" t="s">
        <v>85</v>
      </c>
    </row>
    <row r="220" s="2" customFormat="1">
      <c r="A220" s="40"/>
      <c r="B220" s="41"/>
      <c r="C220" s="42"/>
      <c r="D220" s="224" t="s">
        <v>154</v>
      </c>
      <c r="E220" s="42"/>
      <c r="F220" s="225" t="s">
        <v>358</v>
      </c>
      <c r="G220" s="42"/>
      <c r="H220" s="42"/>
      <c r="I220" s="221"/>
      <c r="J220" s="42"/>
      <c r="K220" s="42"/>
      <c r="L220" s="46"/>
      <c r="M220" s="222"/>
      <c r="N220" s="223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154</v>
      </c>
      <c r="AU220" s="19" t="s">
        <v>85</v>
      </c>
    </row>
    <row r="221" s="2" customFormat="1">
      <c r="A221" s="40"/>
      <c r="B221" s="41"/>
      <c r="C221" s="42"/>
      <c r="D221" s="219" t="s">
        <v>229</v>
      </c>
      <c r="E221" s="42"/>
      <c r="F221" s="247" t="s">
        <v>359</v>
      </c>
      <c r="G221" s="42"/>
      <c r="H221" s="42"/>
      <c r="I221" s="221"/>
      <c r="J221" s="42"/>
      <c r="K221" s="42"/>
      <c r="L221" s="46"/>
      <c r="M221" s="222"/>
      <c r="N221" s="223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229</v>
      </c>
      <c r="AU221" s="19" t="s">
        <v>85</v>
      </c>
    </row>
    <row r="222" s="13" customFormat="1">
      <c r="A222" s="13"/>
      <c r="B222" s="226"/>
      <c r="C222" s="227"/>
      <c r="D222" s="219" t="s">
        <v>169</v>
      </c>
      <c r="E222" s="228" t="s">
        <v>19</v>
      </c>
      <c r="F222" s="229" t="s">
        <v>360</v>
      </c>
      <c r="G222" s="227"/>
      <c r="H222" s="230">
        <v>8</v>
      </c>
      <c r="I222" s="231"/>
      <c r="J222" s="227"/>
      <c r="K222" s="227"/>
      <c r="L222" s="232"/>
      <c r="M222" s="233"/>
      <c r="N222" s="234"/>
      <c r="O222" s="234"/>
      <c r="P222" s="234"/>
      <c r="Q222" s="234"/>
      <c r="R222" s="234"/>
      <c r="S222" s="234"/>
      <c r="T222" s="23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6" t="s">
        <v>169</v>
      </c>
      <c r="AU222" s="236" t="s">
        <v>85</v>
      </c>
      <c r="AV222" s="13" t="s">
        <v>85</v>
      </c>
      <c r="AW222" s="13" t="s">
        <v>34</v>
      </c>
      <c r="AX222" s="13" t="s">
        <v>83</v>
      </c>
      <c r="AY222" s="236" t="s">
        <v>142</v>
      </c>
    </row>
    <row r="223" s="2" customFormat="1" ht="16.5" customHeight="1">
      <c r="A223" s="40"/>
      <c r="B223" s="41"/>
      <c r="C223" s="206" t="s">
        <v>335</v>
      </c>
      <c r="D223" s="206" t="s">
        <v>145</v>
      </c>
      <c r="E223" s="207" t="s">
        <v>361</v>
      </c>
      <c r="F223" s="208" t="s">
        <v>362</v>
      </c>
      <c r="G223" s="209" t="s">
        <v>350</v>
      </c>
      <c r="H223" s="210">
        <v>1</v>
      </c>
      <c r="I223" s="211"/>
      <c r="J223" s="212">
        <f>ROUND(I223*H223,2)</f>
        <v>0</v>
      </c>
      <c r="K223" s="208" t="s">
        <v>149</v>
      </c>
      <c r="L223" s="46"/>
      <c r="M223" s="213" t="s">
        <v>19</v>
      </c>
      <c r="N223" s="214" t="s">
        <v>46</v>
      </c>
      <c r="O223" s="86"/>
      <c r="P223" s="215">
        <f>O223*H223</f>
        <v>0</v>
      </c>
      <c r="Q223" s="215">
        <v>0.00084999999999999995</v>
      </c>
      <c r="R223" s="215">
        <f>Q223*H223</f>
        <v>0.00084999999999999995</v>
      </c>
      <c r="S223" s="215">
        <v>0</v>
      </c>
      <c r="T223" s="216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7" t="s">
        <v>275</v>
      </c>
      <c r="AT223" s="217" t="s">
        <v>145</v>
      </c>
      <c r="AU223" s="217" t="s">
        <v>85</v>
      </c>
      <c r="AY223" s="19" t="s">
        <v>142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9" t="s">
        <v>83</v>
      </c>
      <c r="BK223" s="218">
        <f>ROUND(I223*H223,2)</f>
        <v>0</v>
      </c>
      <c r="BL223" s="19" t="s">
        <v>275</v>
      </c>
      <c r="BM223" s="217" t="s">
        <v>363</v>
      </c>
    </row>
    <row r="224" s="2" customFormat="1">
      <c r="A224" s="40"/>
      <c r="B224" s="41"/>
      <c r="C224" s="42"/>
      <c r="D224" s="219" t="s">
        <v>152</v>
      </c>
      <c r="E224" s="42"/>
      <c r="F224" s="220" t="s">
        <v>364</v>
      </c>
      <c r="G224" s="42"/>
      <c r="H224" s="42"/>
      <c r="I224" s="221"/>
      <c r="J224" s="42"/>
      <c r="K224" s="42"/>
      <c r="L224" s="46"/>
      <c r="M224" s="222"/>
      <c r="N224" s="223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152</v>
      </c>
      <c r="AU224" s="19" t="s">
        <v>85</v>
      </c>
    </row>
    <row r="225" s="2" customFormat="1">
      <c r="A225" s="40"/>
      <c r="B225" s="41"/>
      <c r="C225" s="42"/>
      <c r="D225" s="224" t="s">
        <v>154</v>
      </c>
      <c r="E225" s="42"/>
      <c r="F225" s="225" t="s">
        <v>365</v>
      </c>
      <c r="G225" s="42"/>
      <c r="H225" s="42"/>
      <c r="I225" s="221"/>
      <c r="J225" s="42"/>
      <c r="K225" s="42"/>
      <c r="L225" s="46"/>
      <c r="M225" s="222"/>
      <c r="N225" s="223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154</v>
      </c>
      <c r="AU225" s="19" t="s">
        <v>85</v>
      </c>
    </row>
    <row r="226" s="2" customFormat="1">
      <c r="A226" s="40"/>
      <c r="B226" s="41"/>
      <c r="C226" s="42"/>
      <c r="D226" s="219" t="s">
        <v>229</v>
      </c>
      <c r="E226" s="42"/>
      <c r="F226" s="247" t="s">
        <v>366</v>
      </c>
      <c r="G226" s="42"/>
      <c r="H226" s="42"/>
      <c r="I226" s="221"/>
      <c r="J226" s="42"/>
      <c r="K226" s="42"/>
      <c r="L226" s="46"/>
      <c r="M226" s="222"/>
      <c r="N226" s="223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229</v>
      </c>
      <c r="AU226" s="19" t="s">
        <v>85</v>
      </c>
    </row>
    <row r="227" s="2" customFormat="1" ht="16.5" customHeight="1">
      <c r="A227" s="40"/>
      <c r="B227" s="41"/>
      <c r="C227" s="206" t="s">
        <v>367</v>
      </c>
      <c r="D227" s="206" t="s">
        <v>145</v>
      </c>
      <c r="E227" s="207" t="s">
        <v>368</v>
      </c>
      <c r="F227" s="208" t="s">
        <v>369</v>
      </c>
      <c r="G227" s="209" t="s">
        <v>350</v>
      </c>
      <c r="H227" s="210">
        <v>2</v>
      </c>
      <c r="I227" s="211"/>
      <c r="J227" s="212">
        <f>ROUND(I227*H227,2)</f>
        <v>0</v>
      </c>
      <c r="K227" s="208" t="s">
        <v>149</v>
      </c>
      <c r="L227" s="46"/>
      <c r="M227" s="213" t="s">
        <v>19</v>
      </c>
      <c r="N227" s="214" t="s">
        <v>46</v>
      </c>
      <c r="O227" s="86"/>
      <c r="P227" s="215">
        <f>O227*H227</f>
        <v>0</v>
      </c>
      <c r="Q227" s="215">
        <v>0</v>
      </c>
      <c r="R227" s="215">
        <f>Q227*H227</f>
        <v>0</v>
      </c>
      <c r="S227" s="215">
        <v>0</v>
      </c>
      <c r="T227" s="216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7" t="s">
        <v>275</v>
      </c>
      <c r="AT227" s="217" t="s">
        <v>145</v>
      </c>
      <c r="AU227" s="217" t="s">
        <v>85</v>
      </c>
      <c r="AY227" s="19" t="s">
        <v>142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9" t="s">
        <v>83</v>
      </c>
      <c r="BK227" s="218">
        <f>ROUND(I227*H227,2)</f>
        <v>0</v>
      </c>
      <c r="BL227" s="19" t="s">
        <v>275</v>
      </c>
      <c r="BM227" s="217" t="s">
        <v>370</v>
      </c>
    </row>
    <row r="228" s="2" customFormat="1">
      <c r="A228" s="40"/>
      <c r="B228" s="41"/>
      <c r="C228" s="42"/>
      <c r="D228" s="219" t="s">
        <v>152</v>
      </c>
      <c r="E228" s="42"/>
      <c r="F228" s="220" t="s">
        <v>369</v>
      </c>
      <c r="G228" s="42"/>
      <c r="H228" s="42"/>
      <c r="I228" s="221"/>
      <c r="J228" s="42"/>
      <c r="K228" s="42"/>
      <c r="L228" s="46"/>
      <c r="M228" s="222"/>
      <c r="N228" s="223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152</v>
      </c>
      <c r="AU228" s="19" t="s">
        <v>85</v>
      </c>
    </row>
    <row r="229" s="2" customFormat="1">
      <c r="A229" s="40"/>
      <c r="B229" s="41"/>
      <c r="C229" s="42"/>
      <c r="D229" s="224" t="s">
        <v>154</v>
      </c>
      <c r="E229" s="42"/>
      <c r="F229" s="225" t="s">
        <v>371</v>
      </c>
      <c r="G229" s="42"/>
      <c r="H229" s="42"/>
      <c r="I229" s="221"/>
      <c r="J229" s="42"/>
      <c r="K229" s="42"/>
      <c r="L229" s="46"/>
      <c r="M229" s="222"/>
      <c r="N229" s="223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154</v>
      </c>
      <c r="AU229" s="19" t="s">
        <v>85</v>
      </c>
    </row>
    <row r="230" s="2" customFormat="1">
      <c r="A230" s="40"/>
      <c r="B230" s="41"/>
      <c r="C230" s="42"/>
      <c r="D230" s="219" t="s">
        <v>229</v>
      </c>
      <c r="E230" s="42"/>
      <c r="F230" s="247" t="s">
        <v>372</v>
      </c>
      <c r="G230" s="42"/>
      <c r="H230" s="42"/>
      <c r="I230" s="221"/>
      <c r="J230" s="42"/>
      <c r="K230" s="42"/>
      <c r="L230" s="46"/>
      <c r="M230" s="222"/>
      <c r="N230" s="223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229</v>
      </c>
      <c r="AU230" s="19" t="s">
        <v>85</v>
      </c>
    </row>
    <row r="231" s="2" customFormat="1" ht="16.5" customHeight="1">
      <c r="A231" s="40"/>
      <c r="B231" s="41"/>
      <c r="C231" s="237" t="s">
        <v>373</v>
      </c>
      <c r="D231" s="237" t="s">
        <v>224</v>
      </c>
      <c r="E231" s="238" t="s">
        <v>374</v>
      </c>
      <c r="F231" s="239" t="s">
        <v>375</v>
      </c>
      <c r="G231" s="240" t="s">
        <v>148</v>
      </c>
      <c r="H231" s="241">
        <v>1</v>
      </c>
      <c r="I231" s="242"/>
      <c r="J231" s="243">
        <f>ROUND(I231*H231,2)</f>
        <v>0</v>
      </c>
      <c r="K231" s="239" t="s">
        <v>149</v>
      </c>
      <c r="L231" s="244"/>
      <c r="M231" s="245" t="s">
        <v>19</v>
      </c>
      <c r="N231" s="246" t="s">
        <v>46</v>
      </c>
      <c r="O231" s="86"/>
      <c r="P231" s="215">
        <f>O231*H231</f>
        <v>0</v>
      </c>
      <c r="Q231" s="215">
        <v>0</v>
      </c>
      <c r="R231" s="215">
        <f>Q231*H231</f>
        <v>0</v>
      </c>
      <c r="S231" s="215">
        <v>0</v>
      </c>
      <c r="T231" s="216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7" t="s">
        <v>227</v>
      </c>
      <c r="AT231" s="217" t="s">
        <v>224</v>
      </c>
      <c r="AU231" s="217" t="s">
        <v>85</v>
      </c>
      <c r="AY231" s="19" t="s">
        <v>142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9" t="s">
        <v>83</v>
      </c>
      <c r="BK231" s="218">
        <f>ROUND(I231*H231,2)</f>
        <v>0</v>
      </c>
      <c r="BL231" s="19" t="s">
        <v>150</v>
      </c>
      <c r="BM231" s="217" t="s">
        <v>376</v>
      </c>
    </row>
    <row r="232" s="2" customFormat="1">
      <c r="A232" s="40"/>
      <c r="B232" s="41"/>
      <c r="C232" s="42"/>
      <c r="D232" s="219" t="s">
        <v>152</v>
      </c>
      <c r="E232" s="42"/>
      <c r="F232" s="220" t="s">
        <v>377</v>
      </c>
      <c r="G232" s="42"/>
      <c r="H232" s="42"/>
      <c r="I232" s="221"/>
      <c r="J232" s="42"/>
      <c r="K232" s="42"/>
      <c r="L232" s="46"/>
      <c r="M232" s="222"/>
      <c r="N232" s="223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152</v>
      </c>
      <c r="AU232" s="19" t="s">
        <v>85</v>
      </c>
    </row>
    <row r="233" s="12" customFormat="1" ht="22.8" customHeight="1">
      <c r="A233" s="12"/>
      <c r="B233" s="190"/>
      <c r="C233" s="191"/>
      <c r="D233" s="192" t="s">
        <v>74</v>
      </c>
      <c r="E233" s="204" t="s">
        <v>378</v>
      </c>
      <c r="F233" s="204" t="s">
        <v>379</v>
      </c>
      <c r="G233" s="191"/>
      <c r="H233" s="191"/>
      <c r="I233" s="194"/>
      <c r="J233" s="205">
        <f>BK233</f>
        <v>0</v>
      </c>
      <c r="K233" s="191"/>
      <c r="L233" s="196"/>
      <c r="M233" s="197"/>
      <c r="N233" s="198"/>
      <c r="O233" s="198"/>
      <c r="P233" s="199">
        <f>SUM(P234:P251)</f>
        <v>0</v>
      </c>
      <c r="Q233" s="198"/>
      <c r="R233" s="199">
        <f>SUM(R234:R251)</f>
        <v>2.0558974999999999</v>
      </c>
      <c r="S233" s="198"/>
      <c r="T233" s="200">
        <f>SUM(T234:T251)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01" t="s">
        <v>85</v>
      </c>
      <c r="AT233" s="202" t="s">
        <v>74</v>
      </c>
      <c r="AU233" s="202" t="s">
        <v>83</v>
      </c>
      <c r="AY233" s="201" t="s">
        <v>142</v>
      </c>
      <c r="BK233" s="203">
        <f>SUM(BK234:BK251)</f>
        <v>0</v>
      </c>
    </row>
    <row r="234" s="2" customFormat="1" ht="16.5" customHeight="1">
      <c r="A234" s="40"/>
      <c r="B234" s="41"/>
      <c r="C234" s="206" t="s">
        <v>380</v>
      </c>
      <c r="D234" s="206" t="s">
        <v>145</v>
      </c>
      <c r="E234" s="207" t="s">
        <v>381</v>
      </c>
      <c r="F234" s="208" t="s">
        <v>382</v>
      </c>
      <c r="G234" s="209" t="s">
        <v>165</v>
      </c>
      <c r="H234" s="210">
        <v>37.875</v>
      </c>
      <c r="I234" s="211"/>
      <c r="J234" s="212">
        <f>ROUND(I234*H234,2)</f>
        <v>0</v>
      </c>
      <c r="K234" s="208" t="s">
        <v>149</v>
      </c>
      <c r="L234" s="46"/>
      <c r="M234" s="213" t="s">
        <v>19</v>
      </c>
      <c r="N234" s="214" t="s">
        <v>46</v>
      </c>
      <c r="O234" s="86"/>
      <c r="P234" s="215">
        <f>O234*H234</f>
        <v>0</v>
      </c>
      <c r="Q234" s="215">
        <v>0.030859999999999999</v>
      </c>
      <c r="R234" s="215">
        <f>Q234*H234</f>
        <v>1.1688224999999999</v>
      </c>
      <c r="S234" s="215">
        <v>0</v>
      </c>
      <c r="T234" s="216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7" t="s">
        <v>275</v>
      </c>
      <c r="AT234" s="217" t="s">
        <v>145</v>
      </c>
      <c r="AU234" s="217" t="s">
        <v>85</v>
      </c>
      <c r="AY234" s="19" t="s">
        <v>142</v>
      </c>
      <c r="BE234" s="218">
        <f>IF(N234="základní",J234,0)</f>
        <v>0</v>
      </c>
      <c r="BF234" s="218">
        <f>IF(N234="snížená",J234,0)</f>
        <v>0</v>
      </c>
      <c r="BG234" s="218">
        <f>IF(N234="zákl. přenesená",J234,0)</f>
        <v>0</v>
      </c>
      <c r="BH234" s="218">
        <f>IF(N234="sníž. přenesená",J234,0)</f>
        <v>0</v>
      </c>
      <c r="BI234" s="218">
        <f>IF(N234="nulová",J234,0)</f>
        <v>0</v>
      </c>
      <c r="BJ234" s="19" t="s">
        <v>83</v>
      </c>
      <c r="BK234" s="218">
        <f>ROUND(I234*H234,2)</f>
        <v>0</v>
      </c>
      <c r="BL234" s="19" t="s">
        <v>275</v>
      </c>
      <c r="BM234" s="217" t="s">
        <v>383</v>
      </c>
    </row>
    <row r="235" s="2" customFormat="1">
      <c r="A235" s="40"/>
      <c r="B235" s="41"/>
      <c r="C235" s="42"/>
      <c r="D235" s="219" t="s">
        <v>152</v>
      </c>
      <c r="E235" s="42"/>
      <c r="F235" s="220" t="s">
        <v>384</v>
      </c>
      <c r="G235" s="42"/>
      <c r="H235" s="42"/>
      <c r="I235" s="221"/>
      <c r="J235" s="42"/>
      <c r="K235" s="42"/>
      <c r="L235" s="46"/>
      <c r="M235" s="222"/>
      <c r="N235" s="223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152</v>
      </c>
      <c r="AU235" s="19" t="s">
        <v>85</v>
      </c>
    </row>
    <row r="236" s="2" customFormat="1">
      <c r="A236" s="40"/>
      <c r="B236" s="41"/>
      <c r="C236" s="42"/>
      <c r="D236" s="224" t="s">
        <v>154</v>
      </c>
      <c r="E236" s="42"/>
      <c r="F236" s="225" t="s">
        <v>385</v>
      </c>
      <c r="G236" s="42"/>
      <c r="H236" s="42"/>
      <c r="I236" s="221"/>
      <c r="J236" s="42"/>
      <c r="K236" s="42"/>
      <c r="L236" s="46"/>
      <c r="M236" s="222"/>
      <c r="N236" s="223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154</v>
      </c>
      <c r="AU236" s="19" t="s">
        <v>85</v>
      </c>
    </row>
    <row r="237" s="13" customFormat="1">
      <c r="A237" s="13"/>
      <c r="B237" s="226"/>
      <c r="C237" s="227"/>
      <c r="D237" s="219" t="s">
        <v>169</v>
      </c>
      <c r="E237" s="228" t="s">
        <v>19</v>
      </c>
      <c r="F237" s="229" t="s">
        <v>386</v>
      </c>
      <c r="G237" s="227"/>
      <c r="H237" s="230">
        <v>37.875</v>
      </c>
      <c r="I237" s="231"/>
      <c r="J237" s="227"/>
      <c r="K237" s="227"/>
      <c r="L237" s="232"/>
      <c r="M237" s="233"/>
      <c r="N237" s="234"/>
      <c r="O237" s="234"/>
      <c r="P237" s="234"/>
      <c r="Q237" s="234"/>
      <c r="R237" s="234"/>
      <c r="S237" s="234"/>
      <c r="T237" s="23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6" t="s">
        <v>169</v>
      </c>
      <c r="AU237" s="236" t="s">
        <v>85</v>
      </c>
      <c r="AV237" s="13" t="s">
        <v>85</v>
      </c>
      <c r="AW237" s="13" t="s">
        <v>34</v>
      </c>
      <c r="AX237" s="13" t="s">
        <v>83</v>
      </c>
      <c r="AY237" s="236" t="s">
        <v>142</v>
      </c>
    </row>
    <row r="238" s="2" customFormat="1" ht="24.15" customHeight="1">
      <c r="A238" s="40"/>
      <c r="B238" s="41"/>
      <c r="C238" s="206" t="s">
        <v>387</v>
      </c>
      <c r="D238" s="206" t="s">
        <v>145</v>
      </c>
      <c r="E238" s="207" t="s">
        <v>388</v>
      </c>
      <c r="F238" s="208" t="s">
        <v>389</v>
      </c>
      <c r="G238" s="209" t="s">
        <v>165</v>
      </c>
      <c r="H238" s="210">
        <v>95.900000000000006</v>
      </c>
      <c r="I238" s="211"/>
      <c r="J238" s="212">
        <f>ROUND(I238*H238,2)</f>
        <v>0</v>
      </c>
      <c r="K238" s="208" t="s">
        <v>149</v>
      </c>
      <c r="L238" s="46"/>
      <c r="M238" s="213" t="s">
        <v>19</v>
      </c>
      <c r="N238" s="214" t="s">
        <v>46</v>
      </c>
      <c r="O238" s="86"/>
      <c r="P238" s="215">
        <f>O238*H238</f>
        <v>0</v>
      </c>
      <c r="Q238" s="215">
        <v>0.00125</v>
      </c>
      <c r="R238" s="215">
        <f>Q238*H238</f>
        <v>0.11987500000000001</v>
      </c>
      <c r="S238" s="215">
        <v>0</v>
      </c>
      <c r="T238" s="216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7" t="s">
        <v>275</v>
      </c>
      <c r="AT238" s="217" t="s">
        <v>145</v>
      </c>
      <c r="AU238" s="217" t="s">
        <v>85</v>
      </c>
      <c r="AY238" s="19" t="s">
        <v>142</v>
      </c>
      <c r="BE238" s="218">
        <f>IF(N238="základní",J238,0)</f>
        <v>0</v>
      </c>
      <c r="BF238" s="218">
        <f>IF(N238="snížená",J238,0)</f>
        <v>0</v>
      </c>
      <c r="BG238" s="218">
        <f>IF(N238="zákl. přenesená",J238,0)</f>
        <v>0</v>
      </c>
      <c r="BH238" s="218">
        <f>IF(N238="sníž. přenesená",J238,0)</f>
        <v>0</v>
      </c>
      <c r="BI238" s="218">
        <f>IF(N238="nulová",J238,0)</f>
        <v>0</v>
      </c>
      <c r="BJ238" s="19" t="s">
        <v>83</v>
      </c>
      <c r="BK238" s="218">
        <f>ROUND(I238*H238,2)</f>
        <v>0</v>
      </c>
      <c r="BL238" s="19" t="s">
        <v>275</v>
      </c>
      <c r="BM238" s="217" t="s">
        <v>390</v>
      </c>
    </row>
    <row r="239" s="2" customFormat="1">
      <c r="A239" s="40"/>
      <c r="B239" s="41"/>
      <c r="C239" s="42"/>
      <c r="D239" s="219" t="s">
        <v>152</v>
      </c>
      <c r="E239" s="42"/>
      <c r="F239" s="220" t="s">
        <v>389</v>
      </c>
      <c r="G239" s="42"/>
      <c r="H239" s="42"/>
      <c r="I239" s="221"/>
      <c r="J239" s="42"/>
      <c r="K239" s="42"/>
      <c r="L239" s="46"/>
      <c r="M239" s="222"/>
      <c r="N239" s="223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152</v>
      </c>
      <c r="AU239" s="19" t="s">
        <v>85</v>
      </c>
    </row>
    <row r="240" s="2" customFormat="1">
      <c r="A240" s="40"/>
      <c r="B240" s="41"/>
      <c r="C240" s="42"/>
      <c r="D240" s="224" t="s">
        <v>154</v>
      </c>
      <c r="E240" s="42"/>
      <c r="F240" s="225" t="s">
        <v>391</v>
      </c>
      <c r="G240" s="42"/>
      <c r="H240" s="42"/>
      <c r="I240" s="221"/>
      <c r="J240" s="42"/>
      <c r="K240" s="42"/>
      <c r="L240" s="46"/>
      <c r="M240" s="222"/>
      <c r="N240" s="223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154</v>
      </c>
      <c r="AU240" s="19" t="s">
        <v>85</v>
      </c>
    </row>
    <row r="241" s="13" customFormat="1">
      <c r="A241" s="13"/>
      <c r="B241" s="226"/>
      <c r="C241" s="227"/>
      <c r="D241" s="219" t="s">
        <v>169</v>
      </c>
      <c r="E241" s="228" t="s">
        <v>19</v>
      </c>
      <c r="F241" s="229" t="s">
        <v>392</v>
      </c>
      <c r="G241" s="227"/>
      <c r="H241" s="230">
        <v>95.900000000000006</v>
      </c>
      <c r="I241" s="231"/>
      <c r="J241" s="227"/>
      <c r="K241" s="227"/>
      <c r="L241" s="232"/>
      <c r="M241" s="233"/>
      <c r="N241" s="234"/>
      <c r="O241" s="234"/>
      <c r="P241" s="234"/>
      <c r="Q241" s="234"/>
      <c r="R241" s="234"/>
      <c r="S241" s="234"/>
      <c r="T241" s="23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6" t="s">
        <v>169</v>
      </c>
      <c r="AU241" s="236" t="s">
        <v>85</v>
      </c>
      <c r="AV241" s="13" t="s">
        <v>85</v>
      </c>
      <c r="AW241" s="13" t="s">
        <v>34</v>
      </c>
      <c r="AX241" s="13" t="s">
        <v>83</v>
      </c>
      <c r="AY241" s="236" t="s">
        <v>142</v>
      </c>
    </row>
    <row r="242" s="2" customFormat="1" ht="16.5" customHeight="1">
      <c r="A242" s="40"/>
      <c r="B242" s="41"/>
      <c r="C242" s="237" t="s">
        <v>393</v>
      </c>
      <c r="D242" s="237" t="s">
        <v>224</v>
      </c>
      <c r="E242" s="238" t="s">
        <v>394</v>
      </c>
      <c r="F242" s="239" t="s">
        <v>395</v>
      </c>
      <c r="G242" s="240" t="s">
        <v>165</v>
      </c>
      <c r="H242" s="241">
        <v>95.900000000000006</v>
      </c>
      <c r="I242" s="242"/>
      <c r="J242" s="243">
        <f>ROUND(I242*H242,2)</f>
        <v>0</v>
      </c>
      <c r="K242" s="239" t="s">
        <v>149</v>
      </c>
      <c r="L242" s="244"/>
      <c r="M242" s="245" t="s">
        <v>19</v>
      </c>
      <c r="N242" s="246" t="s">
        <v>46</v>
      </c>
      <c r="O242" s="86"/>
      <c r="P242" s="215">
        <f>O242*H242</f>
        <v>0</v>
      </c>
      <c r="Q242" s="215">
        <v>0.0080000000000000002</v>
      </c>
      <c r="R242" s="215">
        <f>Q242*H242</f>
        <v>0.7672000000000001</v>
      </c>
      <c r="S242" s="215">
        <v>0</v>
      </c>
      <c r="T242" s="216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7" t="s">
        <v>335</v>
      </c>
      <c r="AT242" s="217" t="s">
        <v>224</v>
      </c>
      <c r="AU242" s="217" t="s">
        <v>85</v>
      </c>
      <c r="AY242" s="19" t="s">
        <v>142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9" t="s">
        <v>83</v>
      </c>
      <c r="BK242" s="218">
        <f>ROUND(I242*H242,2)</f>
        <v>0</v>
      </c>
      <c r="BL242" s="19" t="s">
        <v>275</v>
      </c>
      <c r="BM242" s="217" t="s">
        <v>396</v>
      </c>
    </row>
    <row r="243" s="2" customFormat="1">
      <c r="A243" s="40"/>
      <c r="B243" s="41"/>
      <c r="C243" s="42"/>
      <c r="D243" s="219" t="s">
        <v>152</v>
      </c>
      <c r="E243" s="42"/>
      <c r="F243" s="220" t="s">
        <v>395</v>
      </c>
      <c r="G243" s="42"/>
      <c r="H243" s="42"/>
      <c r="I243" s="221"/>
      <c r="J243" s="42"/>
      <c r="K243" s="42"/>
      <c r="L243" s="46"/>
      <c r="M243" s="222"/>
      <c r="N243" s="223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152</v>
      </c>
      <c r="AU243" s="19" t="s">
        <v>85</v>
      </c>
    </row>
    <row r="244" s="2" customFormat="1">
      <c r="A244" s="40"/>
      <c r="B244" s="41"/>
      <c r="C244" s="42"/>
      <c r="D244" s="219" t="s">
        <v>229</v>
      </c>
      <c r="E244" s="42"/>
      <c r="F244" s="247" t="s">
        <v>397</v>
      </c>
      <c r="G244" s="42"/>
      <c r="H244" s="42"/>
      <c r="I244" s="221"/>
      <c r="J244" s="42"/>
      <c r="K244" s="42"/>
      <c r="L244" s="46"/>
      <c r="M244" s="222"/>
      <c r="N244" s="223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229</v>
      </c>
      <c r="AU244" s="19" t="s">
        <v>85</v>
      </c>
    </row>
    <row r="245" s="13" customFormat="1">
      <c r="A245" s="13"/>
      <c r="B245" s="226"/>
      <c r="C245" s="227"/>
      <c r="D245" s="219" t="s">
        <v>169</v>
      </c>
      <c r="E245" s="228" t="s">
        <v>19</v>
      </c>
      <c r="F245" s="229" t="s">
        <v>398</v>
      </c>
      <c r="G245" s="227"/>
      <c r="H245" s="230">
        <v>95.900000000000006</v>
      </c>
      <c r="I245" s="231"/>
      <c r="J245" s="227"/>
      <c r="K245" s="227"/>
      <c r="L245" s="232"/>
      <c r="M245" s="233"/>
      <c r="N245" s="234"/>
      <c r="O245" s="234"/>
      <c r="P245" s="234"/>
      <c r="Q245" s="234"/>
      <c r="R245" s="234"/>
      <c r="S245" s="234"/>
      <c r="T245" s="23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6" t="s">
        <v>169</v>
      </c>
      <c r="AU245" s="236" t="s">
        <v>85</v>
      </c>
      <c r="AV245" s="13" t="s">
        <v>85</v>
      </c>
      <c r="AW245" s="13" t="s">
        <v>34</v>
      </c>
      <c r="AX245" s="13" t="s">
        <v>83</v>
      </c>
      <c r="AY245" s="236" t="s">
        <v>142</v>
      </c>
    </row>
    <row r="246" s="2" customFormat="1" ht="16.5" customHeight="1">
      <c r="A246" s="40"/>
      <c r="B246" s="41"/>
      <c r="C246" s="206" t="s">
        <v>399</v>
      </c>
      <c r="D246" s="206" t="s">
        <v>145</v>
      </c>
      <c r="E246" s="207" t="s">
        <v>400</v>
      </c>
      <c r="F246" s="208" t="s">
        <v>401</v>
      </c>
      <c r="G246" s="209" t="s">
        <v>299</v>
      </c>
      <c r="H246" s="210">
        <v>2</v>
      </c>
      <c r="I246" s="211"/>
      <c r="J246" s="212">
        <f>ROUND(I246*H246,2)</f>
        <v>0</v>
      </c>
      <c r="K246" s="208" t="s">
        <v>149</v>
      </c>
      <c r="L246" s="46"/>
      <c r="M246" s="213" t="s">
        <v>19</v>
      </c>
      <c r="N246" s="214" t="s">
        <v>46</v>
      </c>
      <c r="O246" s="86"/>
      <c r="P246" s="215">
        <f>O246*H246</f>
        <v>0</v>
      </c>
      <c r="Q246" s="215">
        <v>0</v>
      </c>
      <c r="R246" s="215">
        <f>Q246*H246</f>
        <v>0</v>
      </c>
      <c r="S246" s="215">
        <v>0</v>
      </c>
      <c r="T246" s="216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7" t="s">
        <v>275</v>
      </c>
      <c r="AT246" s="217" t="s">
        <v>145</v>
      </c>
      <c r="AU246" s="217" t="s">
        <v>85</v>
      </c>
      <c r="AY246" s="19" t="s">
        <v>142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9" t="s">
        <v>83</v>
      </c>
      <c r="BK246" s="218">
        <f>ROUND(I246*H246,2)</f>
        <v>0</v>
      </c>
      <c r="BL246" s="19" t="s">
        <v>275</v>
      </c>
      <c r="BM246" s="217" t="s">
        <v>402</v>
      </c>
    </row>
    <row r="247" s="2" customFormat="1">
      <c r="A247" s="40"/>
      <c r="B247" s="41"/>
      <c r="C247" s="42"/>
      <c r="D247" s="219" t="s">
        <v>152</v>
      </c>
      <c r="E247" s="42"/>
      <c r="F247" s="220" t="s">
        <v>403</v>
      </c>
      <c r="G247" s="42"/>
      <c r="H247" s="42"/>
      <c r="I247" s="221"/>
      <c r="J247" s="42"/>
      <c r="K247" s="42"/>
      <c r="L247" s="46"/>
      <c r="M247" s="222"/>
      <c r="N247" s="223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152</v>
      </c>
      <c r="AU247" s="19" t="s">
        <v>85</v>
      </c>
    </row>
    <row r="248" s="2" customFormat="1">
      <c r="A248" s="40"/>
      <c r="B248" s="41"/>
      <c r="C248" s="42"/>
      <c r="D248" s="224" t="s">
        <v>154</v>
      </c>
      <c r="E248" s="42"/>
      <c r="F248" s="225" t="s">
        <v>404</v>
      </c>
      <c r="G248" s="42"/>
      <c r="H248" s="42"/>
      <c r="I248" s="221"/>
      <c r="J248" s="42"/>
      <c r="K248" s="42"/>
      <c r="L248" s="46"/>
      <c r="M248" s="222"/>
      <c r="N248" s="223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154</v>
      </c>
      <c r="AU248" s="19" t="s">
        <v>85</v>
      </c>
    </row>
    <row r="249" s="2" customFormat="1" ht="16.5" customHeight="1">
      <c r="A249" s="40"/>
      <c r="B249" s="41"/>
      <c r="C249" s="206" t="s">
        <v>405</v>
      </c>
      <c r="D249" s="206" t="s">
        <v>145</v>
      </c>
      <c r="E249" s="207" t="s">
        <v>406</v>
      </c>
      <c r="F249" s="208" t="s">
        <v>407</v>
      </c>
      <c r="G249" s="209" t="s">
        <v>299</v>
      </c>
      <c r="H249" s="210">
        <v>2</v>
      </c>
      <c r="I249" s="211"/>
      <c r="J249" s="212">
        <f>ROUND(I249*H249,2)</f>
        <v>0</v>
      </c>
      <c r="K249" s="208" t="s">
        <v>149</v>
      </c>
      <c r="L249" s="46"/>
      <c r="M249" s="213" t="s">
        <v>19</v>
      </c>
      <c r="N249" s="214" t="s">
        <v>46</v>
      </c>
      <c r="O249" s="86"/>
      <c r="P249" s="215">
        <f>O249*H249</f>
        <v>0</v>
      </c>
      <c r="Q249" s="215">
        <v>0</v>
      </c>
      <c r="R249" s="215">
        <f>Q249*H249</f>
        <v>0</v>
      </c>
      <c r="S249" s="215">
        <v>0</v>
      </c>
      <c r="T249" s="216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7" t="s">
        <v>275</v>
      </c>
      <c r="AT249" s="217" t="s">
        <v>145</v>
      </c>
      <c r="AU249" s="217" t="s">
        <v>85</v>
      </c>
      <c r="AY249" s="19" t="s">
        <v>142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19" t="s">
        <v>83</v>
      </c>
      <c r="BK249" s="218">
        <f>ROUND(I249*H249,2)</f>
        <v>0</v>
      </c>
      <c r="BL249" s="19" t="s">
        <v>275</v>
      </c>
      <c r="BM249" s="217" t="s">
        <v>408</v>
      </c>
    </row>
    <row r="250" s="2" customFormat="1">
      <c r="A250" s="40"/>
      <c r="B250" s="41"/>
      <c r="C250" s="42"/>
      <c r="D250" s="219" t="s">
        <v>152</v>
      </c>
      <c r="E250" s="42"/>
      <c r="F250" s="220" t="s">
        <v>409</v>
      </c>
      <c r="G250" s="42"/>
      <c r="H250" s="42"/>
      <c r="I250" s="221"/>
      <c r="J250" s="42"/>
      <c r="K250" s="42"/>
      <c r="L250" s="46"/>
      <c r="M250" s="222"/>
      <c r="N250" s="223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152</v>
      </c>
      <c r="AU250" s="19" t="s">
        <v>85</v>
      </c>
    </row>
    <row r="251" s="2" customFormat="1">
      <c r="A251" s="40"/>
      <c r="B251" s="41"/>
      <c r="C251" s="42"/>
      <c r="D251" s="224" t="s">
        <v>154</v>
      </c>
      <c r="E251" s="42"/>
      <c r="F251" s="225" t="s">
        <v>410</v>
      </c>
      <c r="G251" s="42"/>
      <c r="H251" s="42"/>
      <c r="I251" s="221"/>
      <c r="J251" s="42"/>
      <c r="K251" s="42"/>
      <c r="L251" s="46"/>
      <c r="M251" s="222"/>
      <c r="N251" s="223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154</v>
      </c>
      <c r="AU251" s="19" t="s">
        <v>85</v>
      </c>
    </row>
    <row r="252" s="12" customFormat="1" ht="22.8" customHeight="1">
      <c r="A252" s="12"/>
      <c r="B252" s="190"/>
      <c r="C252" s="191"/>
      <c r="D252" s="192" t="s">
        <v>74</v>
      </c>
      <c r="E252" s="204" t="s">
        <v>411</v>
      </c>
      <c r="F252" s="204" t="s">
        <v>412</v>
      </c>
      <c r="G252" s="191"/>
      <c r="H252" s="191"/>
      <c r="I252" s="194"/>
      <c r="J252" s="205">
        <f>BK252</f>
        <v>0</v>
      </c>
      <c r="K252" s="191"/>
      <c r="L252" s="196"/>
      <c r="M252" s="197"/>
      <c r="N252" s="198"/>
      <c r="O252" s="198"/>
      <c r="P252" s="199">
        <f>SUM(P253:P291)</f>
        <v>0</v>
      </c>
      <c r="Q252" s="198"/>
      <c r="R252" s="199">
        <f>SUM(R253:R291)</f>
        <v>0.2878</v>
      </c>
      <c r="S252" s="198"/>
      <c r="T252" s="200">
        <f>SUM(T253:T291)</f>
        <v>1.5611999999999999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01" t="s">
        <v>85</v>
      </c>
      <c r="AT252" s="202" t="s">
        <v>74</v>
      </c>
      <c r="AU252" s="202" t="s">
        <v>83</v>
      </c>
      <c r="AY252" s="201" t="s">
        <v>142</v>
      </c>
      <c r="BK252" s="203">
        <f>SUM(BK253:BK291)</f>
        <v>0</v>
      </c>
    </row>
    <row r="253" s="2" customFormat="1" ht="16.5" customHeight="1">
      <c r="A253" s="40"/>
      <c r="B253" s="41"/>
      <c r="C253" s="206" t="s">
        <v>413</v>
      </c>
      <c r="D253" s="206" t="s">
        <v>145</v>
      </c>
      <c r="E253" s="207" t="s">
        <v>414</v>
      </c>
      <c r="F253" s="208" t="s">
        <v>415</v>
      </c>
      <c r="G253" s="209" t="s">
        <v>148</v>
      </c>
      <c r="H253" s="210">
        <v>13</v>
      </c>
      <c r="I253" s="211"/>
      <c r="J253" s="212">
        <f>ROUND(I253*H253,2)</f>
        <v>0</v>
      </c>
      <c r="K253" s="208" t="s">
        <v>149</v>
      </c>
      <c r="L253" s="46"/>
      <c r="M253" s="213" t="s">
        <v>19</v>
      </c>
      <c r="N253" s="214" t="s">
        <v>46</v>
      </c>
      <c r="O253" s="86"/>
      <c r="P253" s="215">
        <f>O253*H253</f>
        <v>0</v>
      </c>
      <c r="Q253" s="215">
        <v>0</v>
      </c>
      <c r="R253" s="215">
        <f>Q253*H253</f>
        <v>0</v>
      </c>
      <c r="S253" s="215">
        <v>0</v>
      </c>
      <c r="T253" s="216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7" t="s">
        <v>275</v>
      </c>
      <c r="AT253" s="217" t="s">
        <v>145</v>
      </c>
      <c r="AU253" s="217" t="s">
        <v>85</v>
      </c>
      <c r="AY253" s="19" t="s">
        <v>142</v>
      </c>
      <c r="BE253" s="218">
        <f>IF(N253="základní",J253,0)</f>
        <v>0</v>
      </c>
      <c r="BF253" s="218">
        <f>IF(N253="snížená",J253,0)</f>
        <v>0</v>
      </c>
      <c r="BG253" s="218">
        <f>IF(N253="zákl. přenesená",J253,0)</f>
        <v>0</v>
      </c>
      <c r="BH253" s="218">
        <f>IF(N253="sníž. přenesená",J253,0)</f>
        <v>0</v>
      </c>
      <c r="BI253" s="218">
        <f>IF(N253="nulová",J253,0)</f>
        <v>0</v>
      </c>
      <c r="BJ253" s="19" t="s">
        <v>83</v>
      </c>
      <c r="BK253" s="218">
        <f>ROUND(I253*H253,2)</f>
        <v>0</v>
      </c>
      <c r="BL253" s="19" t="s">
        <v>275</v>
      </c>
      <c r="BM253" s="217" t="s">
        <v>416</v>
      </c>
    </row>
    <row r="254" s="2" customFormat="1">
      <c r="A254" s="40"/>
      <c r="B254" s="41"/>
      <c r="C254" s="42"/>
      <c r="D254" s="219" t="s">
        <v>152</v>
      </c>
      <c r="E254" s="42"/>
      <c r="F254" s="220" t="s">
        <v>417</v>
      </c>
      <c r="G254" s="42"/>
      <c r="H254" s="42"/>
      <c r="I254" s="221"/>
      <c r="J254" s="42"/>
      <c r="K254" s="42"/>
      <c r="L254" s="46"/>
      <c r="M254" s="222"/>
      <c r="N254" s="223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152</v>
      </c>
      <c r="AU254" s="19" t="s">
        <v>85</v>
      </c>
    </row>
    <row r="255" s="2" customFormat="1">
      <c r="A255" s="40"/>
      <c r="B255" s="41"/>
      <c r="C255" s="42"/>
      <c r="D255" s="224" t="s">
        <v>154</v>
      </c>
      <c r="E255" s="42"/>
      <c r="F255" s="225" t="s">
        <v>418</v>
      </c>
      <c r="G255" s="42"/>
      <c r="H255" s="42"/>
      <c r="I255" s="221"/>
      <c r="J255" s="42"/>
      <c r="K255" s="42"/>
      <c r="L255" s="46"/>
      <c r="M255" s="222"/>
      <c r="N255" s="223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154</v>
      </c>
      <c r="AU255" s="19" t="s">
        <v>85</v>
      </c>
    </row>
    <row r="256" s="2" customFormat="1" ht="16.5" customHeight="1">
      <c r="A256" s="40"/>
      <c r="B256" s="41"/>
      <c r="C256" s="237" t="s">
        <v>419</v>
      </c>
      <c r="D256" s="237" t="s">
        <v>224</v>
      </c>
      <c r="E256" s="238" t="s">
        <v>420</v>
      </c>
      <c r="F256" s="239" t="s">
        <v>421</v>
      </c>
      <c r="G256" s="240" t="s">
        <v>148</v>
      </c>
      <c r="H256" s="241">
        <v>6</v>
      </c>
      <c r="I256" s="242"/>
      <c r="J256" s="243">
        <f>ROUND(I256*H256,2)</f>
        <v>0</v>
      </c>
      <c r="K256" s="239" t="s">
        <v>149</v>
      </c>
      <c r="L256" s="244"/>
      <c r="M256" s="245" t="s">
        <v>19</v>
      </c>
      <c r="N256" s="246" t="s">
        <v>46</v>
      </c>
      <c r="O256" s="86"/>
      <c r="P256" s="215">
        <f>O256*H256</f>
        <v>0</v>
      </c>
      <c r="Q256" s="215">
        <v>0.017500000000000002</v>
      </c>
      <c r="R256" s="215">
        <f>Q256*H256</f>
        <v>0.10500000000000001</v>
      </c>
      <c r="S256" s="215">
        <v>0</v>
      </c>
      <c r="T256" s="216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7" t="s">
        <v>335</v>
      </c>
      <c r="AT256" s="217" t="s">
        <v>224</v>
      </c>
      <c r="AU256" s="217" t="s">
        <v>85</v>
      </c>
      <c r="AY256" s="19" t="s">
        <v>142</v>
      </c>
      <c r="BE256" s="218">
        <f>IF(N256="základní",J256,0)</f>
        <v>0</v>
      </c>
      <c r="BF256" s="218">
        <f>IF(N256="snížená",J256,0)</f>
        <v>0</v>
      </c>
      <c r="BG256" s="218">
        <f>IF(N256="zákl. přenesená",J256,0)</f>
        <v>0</v>
      </c>
      <c r="BH256" s="218">
        <f>IF(N256="sníž. přenesená",J256,0)</f>
        <v>0</v>
      </c>
      <c r="BI256" s="218">
        <f>IF(N256="nulová",J256,0)</f>
        <v>0</v>
      </c>
      <c r="BJ256" s="19" t="s">
        <v>83</v>
      </c>
      <c r="BK256" s="218">
        <f>ROUND(I256*H256,2)</f>
        <v>0</v>
      </c>
      <c r="BL256" s="19" t="s">
        <v>275</v>
      </c>
      <c r="BM256" s="217" t="s">
        <v>422</v>
      </c>
    </row>
    <row r="257" s="2" customFormat="1">
      <c r="A257" s="40"/>
      <c r="B257" s="41"/>
      <c r="C257" s="42"/>
      <c r="D257" s="219" t="s">
        <v>152</v>
      </c>
      <c r="E257" s="42"/>
      <c r="F257" s="220" t="s">
        <v>421</v>
      </c>
      <c r="G257" s="42"/>
      <c r="H257" s="42"/>
      <c r="I257" s="221"/>
      <c r="J257" s="42"/>
      <c r="K257" s="42"/>
      <c r="L257" s="46"/>
      <c r="M257" s="222"/>
      <c r="N257" s="223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152</v>
      </c>
      <c r="AU257" s="19" t="s">
        <v>85</v>
      </c>
    </row>
    <row r="258" s="2" customFormat="1">
      <c r="A258" s="40"/>
      <c r="B258" s="41"/>
      <c r="C258" s="42"/>
      <c r="D258" s="219" t="s">
        <v>229</v>
      </c>
      <c r="E258" s="42"/>
      <c r="F258" s="247" t="s">
        <v>423</v>
      </c>
      <c r="G258" s="42"/>
      <c r="H258" s="42"/>
      <c r="I258" s="221"/>
      <c r="J258" s="42"/>
      <c r="K258" s="42"/>
      <c r="L258" s="46"/>
      <c r="M258" s="222"/>
      <c r="N258" s="223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229</v>
      </c>
      <c r="AU258" s="19" t="s">
        <v>85</v>
      </c>
    </row>
    <row r="259" s="2" customFormat="1" ht="16.5" customHeight="1">
      <c r="A259" s="40"/>
      <c r="B259" s="41"/>
      <c r="C259" s="237" t="s">
        <v>424</v>
      </c>
      <c r="D259" s="237" t="s">
        <v>224</v>
      </c>
      <c r="E259" s="238" t="s">
        <v>425</v>
      </c>
      <c r="F259" s="239" t="s">
        <v>426</v>
      </c>
      <c r="G259" s="240" t="s">
        <v>148</v>
      </c>
      <c r="H259" s="241">
        <v>7</v>
      </c>
      <c r="I259" s="242"/>
      <c r="J259" s="243">
        <f>ROUND(I259*H259,2)</f>
        <v>0</v>
      </c>
      <c r="K259" s="239" t="s">
        <v>149</v>
      </c>
      <c r="L259" s="244"/>
      <c r="M259" s="245" t="s">
        <v>19</v>
      </c>
      <c r="N259" s="246" t="s">
        <v>46</v>
      </c>
      <c r="O259" s="86"/>
      <c r="P259" s="215">
        <f>O259*H259</f>
        <v>0</v>
      </c>
      <c r="Q259" s="215">
        <v>0.0195</v>
      </c>
      <c r="R259" s="215">
        <f>Q259*H259</f>
        <v>0.13650000000000001</v>
      </c>
      <c r="S259" s="215">
        <v>0</v>
      </c>
      <c r="T259" s="216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7" t="s">
        <v>335</v>
      </c>
      <c r="AT259" s="217" t="s">
        <v>224</v>
      </c>
      <c r="AU259" s="217" t="s">
        <v>85</v>
      </c>
      <c r="AY259" s="19" t="s">
        <v>142</v>
      </c>
      <c r="BE259" s="218">
        <f>IF(N259="základní",J259,0)</f>
        <v>0</v>
      </c>
      <c r="BF259" s="218">
        <f>IF(N259="snížená",J259,0)</f>
        <v>0</v>
      </c>
      <c r="BG259" s="218">
        <f>IF(N259="zákl. přenesená",J259,0)</f>
        <v>0</v>
      </c>
      <c r="BH259" s="218">
        <f>IF(N259="sníž. přenesená",J259,0)</f>
        <v>0</v>
      </c>
      <c r="BI259" s="218">
        <f>IF(N259="nulová",J259,0)</f>
        <v>0</v>
      </c>
      <c r="BJ259" s="19" t="s">
        <v>83</v>
      </c>
      <c r="BK259" s="218">
        <f>ROUND(I259*H259,2)</f>
        <v>0</v>
      </c>
      <c r="BL259" s="19" t="s">
        <v>275</v>
      </c>
      <c r="BM259" s="217" t="s">
        <v>427</v>
      </c>
    </row>
    <row r="260" s="2" customFormat="1">
      <c r="A260" s="40"/>
      <c r="B260" s="41"/>
      <c r="C260" s="42"/>
      <c r="D260" s="219" t="s">
        <v>152</v>
      </c>
      <c r="E260" s="42"/>
      <c r="F260" s="220" t="s">
        <v>426</v>
      </c>
      <c r="G260" s="42"/>
      <c r="H260" s="42"/>
      <c r="I260" s="221"/>
      <c r="J260" s="42"/>
      <c r="K260" s="42"/>
      <c r="L260" s="46"/>
      <c r="M260" s="222"/>
      <c r="N260" s="223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152</v>
      </c>
      <c r="AU260" s="19" t="s">
        <v>85</v>
      </c>
    </row>
    <row r="261" s="2" customFormat="1">
      <c r="A261" s="40"/>
      <c r="B261" s="41"/>
      <c r="C261" s="42"/>
      <c r="D261" s="219" t="s">
        <v>229</v>
      </c>
      <c r="E261" s="42"/>
      <c r="F261" s="247" t="s">
        <v>428</v>
      </c>
      <c r="G261" s="42"/>
      <c r="H261" s="42"/>
      <c r="I261" s="221"/>
      <c r="J261" s="42"/>
      <c r="K261" s="42"/>
      <c r="L261" s="46"/>
      <c r="M261" s="222"/>
      <c r="N261" s="223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229</v>
      </c>
      <c r="AU261" s="19" t="s">
        <v>85</v>
      </c>
    </row>
    <row r="262" s="13" customFormat="1">
      <c r="A262" s="13"/>
      <c r="B262" s="226"/>
      <c r="C262" s="227"/>
      <c r="D262" s="219" t="s">
        <v>169</v>
      </c>
      <c r="E262" s="228" t="s">
        <v>19</v>
      </c>
      <c r="F262" s="229" t="s">
        <v>241</v>
      </c>
      <c r="G262" s="227"/>
      <c r="H262" s="230">
        <v>7</v>
      </c>
      <c r="I262" s="231"/>
      <c r="J262" s="227"/>
      <c r="K262" s="227"/>
      <c r="L262" s="232"/>
      <c r="M262" s="233"/>
      <c r="N262" s="234"/>
      <c r="O262" s="234"/>
      <c r="P262" s="234"/>
      <c r="Q262" s="234"/>
      <c r="R262" s="234"/>
      <c r="S262" s="234"/>
      <c r="T262" s="23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6" t="s">
        <v>169</v>
      </c>
      <c r="AU262" s="236" t="s">
        <v>85</v>
      </c>
      <c r="AV262" s="13" t="s">
        <v>85</v>
      </c>
      <c r="AW262" s="13" t="s">
        <v>34</v>
      </c>
      <c r="AX262" s="13" t="s">
        <v>83</v>
      </c>
      <c r="AY262" s="236" t="s">
        <v>142</v>
      </c>
    </row>
    <row r="263" s="2" customFormat="1" ht="16.5" customHeight="1">
      <c r="A263" s="40"/>
      <c r="B263" s="41"/>
      <c r="C263" s="206" t="s">
        <v>429</v>
      </c>
      <c r="D263" s="206" t="s">
        <v>145</v>
      </c>
      <c r="E263" s="207" t="s">
        <v>430</v>
      </c>
      <c r="F263" s="208" t="s">
        <v>431</v>
      </c>
      <c r="G263" s="209" t="s">
        <v>148</v>
      </c>
      <c r="H263" s="210">
        <v>1</v>
      </c>
      <c r="I263" s="211"/>
      <c r="J263" s="212">
        <f>ROUND(I263*H263,2)</f>
        <v>0</v>
      </c>
      <c r="K263" s="208" t="s">
        <v>149</v>
      </c>
      <c r="L263" s="46"/>
      <c r="M263" s="213" t="s">
        <v>19</v>
      </c>
      <c r="N263" s="214" t="s">
        <v>46</v>
      </c>
      <c r="O263" s="86"/>
      <c r="P263" s="215">
        <f>O263*H263</f>
        <v>0</v>
      </c>
      <c r="Q263" s="215">
        <v>0</v>
      </c>
      <c r="R263" s="215">
        <f>Q263*H263</f>
        <v>0</v>
      </c>
      <c r="S263" s="215">
        <v>0</v>
      </c>
      <c r="T263" s="216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7" t="s">
        <v>275</v>
      </c>
      <c r="AT263" s="217" t="s">
        <v>145</v>
      </c>
      <c r="AU263" s="217" t="s">
        <v>85</v>
      </c>
      <c r="AY263" s="19" t="s">
        <v>142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9" t="s">
        <v>83</v>
      </c>
      <c r="BK263" s="218">
        <f>ROUND(I263*H263,2)</f>
        <v>0</v>
      </c>
      <c r="BL263" s="19" t="s">
        <v>275</v>
      </c>
      <c r="BM263" s="217" t="s">
        <v>432</v>
      </c>
    </row>
    <row r="264" s="2" customFormat="1">
      <c r="A264" s="40"/>
      <c r="B264" s="41"/>
      <c r="C264" s="42"/>
      <c r="D264" s="219" t="s">
        <v>152</v>
      </c>
      <c r="E264" s="42"/>
      <c r="F264" s="220" t="s">
        <v>433</v>
      </c>
      <c r="G264" s="42"/>
      <c r="H264" s="42"/>
      <c r="I264" s="221"/>
      <c r="J264" s="42"/>
      <c r="K264" s="42"/>
      <c r="L264" s="46"/>
      <c r="M264" s="222"/>
      <c r="N264" s="223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152</v>
      </c>
      <c r="AU264" s="19" t="s">
        <v>85</v>
      </c>
    </row>
    <row r="265" s="2" customFormat="1">
      <c r="A265" s="40"/>
      <c r="B265" s="41"/>
      <c r="C265" s="42"/>
      <c r="D265" s="224" t="s">
        <v>154</v>
      </c>
      <c r="E265" s="42"/>
      <c r="F265" s="225" t="s">
        <v>434</v>
      </c>
      <c r="G265" s="42"/>
      <c r="H265" s="42"/>
      <c r="I265" s="221"/>
      <c r="J265" s="42"/>
      <c r="K265" s="42"/>
      <c r="L265" s="46"/>
      <c r="M265" s="222"/>
      <c r="N265" s="223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154</v>
      </c>
      <c r="AU265" s="19" t="s">
        <v>85</v>
      </c>
    </row>
    <row r="266" s="2" customFormat="1" ht="16.5" customHeight="1">
      <c r="A266" s="40"/>
      <c r="B266" s="41"/>
      <c r="C266" s="237" t="s">
        <v>435</v>
      </c>
      <c r="D266" s="237" t="s">
        <v>224</v>
      </c>
      <c r="E266" s="238" t="s">
        <v>436</v>
      </c>
      <c r="F266" s="239" t="s">
        <v>437</v>
      </c>
      <c r="G266" s="240" t="s">
        <v>148</v>
      </c>
      <c r="H266" s="241">
        <v>1</v>
      </c>
      <c r="I266" s="242"/>
      <c r="J266" s="243">
        <f>ROUND(I266*H266,2)</f>
        <v>0</v>
      </c>
      <c r="K266" s="239" t="s">
        <v>149</v>
      </c>
      <c r="L266" s="244"/>
      <c r="M266" s="245" t="s">
        <v>19</v>
      </c>
      <c r="N266" s="246" t="s">
        <v>46</v>
      </c>
      <c r="O266" s="86"/>
      <c r="P266" s="215">
        <f>O266*H266</f>
        <v>0</v>
      </c>
      <c r="Q266" s="215">
        <v>0.022499999999999999</v>
      </c>
      <c r="R266" s="215">
        <f>Q266*H266</f>
        <v>0.022499999999999999</v>
      </c>
      <c r="S266" s="215">
        <v>0</v>
      </c>
      <c r="T266" s="216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7" t="s">
        <v>227</v>
      </c>
      <c r="AT266" s="217" t="s">
        <v>224</v>
      </c>
      <c r="AU266" s="217" t="s">
        <v>85</v>
      </c>
      <c r="AY266" s="19" t="s">
        <v>142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9" t="s">
        <v>83</v>
      </c>
      <c r="BK266" s="218">
        <f>ROUND(I266*H266,2)</f>
        <v>0</v>
      </c>
      <c r="BL266" s="19" t="s">
        <v>150</v>
      </c>
      <c r="BM266" s="217" t="s">
        <v>438</v>
      </c>
    </row>
    <row r="267" s="2" customFormat="1">
      <c r="A267" s="40"/>
      <c r="B267" s="41"/>
      <c r="C267" s="42"/>
      <c r="D267" s="219" t="s">
        <v>152</v>
      </c>
      <c r="E267" s="42"/>
      <c r="F267" s="220" t="s">
        <v>437</v>
      </c>
      <c r="G267" s="42"/>
      <c r="H267" s="42"/>
      <c r="I267" s="221"/>
      <c r="J267" s="42"/>
      <c r="K267" s="42"/>
      <c r="L267" s="46"/>
      <c r="M267" s="222"/>
      <c r="N267" s="223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152</v>
      </c>
      <c r="AU267" s="19" t="s">
        <v>85</v>
      </c>
    </row>
    <row r="268" s="2" customFormat="1">
      <c r="A268" s="40"/>
      <c r="B268" s="41"/>
      <c r="C268" s="42"/>
      <c r="D268" s="219" t="s">
        <v>229</v>
      </c>
      <c r="E268" s="42"/>
      <c r="F268" s="247" t="s">
        <v>439</v>
      </c>
      <c r="G268" s="42"/>
      <c r="H268" s="42"/>
      <c r="I268" s="221"/>
      <c r="J268" s="42"/>
      <c r="K268" s="42"/>
      <c r="L268" s="46"/>
      <c r="M268" s="222"/>
      <c r="N268" s="223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229</v>
      </c>
      <c r="AU268" s="19" t="s">
        <v>85</v>
      </c>
    </row>
    <row r="269" s="2" customFormat="1" ht="16.5" customHeight="1">
      <c r="A269" s="40"/>
      <c r="B269" s="41"/>
      <c r="C269" s="206" t="s">
        <v>440</v>
      </c>
      <c r="D269" s="206" t="s">
        <v>145</v>
      </c>
      <c r="E269" s="207" t="s">
        <v>441</v>
      </c>
      <c r="F269" s="208" t="s">
        <v>442</v>
      </c>
      <c r="G269" s="209" t="s">
        <v>148</v>
      </c>
      <c r="H269" s="210">
        <v>16</v>
      </c>
      <c r="I269" s="211"/>
      <c r="J269" s="212">
        <f>ROUND(I269*H269,2)</f>
        <v>0</v>
      </c>
      <c r="K269" s="208" t="s">
        <v>149</v>
      </c>
      <c r="L269" s="46"/>
      <c r="M269" s="213" t="s">
        <v>19</v>
      </c>
      <c r="N269" s="214" t="s">
        <v>46</v>
      </c>
      <c r="O269" s="86"/>
      <c r="P269" s="215">
        <f>O269*H269</f>
        <v>0</v>
      </c>
      <c r="Q269" s="215">
        <v>0</v>
      </c>
      <c r="R269" s="215">
        <f>Q269*H269</f>
        <v>0</v>
      </c>
      <c r="S269" s="215">
        <v>0.0018</v>
      </c>
      <c r="T269" s="216">
        <f>S269*H269</f>
        <v>0.028799999999999999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7" t="s">
        <v>275</v>
      </c>
      <c r="AT269" s="217" t="s">
        <v>145</v>
      </c>
      <c r="AU269" s="217" t="s">
        <v>85</v>
      </c>
      <c r="AY269" s="19" t="s">
        <v>142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19" t="s">
        <v>83</v>
      </c>
      <c r="BK269" s="218">
        <f>ROUND(I269*H269,2)</f>
        <v>0</v>
      </c>
      <c r="BL269" s="19" t="s">
        <v>275</v>
      </c>
      <c r="BM269" s="217" t="s">
        <v>443</v>
      </c>
    </row>
    <row r="270" s="2" customFormat="1">
      <c r="A270" s="40"/>
      <c r="B270" s="41"/>
      <c r="C270" s="42"/>
      <c r="D270" s="219" t="s">
        <v>152</v>
      </c>
      <c r="E270" s="42"/>
      <c r="F270" s="220" t="s">
        <v>442</v>
      </c>
      <c r="G270" s="42"/>
      <c r="H270" s="42"/>
      <c r="I270" s="221"/>
      <c r="J270" s="42"/>
      <c r="K270" s="42"/>
      <c r="L270" s="46"/>
      <c r="M270" s="222"/>
      <c r="N270" s="223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152</v>
      </c>
      <c r="AU270" s="19" t="s">
        <v>85</v>
      </c>
    </row>
    <row r="271" s="2" customFormat="1">
      <c r="A271" s="40"/>
      <c r="B271" s="41"/>
      <c r="C271" s="42"/>
      <c r="D271" s="224" t="s">
        <v>154</v>
      </c>
      <c r="E271" s="42"/>
      <c r="F271" s="225" t="s">
        <v>444</v>
      </c>
      <c r="G271" s="42"/>
      <c r="H271" s="42"/>
      <c r="I271" s="221"/>
      <c r="J271" s="42"/>
      <c r="K271" s="42"/>
      <c r="L271" s="46"/>
      <c r="M271" s="222"/>
      <c r="N271" s="223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154</v>
      </c>
      <c r="AU271" s="19" t="s">
        <v>85</v>
      </c>
    </row>
    <row r="272" s="2" customFormat="1" ht="16.5" customHeight="1">
      <c r="A272" s="40"/>
      <c r="B272" s="41"/>
      <c r="C272" s="206" t="s">
        <v>445</v>
      </c>
      <c r="D272" s="206" t="s">
        <v>145</v>
      </c>
      <c r="E272" s="207" t="s">
        <v>446</v>
      </c>
      <c r="F272" s="208" t="s">
        <v>447</v>
      </c>
      <c r="G272" s="209" t="s">
        <v>148</v>
      </c>
      <c r="H272" s="210">
        <v>16</v>
      </c>
      <c r="I272" s="211"/>
      <c r="J272" s="212">
        <f>ROUND(I272*H272,2)</f>
        <v>0</v>
      </c>
      <c r="K272" s="208" t="s">
        <v>149</v>
      </c>
      <c r="L272" s="46"/>
      <c r="M272" s="213" t="s">
        <v>19</v>
      </c>
      <c r="N272" s="214" t="s">
        <v>46</v>
      </c>
      <c r="O272" s="86"/>
      <c r="P272" s="215">
        <f>O272*H272</f>
        <v>0</v>
      </c>
      <c r="Q272" s="215">
        <v>0</v>
      </c>
      <c r="R272" s="215">
        <f>Q272*H272</f>
        <v>0</v>
      </c>
      <c r="S272" s="215">
        <v>0.024</v>
      </c>
      <c r="T272" s="216">
        <f>S272*H272</f>
        <v>0.38400000000000001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7" t="s">
        <v>275</v>
      </c>
      <c r="AT272" s="217" t="s">
        <v>145</v>
      </c>
      <c r="AU272" s="217" t="s">
        <v>85</v>
      </c>
      <c r="AY272" s="19" t="s">
        <v>142</v>
      </c>
      <c r="BE272" s="218">
        <f>IF(N272="základní",J272,0)</f>
        <v>0</v>
      </c>
      <c r="BF272" s="218">
        <f>IF(N272="snížená",J272,0)</f>
        <v>0</v>
      </c>
      <c r="BG272" s="218">
        <f>IF(N272="zákl. přenesená",J272,0)</f>
        <v>0</v>
      </c>
      <c r="BH272" s="218">
        <f>IF(N272="sníž. přenesená",J272,0)</f>
        <v>0</v>
      </c>
      <c r="BI272" s="218">
        <f>IF(N272="nulová",J272,0)</f>
        <v>0</v>
      </c>
      <c r="BJ272" s="19" t="s">
        <v>83</v>
      </c>
      <c r="BK272" s="218">
        <f>ROUND(I272*H272,2)</f>
        <v>0</v>
      </c>
      <c r="BL272" s="19" t="s">
        <v>275</v>
      </c>
      <c r="BM272" s="217" t="s">
        <v>448</v>
      </c>
    </row>
    <row r="273" s="2" customFormat="1">
      <c r="A273" s="40"/>
      <c r="B273" s="41"/>
      <c r="C273" s="42"/>
      <c r="D273" s="219" t="s">
        <v>152</v>
      </c>
      <c r="E273" s="42"/>
      <c r="F273" s="220" t="s">
        <v>449</v>
      </c>
      <c r="G273" s="42"/>
      <c r="H273" s="42"/>
      <c r="I273" s="221"/>
      <c r="J273" s="42"/>
      <c r="K273" s="42"/>
      <c r="L273" s="46"/>
      <c r="M273" s="222"/>
      <c r="N273" s="223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152</v>
      </c>
      <c r="AU273" s="19" t="s">
        <v>85</v>
      </c>
    </row>
    <row r="274" s="2" customFormat="1">
      <c r="A274" s="40"/>
      <c r="B274" s="41"/>
      <c r="C274" s="42"/>
      <c r="D274" s="224" t="s">
        <v>154</v>
      </c>
      <c r="E274" s="42"/>
      <c r="F274" s="225" t="s">
        <v>450</v>
      </c>
      <c r="G274" s="42"/>
      <c r="H274" s="42"/>
      <c r="I274" s="221"/>
      <c r="J274" s="42"/>
      <c r="K274" s="42"/>
      <c r="L274" s="46"/>
      <c r="M274" s="222"/>
      <c r="N274" s="223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154</v>
      </c>
      <c r="AU274" s="19" t="s">
        <v>85</v>
      </c>
    </row>
    <row r="275" s="2" customFormat="1" ht="16.5" customHeight="1">
      <c r="A275" s="40"/>
      <c r="B275" s="41"/>
      <c r="C275" s="206" t="s">
        <v>451</v>
      </c>
      <c r="D275" s="206" t="s">
        <v>145</v>
      </c>
      <c r="E275" s="207" t="s">
        <v>452</v>
      </c>
      <c r="F275" s="208" t="s">
        <v>453</v>
      </c>
      <c r="G275" s="209" t="s">
        <v>187</v>
      </c>
      <c r="H275" s="210">
        <v>7</v>
      </c>
      <c r="I275" s="211"/>
      <c r="J275" s="212">
        <f>ROUND(I275*H275,2)</f>
        <v>0</v>
      </c>
      <c r="K275" s="208" t="s">
        <v>149</v>
      </c>
      <c r="L275" s="46"/>
      <c r="M275" s="213" t="s">
        <v>19</v>
      </c>
      <c r="N275" s="214" t="s">
        <v>46</v>
      </c>
      <c r="O275" s="86"/>
      <c r="P275" s="215">
        <f>O275*H275</f>
        <v>0</v>
      </c>
      <c r="Q275" s="215">
        <v>0</v>
      </c>
      <c r="R275" s="215">
        <f>Q275*H275</f>
        <v>0</v>
      </c>
      <c r="S275" s="215">
        <v>0</v>
      </c>
      <c r="T275" s="216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7" t="s">
        <v>275</v>
      </c>
      <c r="AT275" s="217" t="s">
        <v>145</v>
      </c>
      <c r="AU275" s="217" t="s">
        <v>85</v>
      </c>
      <c r="AY275" s="19" t="s">
        <v>142</v>
      </c>
      <c r="BE275" s="218">
        <f>IF(N275="základní",J275,0)</f>
        <v>0</v>
      </c>
      <c r="BF275" s="218">
        <f>IF(N275="snížená",J275,0)</f>
        <v>0</v>
      </c>
      <c r="BG275" s="218">
        <f>IF(N275="zákl. přenesená",J275,0)</f>
        <v>0</v>
      </c>
      <c r="BH275" s="218">
        <f>IF(N275="sníž. přenesená",J275,0)</f>
        <v>0</v>
      </c>
      <c r="BI275" s="218">
        <f>IF(N275="nulová",J275,0)</f>
        <v>0</v>
      </c>
      <c r="BJ275" s="19" t="s">
        <v>83</v>
      </c>
      <c r="BK275" s="218">
        <f>ROUND(I275*H275,2)</f>
        <v>0</v>
      </c>
      <c r="BL275" s="19" t="s">
        <v>275</v>
      </c>
      <c r="BM275" s="217" t="s">
        <v>454</v>
      </c>
    </row>
    <row r="276" s="2" customFormat="1">
      <c r="A276" s="40"/>
      <c r="B276" s="41"/>
      <c r="C276" s="42"/>
      <c r="D276" s="219" t="s">
        <v>152</v>
      </c>
      <c r="E276" s="42"/>
      <c r="F276" s="220" t="s">
        <v>453</v>
      </c>
      <c r="G276" s="42"/>
      <c r="H276" s="42"/>
      <c r="I276" s="221"/>
      <c r="J276" s="42"/>
      <c r="K276" s="42"/>
      <c r="L276" s="46"/>
      <c r="M276" s="222"/>
      <c r="N276" s="223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152</v>
      </c>
      <c r="AU276" s="19" t="s">
        <v>85</v>
      </c>
    </row>
    <row r="277" s="2" customFormat="1">
      <c r="A277" s="40"/>
      <c r="B277" s="41"/>
      <c r="C277" s="42"/>
      <c r="D277" s="224" t="s">
        <v>154</v>
      </c>
      <c r="E277" s="42"/>
      <c r="F277" s="225" t="s">
        <v>455</v>
      </c>
      <c r="G277" s="42"/>
      <c r="H277" s="42"/>
      <c r="I277" s="221"/>
      <c r="J277" s="42"/>
      <c r="K277" s="42"/>
      <c r="L277" s="46"/>
      <c r="M277" s="222"/>
      <c r="N277" s="223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154</v>
      </c>
      <c r="AU277" s="19" t="s">
        <v>85</v>
      </c>
    </row>
    <row r="278" s="2" customFormat="1">
      <c r="A278" s="40"/>
      <c r="B278" s="41"/>
      <c r="C278" s="42"/>
      <c r="D278" s="219" t="s">
        <v>229</v>
      </c>
      <c r="E278" s="42"/>
      <c r="F278" s="247" t="s">
        <v>456</v>
      </c>
      <c r="G278" s="42"/>
      <c r="H278" s="42"/>
      <c r="I278" s="221"/>
      <c r="J278" s="42"/>
      <c r="K278" s="42"/>
      <c r="L278" s="46"/>
      <c r="M278" s="222"/>
      <c r="N278" s="223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229</v>
      </c>
      <c r="AU278" s="19" t="s">
        <v>85</v>
      </c>
    </row>
    <row r="279" s="13" customFormat="1">
      <c r="A279" s="13"/>
      <c r="B279" s="226"/>
      <c r="C279" s="227"/>
      <c r="D279" s="219" t="s">
        <v>169</v>
      </c>
      <c r="E279" s="228" t="s">
        <v>19</v>
      </c>
      <c r="F279" s="229" t="s">
        <v>457</v>
      </c>
      <c r="G279" s="227"/>
      <c r="H279" s="230">
        <v>7</v>
      </c>
      <c r="I279" s="231"/>
      <c r="J279" s="227"/>
      <c r="K279" s="227"/>
      <c r="L279" s="232"/>
      <c r="M279" s="233"/>
      <c r="N279" s="234"/>
      <c r="O279" s="234"/>
      <c r="P279" s="234"/>
      <c r="Q279" s="234"/>
      <c r="R279" s="234"/>
      <c r="S279" s="234"/>
      <c r="T279" s="235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6" t="s">
        <v>169</v>
      </c>
      <c r="AU279" s="236" t="s">
        <v>85</v>
      </c>
      <c r="AV279" s="13" t="s">
        <v>85</v>
      </c>
      <c r="AW279" s="13" t="s">
        <v>34</v>
      </c>
      <c r="AX279" s="13" t="s">
        <v>83</v>
      </c>
      <c r="AY279" s="236" t="s">
        <v>142</v>
      </c>
    </row>
    <row r="280" s="2" customFormat="1" ht="16.5" customHeight="1">
      <c r="A280" s="40"/>
      <c r="B280" s="41"/>
      <c r="C280" s="206" t="s">
        <v>458</v>
      </c>
      <c r="D280" s="206" t="s">
        <v>145</v>
      </c>
      <c r="E280" s="207" t="s">
        <v>459</v>
      </c>
      <c r="F280" s="208" t="s">
        <v>460</v>
      </c>
      <c r="G280" s="209" t="s">
        <v>148</v>
      </c>
      <c r="H280" s="210">
        <v>6.5999999999999996</v>
      </c>
      <c r="I280" s="211"/>
      <c r="J280" s="212">
        <f>ROUND(I280*H280,2)</f>
        <v>0</v>
      </c>
      <c r="K280" s="208" t="s">
        <v>149</v>
      </c>
      <c r="L280" s="46"/>
      <c r="M280" s="213" t="s">
        <v>19</v>
      </c>
      <c r="N280" s="214" t="s">
        <v>46</v>
      </c>
      <c r="O280" s="86"/>
      <c r="P280" s="215">
        <f>O280*H280</f>
        <v>0</v>
      </c>
      <c r="Q280" s="215">
        <v>0</v>
      </c>
      <c r="R280" s="215">
        <f>Q280*H280</f>
        <v>0</v>
      </c>
      <c r="S280" s="215">
        <v>0.17399999999999999</v>
      </c>
      <c r="T280" s="216">
        <f>S280*H280</f>
        <v>1.1483999999999999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17" t="s">
        <v>275</v>
      </c>
      <c r="AT280" s="217" t="s">
        <v>145</v>
      </c>
      <c r="AU280" s="217" t="s">
        <v>85</v>
      </c>
      <c r="AY280" s="19" t="s">
        <v>142</v>
      </c>
      <c r="BE280" s="218">
        <f>IF(N280="základní",J280,0)</f>
        <v>0</v>
      </c>
      <c r="BF280" s="218">
        <f>IF(N280="snížená",J280,0)</f>
        <v>0</v>
      </c>
      <c r="BG280" s="218">
        <f>IF(N280="zákl. přenesená",J280,0)</f>
        <v>0</v>
      </c>
      <c r="BH280" s="218">
        <f>IF(N280="sníž. přenesená",J280,0)</f>
        <v>0</v>
      </c>
      <c r="BI280" s="218">
        <f>IF(N280="nulová",J280,0)</f>
        <v>0</v>
      </c>
      <c r="BJ280" s="19" t="s">
        <v>83</v>
      </c>
      <c r="BK280" s="218">
        <f>ROUND(I280*H280,2)</f>
        <v>0</v>
      </c>
      <c r="BL280" s="19" t="s">
        <v>275</v>
      </c>
      <c r="BM280" s="217" t="s">
        <v>461</v>
      </c>
    </row>
    <row r="281" s="2" customFormat="1">
      <c r="A281" s="40"/>
      <c r="B281" s="41"/>
      <c r="C281" s="42"/>
      <c r="D281" s="219" t="s">
        <v>152</v>
      </c>
      <c r="E281" s="42"/>
      <c r="F281" s="220" t="s">
        <v>462</v>
      </c>
      <c r="G281" s="42"/>
      <c r="H281" s="42"/>
      <c r="I281" s="221"/>
      <c r="J281" s="42"/>
      <c r="K281" s="42"/>
      <c r="L281" s="46"/>
      <c r="M281" s="222"/>
      <c r="N281" s="223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152</v>
      </c>
      <c r="AU281" s="19" t="s">
        <v>85</v>
      </c>
    </row>
    <row r="282" s="2" customFormat="1">
      <c r="A282" s="40"/>
      <c r="B282" s="41"/>
      <c r="C282" s="42"/>
      <c r="D282" s="224" t="s">
        <v>154</v>
      </c>
      <c r="E282" s="42"/>
      <c r="F282" s="225" t="s">
        <v>463</v>
      </c>
      <c r="G282" s="42"/>
      <c r="H282" s="42"/>
      <c r="I282" s="221"/>
      <c r="J282" s="42"/>
      <c r="K282" s="42"/>
      <c r="L282" s="46"/>
      <c r="M282" s="222"/>
      <c r="N282" s="223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154</v>
      </c>
      <c r="AU282" s="19" t="s">
        <v>85</v>
      </c>
    </row>
    <row r="283" s="2" customFormat="1">
      <c r="A283" s="40"/>
      <c r="B283" s="41"/>
      <c r="C283" s="42"/>
      <c r="D283" s="219" t="s">
        <v>229</v>
      </c>
      <c r="E283" s="42"/>
      <c r="F283" s="247" t="s">
        <v>464</v>
      </c>
      <c r="G283" s="42"/>
      <c r="H283" s="42"/>
      <c r="I283" s="221"/>
      <c r="J283" s="42"/>
      <c r="K283" s="42"/>
      <c r="L283" s="46"/>
      <c r="M283" s="222"/>
      <c r="N283" s="223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229</v>
      </c>
      <c r="AU283" s="19" t="s">
        <v>85</v>
      </c>
    </row>
    <row r="284" s="2" customFormat="1" ht="16.5" customHeight="1">
      <c r="A284" s="40"/>
      <c r="B284" s="41"/>
      <c r="C284" s="237" t="s">
        <v>465</v>
      </c>
      <c r="D284" s="237" t="s">
        <v>224</v>
      </c>
      <c r="E284" s="238" t="s">
        <v>466</v>
      </c>
      <c r="F284" s="239" t="s">
        <v>467</v>
      </c>
      <c r="G284" s="240" t="s">
        <v>148</v>
      </c>
      <c r="H284" s="241">
        <v>14</v>
      </c>
      <c r="I284" s="242"/>
      <c r="J284" s="243">
        <f>ROUND(I284*H284,2)</f>
        <v>0</v>
      </c>
      <c r="K284" s="239" t="s">
        <v>149</v>
      </c>
      <c r="L284" s="244"/>
      <c r="M284" s="245" t="s">
        <v>19</v>
      </c>
      <c r="N284" s="246" t="s">
        <v>46</v>
      </c>
      <c r="O284" s="86"/>
      <c r="P284" s="215">
        <f>O284*H284</f>
        <v>0</v>
      </c>
      <c r="Q284" s="215">
        <v>0.0011999999999999999</v>
      </c>
      <c r="R284" s="215">
        <f>Q284*H284</f>
        <v>0.016799999999999999</v>
      </c>
      <c r="S284" s="215">
        <v>0</v>
      </c>
      <c r="T284" s="216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7" t="s">
        <v>335</v>
      </c>
      <c r="AT284" s="217" t="s">
        <v>224</v>
      </c>
      <c r="AU284" s="217" t="s">
        <v>85</v>
      </c>
      <c r="AY284" s="19" t="s">
        <v>142</v>
      </c>
      <c r="BE284" s="218">
        <f>IF(N284="základní",J284,0)</f>
        <v>0</v>
      </c>
      <c r="BF284" s="218">
        <f>IF(N284="snížená",J284,0)</f>
        <v>0</v>
      </c>
      <c r="BG284" s="218">
        <f>IF(N284="zákl. přenesená",J284,0)</f>
        <v>0</v>
      </c>
      <c r="BH284" s="218">
        <f>IF(N284="sníž. přenesená",J284,0)</f>
        <v>0</v>
      </c>
      <c r="BI284" s="218">
        <f>IF(N284="nulová",J284,0)</f>
        <v>0</v>
      </c>
      <c r="BJ284" s="19" t="s">
        <v>83</v>
      </c>
      <c r="BK284" s="218">
        <f>ROUND(I284*H284,2)</f>
        <v>0</v>
      </c>
      <c r="BL284" s="19" t="s">
        <v>275</v>
      </c>
      <c r="BM284" s="217" t="s">
        <v>468</v>
      </c>
    </row>
    <row r="285" s="2" customFormat="1">
      <c r="A285" s="40"/>
      <c r="B285" s="41"/>
      <c r="C285" s="42"/>
      <c r="D285" s="219" t="s">
        <v>152</v>
      </c>
      <c r="E285" s="42"/>
      <c r="F285" s="220" t="s">
        <v>469</v>
      </c>
      <c r="G285" s="42"/>
      <c r="H285" s="42"/>
      <c r="I285" s="221"/>
      <c r="J285" s="42"/>
      <c r="K285" s="42"/>
      <c r="L285" s="46"/>
      <c r="M285" s="222"/>
      <c r="N285" s="223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152</v>
      </c>
      <c r="AU285" s="19" t="s">
        <v>85</v>
      </c>
    </row>
    <row r="286" s="2" customFormat="1">
      <c r="A286" s="40"/>
      <c r="B286" s="41"/>
      <c r="C286" s="42"/>
      <c r="D286" s="219" t="s">
        <v>229</v>
      </c>
      <c r="E286" s="42"/>
      <c r="F286" s="247" t="s">
        <v>470</v>
      </c>
      <c r="G286" s="42"/>
      <c r="H286" s="42"/>
      <c r="I286" s="221"/>
      <c r="J286" s="42"/>
      <c r="K286" s="42"/>
      <c r="L286" s="46"/>
      <c r="M286" s="222"/>
      <c r="N286" s="223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229</v>
      </c>
      <c r="AU286" s="19" t="s">
        <v>85</v>
      </c>
    </row>
    <row r="287" s="2" customFormat="1" ht="16.5" customHeight="1">
      <c r="A287" s="40"/>
      <c r="B287" s="41"/>
      <c r="C287" s="237" t="s">
        <v>471</v>
      </c>
      <c r="D287" s="237" t="s">
        <v>224</v>
      </c>
      <c r="E287" s="238" t="s">
        <v>472</v>
      </c>
      <c r="F287" s="239" t="s">
        <v>473</v>
      </c>
      <c r="G287" s="240" t="s">
        <v>148</v>
      </c>
      <c r="H287" s="241">
        <v>14</v>
      </c>
      <c r="I287" s="242"/>
      <c r="J287" s="243">
        <f>ROUND(I287*H287,2)</f>
        <v>0</v>
      </c>
      <c r="K287" s="239" t="s">
        <v>149</v>
      </c>
      <c r="L287" s="244"/>
      <c r="M287" s="245" t="s">
        <v>19</v>
      </c>
      <c r="N287" s="246" t="s">
        <v>46</v>
      </c>
      <c r="O287" s="86"/>
      <c r="P287" s="215">
        <f>O287*H287</f>
        <v>0</v>
      </c>
      <c r="Q287" s="215">
        <v>0.00050000000000000001</v>
      </c>
      <c r="R287" s="215">
        <f>Q287*H287</f>
        <v>0.0070000000000000001</v>
      </c>
      <c r="S287" s="215">
        <v>0</v>
      </c>
      <c r="T287" s="216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7" t="s">
        <v>335</v>
      </c>
      <c r="AT287" s="217" t="s">
        <v>224</v>
      </c>
      <c r="AU287" s="217" t="s">
        <v>85</v>
      </c>
      <c r="AY287" s="19" t="s">
        <v>142</v>
      </c>
      <c r="BE287" s="218">
        <f>IF(N287="základní",J287,0)</f>
        <v>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19" t="s">
        <v>83</v>
      </c>
      <c r="BK287" s="218">
        <f>ROUND(I287*H287,2)</f>
        <v>0</v>
      </c>
      <c r="BL287" s="19" t="s">
        <v>275</v>
      </c>
      <c r="BM287" s="217" t="s">
        <v>474</v>
      </c>
    </row>
    <row r="288" s="2" customFormat="1">
      <c r="A288" s="40"/>
      <c r="B288" s="41"/>
      <c r="C288" s="42"/>
      <c r="D288" s="219" t="s">
        <v>152</v>
      </c>
      <c r="E288" s="42"/>
      <c r="F288" s="220" t="s">
        <v>473</v>
      </c>
      <c r="G288" s="42"/>
      <c r="H288" s="42"/>
      <c r="I288" s="221"/>
      <c r="J288" s="42"/>
      <c r="K288" s="42"/>
      <c r="L288" s="46"/>
      <c r="M288" s="222"/>
      <c r="N288" s="223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152</v>
      </c>
      <c r="AU288" s="19" t="s">
        <v>85</v>
      </c>
    </row>
    <row r="289" s="2" customFormat="1" ht="16.5" customHeight="1">
      <c r="A289" s="40"/>
      <c r="B289" s="41"/>
      <c r="C289" s="206" t="s">
        <v>475</v>
      </c>
      <c r="D289" s="206" t="s">
        <v>145</v>
      </c>
      <c r="E289" s="207" t="s">
        <v>476</v>
      </c>
      <c r="F289" s="208" t="s">
        <v>477</v>
      </c>
      <c r="G289" s="209" t="s">
        <v>299</v>
      </c>
      <c r="H289" s="210">
        <v>0.90000000000000002</v>
      </c>
      <c r="I289" s="211"/>
      <c r="J289" s="212">
        <f>ROUND(I289*H289,2)</f>
        <v>0</v>
      </c>
      <c r="K289" s="208" t="s">
        <v>149</v>
      </c>
      <c r="L289" s="46"/>
      <c r="M289" s="213" t="s">
        <v>19</v>
      </c>
      <c r="N289" s="214" t="s">
        <v>46</v>
      </c>
      <c r="O289" s="86"/>
      <c r="P289" s="215">
        <f>O289*H289</f>
        <v>0</v>
      </c>
      <c r="Q289" s="215">
        <v>0</v>
      </c>
      <c r="R289" s="215">
        <f>Q289*H289</f>
        <v>0</v>
      </c>
      <c r="S289" s="215">
        <v>0</v>
      </c>
      <c r="T289" s="216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17" t="s">
        <v>478</v>
      </c>
      <c r="AT289" s="217" t="s">
        <v>145</v>
      </c>
      <c r="AU289" s="217" t="s">
        <v>85</v>
      </c>
      <c r="AY289" s="19" t="s">
        <v>142</v>
      </c>
      <c r="BE289" s="218">
        <f>IF(N289="základní",J289,0)</f>
        <v>0</v>
      </c>
      <c r="BF289" s="218">
        <f>IF(N289="snížená",J289,0)</f>
        <v>0</v>
      </c>
      <c r="BG289" s="218">
        <f>IF(N289="zákl. přenesená",J289,0)</f>
        <v>0</v>
      </c>
      <c r="BH289" s="218">
        <f>IF(N289="sníž. přenesená",J289,0)</f>
        <v>0</v>
      </c>
      <c r="BI289" s="218">
        <f>IF(N289="nulová",J289,0)</f>
        <v>0</v>
      </c>
      <c r="BJ289" s="19" t="s">
        <v>83</v>
      </c>
      <c r="BK289" s="218">
        <f>ROUND(I289*H289,2)</f>
        <v>0</v>
      </c>
      <c r="BL289" s="19" t="s">
        <v>478</v>
      </c>
      <c r="BM289" s="217" t="s">
        <v>479</v>
      </c>
    </row>
    <row r="290" s="2" customFormat="1">
      <c r="A290" s="40"/>
      <c r="B290" s="41"/>
      <c r="C290" s="42"/>
      <c r="D290" s="219" t="s">
        <v>152</v>
      </c>
      <c r="E290" s="42"/>
      <c r="F290" s="220" t="s">
        <v>480</v>
      </c>
      <c r="G290" s="42"/>
      <c r="H290" s="42"/>
      <c r="I290" s="221"/>
      <c r="J290" s="42"/>
      <c r="K290" s="42"/>
      <c r="L290" s="46"/>
      <c r="M290" s="222"/>
      <c r="N290" s="223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152</v>
      </c>
      <c r="AU290" s="19" t="s">
        <v>85</v>
      </c>
    </row>
    <row r="291" s="2" customFormat="1">
      <c r="A291" s="40"/>
      <c r="B291" s="41"/>
      <c r="C291" s="42"/>
      <c r="D291" s="224" t="s">
        <v>154</v>
      </c>
      <c r="E291" s="42"/>
      <c r="F291" s="225" t="s">
        <v>481</v>
      </c>
      <c r="G291" s="42"/>
      <c r="H291" s="42"/>
      <c r="I291" s="221"/>
      <c r="J291" s="42"/>
      <c r="K291" s="42"/>
      <c r="L291" s="46"/>
      <c r="M291" s="222"/>
      <c r="N291" s="223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154</v>
      </c>
      <c r="AU291" s="19" t="s">
        <v>85</v>
      </c>
    </row>
    <row r="292" s="12" customFormat="1" ht="22.8" customHeight="1">
      <c r="A292" s="12"/>
      <c r="B292" s="190"/>
      <c r="C292" s="191"/>
      <c r="D292" s="192" t="s">
        <v>74</v>
      </c>
      <c r="E292" s="204" t="s">
        <v>482</v>
      </c>
      <c r="F292" s="204" t="s">
        <v>483</v>
      </c>
      <c r="G292" s="191"/>
      <c r="H292" s="191"/>
      <c r="I292" s="194"/>
      <c r="J292" s="205">
        <f>BK292</f>
        <v>0</v>
      </c>
      <c r="K292" s="191"/>
      <c r="L292" s="196"/>
      <c r="M292" s="197"/>
      <c r="N292" s="198"/>
      <c r="O292" s="198"/>
      <c r="P292" s="199">
        <f>SUM(P293:P306)</f>
        <v>0</v>
      </c>
      <c r="Q292" s="198"/>
      <c r="R292" s="199">
        <f>SUM(R293:R306)</f>
        <v>0.21729999999999999</v>
      </c>
      <c r="S292" s="198"/>
      <c r="T292" s="200">
        <f>SUM(T293:T306)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01" t="s">
        <v>85</v>
      </c>
      <c r="AT292" s="202" t="s">
        <v>74</v>
      </c>
      <c r="AU292" s="202" t="s">
        <v>83</v>
      </c>
      <c r="AY292" s="201" t="s">
        <v>142</v>
      </c>
      <c r="BK292" s="203">
        <f>SUM(BK293:BK306)</f>
        <v>0</v>
      </c>
    </row>
    <row r="293" s="2" customFormat="1" ht="16.5" customHeight="1">
      <c r="A293" s="40"/>
      <c r="B293" s="41"/>
      <c r="C293" s="206" t="s">
        <v>484</v>
      </c>
      <c r="D293" s="206" t="s">
        <v>145</v>
      </c>
      <c r="E293" s="207" t="s">
        <v>485</v>
      </c>
      <c r="F293" s="208" t="s">
        <v>486</v>
      </c>
      <c r="G293" s="209" t="s">
        <v>487</v>
      </c>
      <c r="H293" s="210">
        <v>205</v>
      </c>
      <c r="I293" s="211"/>
      <c r="J293" s="212">
        <f>ROUND(I293*H293,2)</f>
        <v>0</v>
      </c>
      <c r="K293" s="208" t="s">
        <v>149</v>
      </c>
      <c r="L293" s="46"/>
      <c r="M293" s="213" t="s">
        <v>19</v>
      </c>
      <c r="N293" s="214" t="s">
        <v>46</v>
      </c>
      <c r="O293" s="86"/>
      <c r="P293" s="215">
        <f>O293*H293</f>
        <v>0</v>
      </c>
      <c r="Q293" s="215">
        <v>6.0000000000000002E-05</v>
      </c>
      <c r="R293" s="215">
        <f>Q293*H293</f>
        <v>0.0123</v>
      </c>
      <c r="S293" s="215">
        <v>0</v>
      </c>
      <c r="T293" s="216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17" t="s">
        <v>275</v>
      </c>
      <c r="AT293" s="217" t="s">
        <v>145</v>
      </c>
      <c r="AU293" s="217" t="s">
        <v>85</v>
      </c>
      <c r="AY293" s="19" t="s">
        <v>142</v>
      </c>
      <c r="BE293" s="218">
        <f>IF(N293="základní",J293,0)</f>
        <v>0</v>
      </c>
      <c r="BF293" s="218">
        <f>IF(N293="snížená",J293,0)</f>
        <v>0</v>
      </c>
      <c r="BG293" s="218">
        <f>IF(N293="zákl. přenesená",J293,0)</f>
        <v>0</v>
      </c>
      <c r="BH293" s="218">
        <f>IF(N293="sníž. přenesená",J293,0)</f>
        <v>0</v>
      </c>
      <c r="BI293" s="218">
        <f>IF(N293="nulová",J293,0)</f>
        <v>0</v>
      </c>
      <c r="BJ293" s="19" t="s">
        <v>83</v>
      </c>
      <c r="BK293" s="218">
        <f>ROUND(I293*H293,2)</f>
        <v>0</v>
      </c>
      <c r="BL293" s="19" t="s">
        <v>275</v>
      </c>
      <c r="BM293" s="217" t="s">
        <v>488</v>
      </c>
    </row>
    <row r="294" s="2" customFormat="1">
      <c r="A294" s="40"/>
      <c r="B294" s="41"/>
      <c r="C294" s="42"/>
      <c r="D294" s="219" t="s">
        <v>152</v>
      </c>
      <c r="E294" s="42"/>
      <c r="F294" s="220" t="s">
        <v>489</v>
      </c>
      <c r="G294" s="42"/>
      <c r="H294" s="42"/>
      <c r="I294" s="221"/>
      <c r="J294" s="42"/>
      <c r="K294" s="42"/>
      <c r="L294" s="46"/>
      <c r="M294" s="222"/>
      <c r="N294" s="223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152</v>
      </c>
      <c r="AU294" s="19" t="s">
        <v>85</v>
      </c>
    </row>
    <row r="295" s="2" customFormat="1">
      <c r="A295" s="40"/>
      <c r="B295" s="41"/>
      <c r="C295" s="42"/>
      <c r="D295" s="224" t="s">
        <v>154</v>
      </c>
      <c r="E295" s="42"/>
      <c r="F295" s="225" t="s">
        <v>490</v>
      </c>
      <c r="G295" s="42"/>
      <c r="H295" s="42"/>
      <c r="I295" s="221"/>
      <c r="J295" s="42"/>
      <c r="K295" s="42"/>
      <c r="L295" s="46"/>
      <c r="M295" s="222"/>
      <c r="N295" s="223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154</v>
      </c>
      <c r="AU295" s="19" t="s">
        <v>85</v>
      </c>
    </row>
    <row r="296" s="2" customFormat="1" ht="16.5" customHeight="1">
      <c r="A296" s="40"/>
      <c r="B296" s="41"/>
      <c r="C296" s="237" t="s">
        <v>491</v>
      </c>
      <c r="D296" s="237" t="s">
        <v>224</v>
      </c>
      <c r="E296" s="238" t="s">
        <v>492</v>
      </c>
      <c r="F296" s="239" t="s">
        <v>493</v>
      </c>
      <c r="G296" s="240" t="s">
        <v>299</v>
      </c>
      <c r="H296" s="241">
        <v>0.064000000000000001</v>
      </c>
      <c r="I296" s="242"/>
      <c r="J296" s="243">
        <f>ROUND(I296*H296,2)</f>
        <v>0</v>
      </c>
      <c r="K296" s="239" t="s">
        <v>149</v>
      </c>
      <c r="L296" s="244"/>
      <c r="M296" s="245" t="s">
        <v>19</v>
      </c>
      <c r="N296" s="246" t="s">
        <v>46</v>
      </c>
      <c r="O296" s="86"/>
      <c r="P296" s="215">
        <f>O296*H296</f>
        <v>0</v>
      </c>
      <c r="Q296" s="215">
        <v>1</v>
      </c>
      <c r="R296" s="215">
        <f>Q296*H296</f>
        <v>0.064000000000000001</v>
      </c>
      <c r="S296" s="215">
        <v>0</v>
      </c>
      <c r="T296" s="216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17" t="s">
        <v>335</v>
      </c>
      <c r="AT296" s="217" t="s">
        <v>224</v>
      </c>
      <c r="AU296" s="217" t="s">
        <v>85</v>
      </c>
      <c r="AY296" s="19" t="s">
        <v>142</v>
      </c>
      <c r="BE296" s="218">
        <f>IF(N296="základní",J296,0)</f>
        <v>0</v>
      </c>
      <c r="BF296" s="218">
        <f>IF(N296="snížená",J296,0)</f>
        <v>0</v>
      </c>
      <c r="BG296" s="218">
        <f>IF(N296="zákl. přenesená",J296,0)</f>
        <v>0</v>
      </c>
      <c r="BH296" s="218">
        <f>IF(N296="sníž. přenesená",J296,0)</f>
        <v>0</v>
      </c>
      <c r="BI296" s="218">
        <f>IF(N296="nulová",J296,0)</f>
        <v>0</v>
      </c>
      <c r="BJ296" s="19" t="s">
        <v>83</v>
      </c>
      <c r="BK296" s="218">
        <f>ROUND(I296*H296,2)</f>
        <v>0</v>
      </c>
      <c r="BL296" s="19" t="s">
        <v>275</v>
      </c>
      <c r="BM296" s="217" t="s">
        <v>494</v>
      </c>
    </row>
    <row r="297" s="2" customFormat="1">
      <c r="A297" s="40"/>
      <c r="B297" s="41"/>
      <c r="C297" s="42"/>
      <c r="D297" s="219" t="s">
        <v>152</v>
      </c>
      <c r="E297" s="42"/>
      <c r="F297" s="220" t="s">
        <v>493</v>
      </c>
      <c r="G297" s="42"/>
      <c r="H297" s="42"/>
      <c r="I297" s="221"/>
      <c r="J297" s="42"/>
      <c r="K297" s="42"/>
      <c r="L297" s="46"/>
      <c r="M297" s="222"/>
      <c r="N297" s="223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152</v>
      </c>
      <c r="AU297" s="19" t="s">
        <v>85</v>
      </c>
    </row>
    <row r="298" s="13" customFormat="1">
      <c r="A298" s="13"/>
      <c r="B298" s="226"/>
      <c r="C298" s="227"/>
      <c r="D298" s="219" t="s">
        <v>169</v>
      </c>
      <c r="E298" s="228" t="s">
        <v>19</v>
      </c>
      <c r="F298" s="229" t="s">
        <v>495</v>
      </c>
      <c r="G298" s="227"/>
      <c r="H298" s="230">
        <v>0.064000000000000001</v>
      </c>
      <c r="I298" s="231"/>
      <c r="J298" s="227"/>
      <c r="K298" s="227"/>
      <c r="L298" s="232"/>
      <c r="M298" s="233"/>
      <c r="N298" s="234"/>
      <c r="O298" s="234"/>
      <c r="P298" s="234"/>
      <c r="Q298" s="234"/>
      <c r="R298" s="234"/>
      <c r="S298" s="234"/>
      <c r="T298" s="23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6" t="s">
        <v>169</v>
      </c>
      <c r="AU298" s="236" t="s">
        <v>85</v>
      </c>
      <c r="AV298" s="13" t="s">
        <v>85</v>
      </c>
      <c r="AW298" s="13" t="s">
        <v>34</v>
      </c>
      <c r="AX298" s="13" t="s">
        <v>83</v>
      </c>
      <c r="AY298" s="236" t="s">
        <v>142</v>
      </c>
    </row>
    <row r="299" s="2" customFormat="1" ht="16.5" customHeight="1">
      <c r="A299" s="40"/>
      <c r="B299" s="41"/>
      <c r="C299" s="237" t="s">
        <v>496</v>
      </c>
      <c r="D299" s="237" t="s">
        <v>224</v>
      </c>
      <c r="E299" s="238" t="s">
        <v>497</v>
      </c>
      <c r="F299" s="239" t="s">
        <v>498</v>
      </c>
      <c r="G299" s="240" t="s">
        <v>299</v>
      </c>
      <c r="H299" s="241">
        <v>0.041000000000000002</v>
      </c>
      <c r="I299" s="242"/>
      <c r="J299" s="243">
        <f>ROUND(I299*H299,2)</f>
        <v>0</v>
      </c>
      <c r="K299" s="239" t="s">
        <v>149</v>
      </c>
      <c r="L299" s="244"/>
      <c r="M299" s="245" t="s">
        <v>19</v>
      </c>
      <c r="N299" s="246" t="s">
        <v>46</v>
      </c>
      <c r="O299" s="86"/>
      <c r="P299" s="215">
        <f>O299*H299</f>
        <v>0</v>
      </c>
      <c r="Q299" s="215">
        <v>1</v>
      </c>
      <c r="R299" s="215">
        <f>Q299*H299</f>
        <v>0.041000000000000002</v>
      </c>
      <c r="S299" s="215">
        <v>0</v>
      </c>
      <c r="T299" s="216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7" t="s">
        <v>335</v>
      </c>
      <c r="AT299" s="217" t="s">
        <v>224</v>
      </c>
      <c r="AU299" s="217" t="s">
        <v>85</v>
      </c>
      <c r="AY299" s="19" t="s">
        <v>142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9" t="s">
        <v>83</v>
      </c>
      <c r="BK299" s="218">
        <f>ROUND(I299*H299,2)</f>
        <v>0</v>
      </c>
      <c r="BL299" s="19" t="s">
        <v>275</v>
      </c>
      <c r="BM299" s="217" t="s">
        <v>499</v>
      </c>
    </row>
    <row r="300" s="2" customFormat="1">
      <c r="A300" s="40"/>
      <c r="B300" s="41"/>
      <c r="C300" s="42"/>
      <c r="D300" s="219" t="s">
        <v>152</v>
      </c>
      <c r="E300" s="42"/>
      <c r="F300" s="220" t="s">
        <v>498</v>
      </c>
      <c r="G300" s="42"/>
      <c r="H300" s="42"/>
      <c r="I300" s="221"/>
      <c r="J300" s="42"/>
      <c r="K300" s="42"/>
      <c r="L300" s="46"/>
      <c r="M300" s="222"/>
      <c r="N300" s="223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152</v>
      </c>
      <c r="AU300" s="19" t="s">
        <v>85</v>
      </c>
    </row>
    <row r="301" s="2" customFormat="1">
      <c r="A301" s="40"/>
      <c r="B301" s="41"/>
      <c r="C301" s="42"/>
      <c r="D301" s="219" t="s">
        <v>229</v>
      </c>
      <c r="E301" s="42"/>
      <c r="F301" s="247" t="s">
        <v>500</v>
      </c>
      <c r="G301" s="42"/>
      <c r="H301" s="42"/>
      <c r="I301" s="221"/>
      <c r="J301" s="42"/>
      <c r="K301" s="42"/>
      <c r="L301" s="46"/>
      <c r="M301" s="222"/>
      <c r="N301" s="223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229</v>
      </c>
      <c r="AU301" s="19" t="s">
        <v>85</v>
      </c>
    </row>
    <row r="302" s="13" customFormat="1">
      <c r="A302" s="13"/>
      <c r="B302" s="226"/>
      <c r="C302" s="227"/>
      <c r="D302" s="219" t="s">
        <v>169</v>
      </c>
      <c r="E302" s="228" t="s">
        <v>19</v>
      </c>
      <c r="F302" s="229" t="s">
        <v>501</v>
      </c>
      <c r="G302" s="227"/>
      <c r="H302" s="230">
        <v>0.041000000000000002</v>
      </c>
      <c r="I302" s="231"/>
      <c r="J302" s="227"/>
      <c r="K302" s="227"/>
      <c r="L302" s="232"/>
      <c r="M302" s="233"/>
      <c r="N302" s="234"/>
      <c r="O302" s="234"/>
      <c r="P302" s="234"/>
      <c r="Q302" s="234"/>
      <c r="R302" s="234"/>
      <c r="S302" s="234"/>
      <c r="T302" s="235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6" t="s">
        <v>169</v>
      </c>
      <c r="AU302" s="236" t="s">
        <v>85</v>
      </c>
      <c r="AV302" s="13" t="s">
        <v>85</v>
      </c>
      <c r="AW302" s="13" t="s">
        <v>34</v>
      </c>
      <c r="AX302" s="13" t="s">
        <v>83</v>
      </c>
      <c r="AY302" s="236" t="s">
        <v>142</v>
      </c>
    </row>
    <row r="303" s="2" customFormat="1" ht="16.5" customHeight="1">
      <c r="A303" s="40"/>
      <c r="B303" s="41"/>
      <c r="C303" s="237" t="s">
        <v>502</v>
      </c>
      <c r="D303" s="237" t="s">
        <v>224</v>
      </c>
      <c r="E303" s="238" t="s">
        <v>503</v>
      </c>
      <c r="F303" s="239" t="s">
        <v>504</v>
      </c>
      <c r="G303" s="240" t="s">
        <v>299</v>
      </c>
      <c r="H303" s="241">
        <v>0.050000000000000003</v>
      </c>
      <c r="I303" s="242"/>
      <c r="J303" s="243">
        <f>ROUND(I303*H303,2)</f>
        <v>0</v>
      </c>
      <c r="K303" s="239" t="s">
        <v>149</v>
      </c>
      <c r="L303" s="244"/>
      <c r="M303" s="245" t="s">
        <v>19</v>
      </c>
      <c r="N303" s="246" t="s">
        <v>46</v>
      </c>
      <c r="O303" s="86"/>
      <c r="P303" s="215">
        <f>O303*H303</f>
        <v>0</v>
      </c>
      <c r="Q303" s="215">
        <v>1</v>
      </c>
      <c r="R303" s="215">
        <f>Q303*H303</f>
        <v>0.050000000000000003</v>
      </c>
      <c r="S303" s="215">
        <v>0</v>
      </c>
      <c r="T303" s="216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17" t="s">
        <v>335</v>
      </c>
      <c r="AT303" s="217" t="s">
        <v>224</v>
      </c>
      <c r="AU303" s="217" t="s">
        <v>85</v>
      </c>
      <c r="AY303" s="19" t="s">
        <v>142</v>
      </c>
      <c r="BE303" s="218">
        <f>IF(N303="základní",J303,0)</f>
        <v>0</v>
      </c>
      <c r="BF303" s="218">
        <f>IF(N303="snížená",J303,0)</f>
        <v>0</v>
      </c>
      <c r="BG303" s="218">
        <f>IF(N303="zákl. přenesená",J303,0)</f>
        <v>0</v>
      </c>
      <c r="BH303" s="218">
        <f>IF(N303="sníž. přenesená",J303,0)</f>
        <v>0</v>
      </c>
      <c r="BI303" s="218">
        <f>IF(N303="nulová",J303,0)</f>
        <v>0</v>
      </c>
      <c r="BJ303" s="19" t="s">
        <v>83</v>
      </c>
      <c r="BK303" s="218">
        <f>ROUND(I303*H303,2)</f>
        <v>0</v>
      </c>
      <c r="BL303" s="19" t="s">
        <v>275</v>
      </c>
      <c r="BM303" s="217" t="s">
        <v>505</v>
      </c>
    </row>
    <row r="304" s="2" customFormat="1">
      <c r="A304" s="40"/>
      <c r="B304" s="41"/>
      <c r="C304" s="42"/>
      <c r="D304" s="219" t="s">
        <v>152</v>
      </c>
      <c r="E304" s="42"/>
      <c r="F304" s="220" t="s">
        <v>504</v>
      </c>
      <c r="G304" s="42"/>
      <c r="H304" s="42"/>
      <c r="I304" s="221"/>
      <c r="J304" s="42"/>
      <c r="K304" s="42"/>
      <c r="L304" s="46"/>
      <c r="M304" s="222"/>
      <c r="N304" s="223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152</v>
      </c>
      <c r="AU304" s="19" t="s">
        <v>85</v>
      </c>
    </row>
    <row r="305" s="2" customFormat="1" ht="16.5" customHeight="1">
      <c r="A305" s="40"/>
      <c r="B305" s="41"/>
      <c r="C305" s="237" t="s">
        <v>506</v>
      </c>
      <c r="D305" s="237" t="s">
        <v>224</v>
      </c>
      <c r="E305" s="238" t="s">
        <v>507</v>
      </c>
      <c r="F305" s="239" t="s">
        <v>508</v>
      </c>
      <c r="G305" s="240" t="s">
        <v>299</v>
      </c>
      <c r="H305" s="241">
        <v>0.050000000000000003</v>
      </c>
      <c r="I305" s="242"/>
      <c r="J305" s="243">
        <f>ROUND(I305*H305,2)</f>
        <v>0</v>
      </c>
      <c r="K305" s="239" t="s">
        <v>149</v>
      </c>
      <c r="L305" s="244"/>
      <c r="M305" s="245" t="s">
        <v>19</v>
      </c>
      <c r="N305" s="246" t="s">
        <v>46</v>
      </c>
      <c r="O305" s="86"/>
      <c r="P305" s="215">
        <f>O305*H305</f>
        <v>0</v>
      </c>
      <c r="Q305" s="215">
        <v>1</v>
      </c>
      <c r="R305" s="215">
        <f>Q305*H305</f>
        <v>0.050000000000000003</v>
      </c>
      <c r="S305" s="215">
        <v>0</v>
      </c>
      <c r="T305" s="216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17" t="s">
        <v>335</v>
      </c>
      <c r="AT305" s="217" t="s">
        <v>224</v>
      </c>
      <c r="AU305" s="217" t="s">
        <v>85</v>
      </c>
      <c r="AY305" s="19" t="s">
        <v>142</v>
      </c>
      <c r="BE305" s="218">
        <f>IF(N305="základní",J305,0)</f>
        <v>0</v>
      </c>
      <c r="BF305" s="218">
        <f>IF(N305="snížená",J305,0)</f>
        <v>0</v>
      </c>
      <c r="BG305" s="218">
        <f>IF(N305="zákl. přenesená",J305,0)</f>
        <v>0</v>
      </c>
      <c r="BH305" s="218">
        <f>IF(N305="sníž. přenesená",J305,0)</f>
        <v>0</v>
      </c>
      <c r="BI305" s="218">
        <f>IF(N305="nulová",J305,0)</f>
        <v>0</v>
      </c>
      <c r="BJ305" s="19" t="s">
        <v>83</v>
      </c>
      <c r="BK305" s="218">
        <f>ROUND(I305*H305,2)</f>
        <v>0</v>
      </c>
      <c r="BL305" s="19" t="s">
        <v>275</v>
      </c>
      <c r="BM305" s="217" t="s">
        <v>509</v>
      </c>
    </row>
    <row r="306" s="2" customFormat="1">
      <c r="A306" s="40"/>
      <c r="B306" s="41"/>
      <c r="C306" s="42"/>
      <c r="D306" s="219" t="s">
        <v>152</v>
      </c>
      <c r="E306" s="42"/>
      <c r="F306" s="220" t="s">
        <v>508</v>
      </c>
      <c r="G306" s="42"/>
      <c r="H306" s="42"/>
      <c r="I306" s="221"/>
      <c r="J306" s="42"/>
      <c r="K306" s="42"/>
      <c r="L306" s="46"/>
      <c r="M306" s="222"/>
      <c r="N306" s="223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152</v>
      </c>
      <c r="AU306" s="19" t="s">
        <v>85</v>
      </c>
    </row>
    <row r="307" s="12" customFormat="1" ht="22.8" customHeight="1">
      <c r="A307" s="12"/>
      <c r="B307" s="190"/>
      <c r="C307" s="191"/>
      <c r="D307" s="192" t="s">
        <v>74</v>
      </c>
      <c r="E307" s="204" t="s">
        <v>510</v>
      </c>
      <c r="F307" s="204" t="s">
        <v>511</v>
      </c>
      <c r="G307" s="191"/>
      <c r="H307" s="191"/>
      <c r="I307" s="194"/>
      <c r="J307" s="205">
        <f>BK307</f>
        <v>0</v>
      </c>
      <c r="K307" s="191"/>
      <c r="L307" s="196"/>
      <c r="M307" s="197"/>
      <c r="N307" s="198"/>
      <c r="O307" s="198"/>
      <c r="P307" s="199">
        <f>SUM(P308:P337)</f>
        <v>0</v>
      </c>
      <c r="Q307" s="198"/>
      <c r="R307" s="199">
        <f>SUM(R308:R337)</f>
        <v>2.2964523799999998</v>
      </c>
      <c r="S307" s="198"/>
      <c r="T307" s="200">
        <f>SUM(T308:T337)</f>
        <v>2.5782699999999998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01" t="s">
        <v>85</v>
      </c>
      <c r="AT307" s="202" t="s">
        <v>74</v>
      </c>
      <c r="AU307" s="202" t="s">
        <v>83</v>
      </c>
      <c r="AY307" s="201" t="s">
        <v>142</v>
      </c>
      <c r="BK307" s="203">
        <f>SUM(BK308:BK337)</f>
        <v>0</v>
      </c>
    </row>
    <row r="308" s="2" customFormat="1" ht="16.5" customHeight="1">
      <c r="A308" s="40"/>
      <c r="B308" s="41"/>
      <c r="C308" s="206" t="s">
        <v>512</v>
      </c>
      <c r="D308" s="206" t="s">
        <v>145</v>
      </c>
      <c r="E308" s="207" t="s">
        <v>513</v>
      </c>
      <c r="F308" s="208" t="s">
        <v>514</v>
      </c>
      <c r="G308" s="209" t="s">
        <v>165</v>
      </c>
      <c r="H308" s="210">
        <v>48.840000000000003</v>
      </c>
      <c r="I308" s="211"/>
      <c r="J308" s="212">
        <f>ROUND(I308*H308,2)</f>
        <v>0</v>
      </c>
      <c r="K308" s="208" t="s">
        <v>149</v>
      </c>
      <c r="L308" s="46"/>
      <c r="M308" s="213" t="s">
        <v>19</v>
      </c>
      <c r="N308" s="214" t="s">
        <v>46</v>
      </c>
      <c r="O308" s="86"/>
      <c r="P308" s="215">
        <f>O308*H308</f>
        <v>0</v>
      </c>
      <c r="Q308" s="215">
        <v>0.00029999999999999997</v>
      </c>
      <c r="R308" s="215">
        <f>Q308*H308</f>
        <v>0.014652</v>
      </c>
      <c r="S308" s="215">
        <v>0</v>
      </c>
      <c r="T308" s="216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17" t="s">
        <v>275</v>
      </c>
      <c r="AT308" s="217" t="s">
        <v>145</v>
      </c>
      <c r="AU308" s="217" t="s">
        <v>85</v>
      </c>
      <c r="AY308" s="19" t="s">
        <v>142</v>
      </c>
      <c r="BE308" s="218">
        <f>IF(N308="základní",J308,0)</f>
        <v>0</v>
      </c>
      <c r="BF308" s="218">
        <f>IF(N308="snížená",J308,0)</f>
        <v>0</v>
      </c>
      <c r="BG308" s="218">
        <f>IF(N308="zákl. přenesená",J308,0)</f>
        <v>0</v>
      </c>
      <c r="BH308" s="218">
        <f>IF(N308="sníž. přenesená",J308,0)</f>
        <v>0</v>
      </c>
      <c r="BI308" s="218">
        <f>IF(N308="nulová",J308,0)</f>
        <v>0</v>
      </c>
      <c r="BJ308" s="19" t="s">
        <v>83</v>
      </c>
      <c r="BK308" s="218">
        <f>ROUND(I308*H308,2)</f>
        <v>0</v>
      </c>
      <c r="BL308" s="19" t="s">
        <v>275</v>
      </c>
      <c r="BM308" s="217" t="s">
        <v>515</v>
      </c>
    </row>
    <row r="309" s="2" customFormat="1">
      <c r="A309" s="40"/>
      <c r="B309" s="41"/>
      <c r="C309" s="42"/>
      <c r="D309" s="219" t="s">
        <v>152</v>
      </c>
      <c r="E309" s="42"/>
      <c r="F309" s="220" t="s">
        <v>514</v>
      </c>
      <c r="G309" s="42"/>
      <c r="H309" s="42"/>
      <c r="I309" s="221"/>
      <c r="J309" s="42"/>
      <c r="K309" s="42"/>
      <c r="L309" s="46"/>
      <c r="M309" s="222"/>
      <c r="N309" s="223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152</v>
      </c>
      <c r="AU309" s="19" t="s">
        <v>85</v>
      </c>
    </row>
    <row r="310" s="2" customFormat="1">
      <c r="A310" s="40"/>
      <c r="B310" s="41"/>
      <c r="C310" s="42"/>
      <c r="D310" s="224" t="s">
        <v>154</v>
      </c>
      <c r="E310" s="42"/>
      <c r="F310" s="225" t="s">
        <v>516</v>
      </c>
      <c r="G310" s="42"/>
      <c r="H310" s="42"/>
      <c r="I310" s="221"/>
      <c r="J310" s="42"/>
      <c r="K310" s="42"/>
      <c r="L310" s="46"/>
      <c r="M310" s="222"/>
      <c r="N310" s="223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154</v>
      </c>
      <c r="AU310" s="19" t="s">
        <v>85</v>
      </c>
    </row>
    <row r="311" s="13" customFormat="1">
      <c r="A311" s="13"/>
      <c r="B311" s="226"/>
      <c r="C311" s="227"/>
      <c r="D311" s="219" t="s">
        <v>169</v>
      </c>
      <c r="E311" s="228" t="s">
        <v>19</v>
      </c>
      <c r="F311" s="229" t="s">
        <v>517</v>
      </c>
      <c r="G311" s="227"/>
      <c r="H311" s="230">
        <v>48.840000000000003</v>
      </c>
      <c r="I311" s="231"/>
      <c r="J311" s="227"/>
      <c r="K311" s="227"/>
      <c r="L311" s="232"/>
      <c r="M311" s="233"/>
      <c r="N311" s="234"/>
      <c r="O311" s="234"/>
      <c r="P311" s="234"/>
      <c r="Q311" s="234"/>
      <c r="R311" s="234"/>
      <c r="S311" s="234"/>
      <c r="T311" s="235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6" t="s">
        <v>169</v>
      </c>
      <c r="AU311" s="236" t="s">
        <v>85</v>
      </c>
      <c r="AV311" s="13" t="s">
        <v>85</v>
      </c>
      <c r="AW311" s="13" t="s">
        <v>34</v>
      </c>
      <c r="AX311" s="13" t="s">
        <v>83</v>
      </c>
      <c r="AY311" s="236" t="s">
        <v>142</v>
      </c>
    </row>
    <row r="312" s="2" customFormat="1" ht="16.5" customHeight="1">
      <c r="A312" s="40"/>
      <c r="B312" s="41"/>
      <c r="C312" s="206" t="s">
        <v>518</v>
      </c>
      <c r="D312" s="206" t="s">
        <v>145</v>
      </c>
      <c r="E312" s="207" t="s">
        <v>519</v>
      </c>
      <c r="F312" s="208" t="s">
        <v>520</v>
      </c>
      <c r="G312" s="209" t="s">
        <v>187</v>
      </c>
      <c r="H312" s="210">
        <v>48.840000000000003</v>
      </c>
      <c r="I312" s="211"/>
      <c r="J312" s="212">
        <f>ROUND(I312*H312,2)</f>
        <v>0</v>
      </c>
      <c r="K312" s="208" t="s">
        <v>149</v>
      </c>
      <c r="L312" s="46"/>
      <c r="M312" s="213" t="s">
        <v>19</v>
      </c>
      <c r="N312" s="214" t="s">
        <v>46</v>
      </c>
      <c r="O312" s="86"/>
      <c r="P312" s="215">
        <f>O312*H312</f>
        <v>0</v>
      </c>
      <c r="Q312" s="215">
        <v>0</v>
      </c>
      <c r="R312" s="215">
        <f>Q312*H312</f>
        <v>0</v>
      </c>
      <c r="S312" s="215">
        <v>0</v>
      </c>
      <c r="T312" s="216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17" t="s">
        <v>275</v>
      </c>
      <c r="AT312" s="217" t="s">
        <v>145</v>
      </c>
      <c r="AU312" s="217" t="s">
        <v>85</v>
      </c>
      <c r="AY312" s="19" t="s">
        <v>142</v>
      </c>
      <c r="BE312" s="218">
        <f>IF(N312="základní",J312,0)</f>
        <v>0</v>
      </c>
      <c r="BF312" s="218">
        <f>IF(N312="snížená",J312,0)</f>
        <v>0</v>
      </c>
      <c r="BG312" s="218">
        <f>IF(N312="zákl. přenesená",J312,0)</f>
        <v>0</v>
      </c>
      <c r="BH312" s="218">
        <f>IF(N312="sníž. přenesená",J312,0)</f>
        <v>0</v>
      </c>
      <c r="BI312" s="218">
        <f>IF(N312="nulová",J312,0)</f>
        <v>0</v>
      </c>
      <c r="BJ312" s="19" t="s">
        <v>83</v>
      </c>
      <c r="BK312" s="218">
        <f>ROUND(I312*H312,2)</f>
        <v>0</v>
      </c>
      <c r="BL312" s="19" t="s">
        <v>275</v>
      </c>
      <c r="BM312" s="217" t="s">
        <v>521</v>
      </c>
    </row>
    <row r="313" s="2" customFormat="1">
      <c r="A313" s="40"/>
      <c r="B313" s="41"/>
      <c r="C313" s="42"/>
      <c r="D313" s="219" t="s">
        <v>152</v>
      </c>
      <c r="E313" s="42"/>
      <c r="F313" s="220" t="s">
        <v>522</v>
      </c>
      <c r="G313" s="42"/>
      <c r="H313" s="42"/>
      <c r="I313" s="221"/>
      <c r="J313" s="42"/>
      <c r="K313" s="42"/>
      <c r="L313" s="46"/>
      <c r="M313" s="222"/>
      <c r="N313" s="223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152</v>
      </c>
      <c r="AU313" s="19" t="s">
        <v>85</v>
      </c>
    </row>
    <row r="314" s="2" customFormat="1">
      <c r="A314" s="40"/>
      <c r="B314" s="41"/>
      <c r="C314" s="42"/>
      <c r="D314" s="224" t="s">
        <v>154</v>
      </c>
      <c r="E314" s="42"/>
      <c r="F314" s="225" t="s">
        <v>523</v>
      </c>
      <c r="G314" s="42"/>
      <c r="H314" s="42"/>
      <c r="I314" s="221"/>
      <c r="J314" s="42"/>
      <c r="K314" s="42"/>
      <c r="L314" s="46"/>
      <c r="M314" s="222"/>
      <c r="N314" s="223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154</v>
      </c>
      <c r="AU314" s="19" t="s">
        <v>85</v>
      </c>
    </row>
    <row r="315" s="2" customFormat="1" ht="16.5" customHeight="1">
      <c r="A315" s="40"/>
      <c r="B315" s="41"/>
      <c r="C315" s="237" t="s">
        <v>524</v>
      </c>
      <c r="D315" s="237" t="s">
        <v>224</v>
      </c>
      <c r="E315" s="238" t="s">
        <v>525</v>
      </c>
      <c r="F315" s="239" t="s">
        <v>526</v>
      </c>
      <c r="G315" s="240" t="s">
        <v>187</v>
      </c>
      <c r="H315" s="241">
        <v>48.840000000000003</v>
      </c>
      <c r="I315" s="242"/>
      <c r="J315" s="243">
        <f>ROUND(I315*H315,2)</f>
        <v>0</v>
      </c>
      <c r="K315" s="239" t="s">
        <v>149</v>
      </c>
      <c r="L315" s="244"/>
      <c r="M315" s="245" t="s">
        <v>19</v>
      </c>
      <c r="N315" s="246" t="s">
        <v>46</v>
      </c>
      <c r="O315" s="86"/>
      <c r="P315" s="215">
        <f>O315*H315</f>
        <v>0</v>
      </c>
      <c r="Q315" s="215">
        <v>0.00010000000000000001</v>
      </c>
      <c r="R315" s="215">
        <f>Q315*H315</f>
        <v>0.0048840000000000003</v>
      </c>
      <c r="S315" s="215">
        <v>0</v>
      </c>
      <c r="T315" s="216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17" t="s">
        <v>335</v>
      </c>
      <c r="AT315" s="217" t="s">
        <v>224</v>
      </c>
      <c r="AU315" s="217" t="s">
        <v>85</v>
      </c>
      <c r="AY315" s="19" t="s">
        <v>142</v>
      </c>
      <c r="BE315" s="218">
        <f>IF(N315="základní",J315,0)</f>
        <v>0</v>
      </c>
      <c r="BF315" s="218">
        <f>IF(N315="snížená",J315,0)</f>
        <v>0</v>
      </c>
      <c r="BG315" s="218">
        <f>IF(N315="zákl. přenesená",J315,0)</f>
        <v>0</v>
      </c>
      <c r="BH315" s="218">
        <f>IF(N315="sníž. přenesená",J315,0)</f>
        <v>0</v>
      </c>
      <c r="BI315" s="218">
        <f>IF(N315="nulová",J315,0)</f>
        <v>0</v>
      </c>
      <c r="BJ315" s="19" t="s">
        <v>83</v>
      </c>
      <c r="BK315" s="218">
        <f>ROUND(I315*H315,2)</f>
        <v>0</v>
      </c>
      <c r="BL315" s="19" t="s">
        <v>275</v>
      </c>
      <c r="BM315" s="217" t="s">
        <v>527</v>
      </c>
    </row>
    <row r="316" s="2" customFormat="1">
      <c r="A316" s="40"/>
      <c r="B316" s="41"/>
      <c r="C316" s="42"/>
      <c r="D316" s="219" t="s">
        <v>152</v>
      </c>
      <c r="E316" s="42"/>
      <c r="F316" s="220" t="s">
        <v>526</v>
      </c>
      <c r="G316" s="42"/>
      <c r="H316" s="42"/>
      <c r="I316" s="221"/>
      <c r="J316" s="42"/>
      <c r="K316" s="42"/>
      <c r="L316" s="46"/>
      <c r="M316" s="222"/>
      <c r="N316" s="223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152</v>
      </c>
      <c r="AU316" s="19" t="s">
        <v>85</v>
      </c>
    </row>
    <row r="317" s="2" customFormat="1" ht="16.5" customHeight="1">
      <c r="A317" s="40"/>
      <c r="B317" s="41"/>
      <c r="C317" s="206" t="s">
        <v>528</v>
      </c>
      <c r="D317" s="206" t="s">
        <v>145</v>
      </c>
      <c r="E317" s="207" t="s">
        <v>529</v>
      </c>
      <c r="F317" s="208" t="s">
        <v>530</v>
      </c>
      <c r="G317" s="209" t="s">
        <v>165</v>
      </c>
      <c r="H317" s="210">
        <v>31</v>
      </c>
      <c r="I317" s="211"/>
      <c r="J317" s="212">
        <f>ROUND(I317*H317,2)</f>
        <v>0</v>
      </c>
      <c r="K317" s="208" t="s">
        <v>149</v>
      </c>
      <c r="L317" s="46"/>
      <c r="M317" s="213" t="s">
        <v>19</v>
      </c>
      <c r="N317" s="214" t="s">
        <v>46</v>
      </c>
      <c r="O317" s="86"/>
      <c r="P317" s="215">
        <f>O317*H317</f>
        <v>0</v>
      </c>
      <c r="Q317" s="215">
        <v>0</v>
      </c>
      <c r="R317" s="215">
        <f>Q317*H317</f>
        <v>0</v>
      </c>
      <c r="S317" s="215">
        <v>0.083169999999999994</v>
      </c>
      <c r="T317" s="216">
        <f>S317*H317</f>
        <v>2.5782699999999998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17" t="s">
        <v>275</v>
      </c>
      <c r="AT317" s="217" t="s">
        <v>145</v>
      </c>
      <c r="AU317" s="217" t="s">
        <v>85</v>
      </c>
      <c r="AY317" s="19" t="s">
        <v>142</v>
      </c>
      <c r="BE317" s="218">
        <f>IF(N317="základní",J317,0)</f>
        <v>0</v>
      </c>
      <c r="BF317" s="218">
        <f>IF(N317="snížená",J317,0)</f>
        <v>0</v>
      </c>
      <c r="BG317" s="218">
        <f>IF(N317="zákl. přenesená",J317,0)</f>
        <v>0</v>
      </c>
      <c r="BH317" s="218">
        <f>IF(N317="sníž. přenesená",J317,0)</f>
        <v>0</v>
      </c>
      <c r="BI317" s="218">
        <f>IF(N317="nulová",J317,0)</f>
        <v>0</v>
      </c>
      <c r="BJ317" s="19" t="s">
        <v>83</v>
      </c>
      <c r="BK317" s="218">
        <f>ROUND(I317*H317,2)</f>
        <v>0</v>
      </c>
      <c r="BL317" s="19" t="s">
        <v>275</v>
      </c>
      <c r="BM317" s="217" t="s">
        <v>531</v>
      </c>
    </row>
    <row r="318" s="2" customFormat="1">
      <c r="A318" s="40"/>
      <c r="B318" s="41"/>
      <c r="C318" s="42"/>
      <c r="D318" s="219" t="s">
        <v>152</v>
      </c>
      <c r="E318" s="42"/>
      <c r="F318" s="220" t="s">
        <v>530</v>
      </c>
      <c r="G318" s="42"/>
      <c r="H318" s="42"/>
      <c r="I318" s="221"/>
      <c r="J318" s="42"/>
      <c r="K318" s="42"/>
      <c r="L318" s="46"/>
      <c r="M318" s="222"/>
      <c r="N318" s="223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152</v>
      </c>
      <c r="AU318" s="19" t="s">
        <v>85</v>
      </c>
    </row>
    <row r="319" s="2" customFormat="1">
      <c r="A319" s="40"/>
      <c r="B319" s="41"/>
      <c r="C319" s="42"/>
      <c r="D319" s="224" t="s">
        <v>154</v>
      </c>
      <c r="E319" s="42"/>
      <c r="F319" s="225" t="s">
        <v>532</v>
      </c>
      <c r="G319" s="42"/>
      <c r="H319" s="42"/>
      <c r="I319" s="221"/>
      <c r="J319" s="42"/>
      <c r="K319" s="42"/>
      <c r="L319" s="46"/>
      <c r="M319" s="222"/>
      <c r="N319" s="223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154</v>
      </c>
      <c r="AU319" s="19" t="s">
        <v>85</v>
      </c>
    </row>
    <row r="320" s="2" customFormat="1" ht="24.15" customHeight="1">
      <c r="A320" s="40"/>
      <c r="B320" s="41"/>
      <c r="C320" s="206" t="s">
        <v>533</v>
      </c>
      <c r="D320" s="206" t="s">
        <v>145</v>
      </c>
      <c r="E320" s="207" t="s">
        <v>534</v>
      </c>
      <c r="F320" s="208" t="s">
        <v>535</v>
      </c>
      <c r="G320" s="209" t="s">
        <v>165</v>
      </c>
      <c r="H320" s="210">
        <v>48.840000000000003</v>
      </c>
      <c r="I320" s="211"/>
      <c r="J320" s="212">
        <f>ROUND(I320*H320,2)</f>
        <v>0</v>
      </c>
      <c r="K320" s="208" t="s">
        <v>149</v>
      </c>
      <c r="L320" s="46"/>
      <c r="M320" s="213" t="s">
        <v>19</v>
      </c>
      <c r="N320" s="214" t="s">
        <v>46</v>
      </c>
      <c r="O320" s="86"/>
      <c r="P320" s="215">
        <f>O320*H320</f>
        <v>0</v>
      </c>
      <c r="Q320" s="215">
        <v>0.0089999999999999993</v>
      </c>
      <c r="R320" s="215">
        <f>Q320*H320</f>
        <v>0.43956000000000001</v>
      </c>
      <c r="S320" s="215">
        <v>0</v>
      </c>
      <c r="T320" s="216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17" t="s">
        <v>275</v>
      </c>
      <c r="AT320" s="217" t="s">
        <v>145</v>
      </c>
      <c r="AU320" s="217" t="s">
        <v>85</v>
      </c>
      <c r="AY320" s="19" t="s">
        <v>142</v>
      </c>
      <c r="BE320" s="218">
        <f>IF(N320="základní",J320,0)</f>
        <v>0</v>
      </c>
      <c r="BF320" s="218">
        <f>IF(N320="snížená",J320,0)</f>
        <v>0</v>
      </c>
      <c r="BG320" s="218">
        <f>IF(N320="zákl. přenesená",J320,0)</f>
        <v>0</v>
      </c>
      <c r="BH320" s="218">
        <f>IF(N320="sníž. přenesená",J320,0)</f>
        <v>0</v>
      </c>
      <c r="BI320" s="218">
        <f>IF(N320="nulová",J320,0)</f>
        <v>0</v>
      </c>
      <c r="BJ320" s="19" t="s">
        <v>83</v>
      </c>
      <c r="BK320" s="218">
        <f>ROUND(I320*H320,2)</f>
        <v>0</v>
      </c>
      <c r="BL320" s="19" t="s">
        <v>275</v>
      </c>
      <c r="BM320" s="217" t="s">
        <v>536</v>
      </c>
    </row>
    <row r="321" s="2" customFormat="1">
      <c r="A321" s="40"/>
      <c r="B321" s="41"/>
      <c r="C321" s="42"/>
      <c r="D321" s="219" t="s">
        <v>152</v>
      </c>
      <c r="E321" s="42"/>
      <c r="F321" s="220" t="s">
        <v>535</v>
      </c>
      <c r="G321" s="42"/>
      <c r="H321" s="42"/>
      <c r="I321" s="221"/>
      <c r="J321" s="42"/>
      <c r="K321" s="42"/>
      <c r="L321" s="46"/>
      <c r="M321" s="222"/>
      <c r="N321" s="223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152</v>
      </c>
      <c r="AU321" s="19" t="s">
        <v>85</v>
      </c>
    </row>
    <row r="322" s="2" customFormat="1">
      <c r="A322" s="40"/>
      <c r="B322" s="41"/>
      <c r="C322" s="42"/>
      <c r="D322" s="224" t="s">
        <v>154</v>
      </c>
      <c r="E322" s="42"/>
      <c r="F322" s="225" t="s">
        <v>537</v>
      </c>
      <c r="G322" s="42"/>
      <c r="H322" s="42"/>
      <c r="I322" s="221"/>
      <c r="J322" s="42"/>
      <c r="K322" s="42"/>
      <c r="L322" s="46"/>
      <c r="M322" s="222"/>
      <c r="N322" s="223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154</v>
      </c>
      <c r="AU322" s="19" t="s">
        <v>85</v>
      </c>
    </row>
    <row r="323" s="2" customFormat="1" ht="21.75" customHeight="1">
      <c r="A323" s="40"/>
      <c r="B323" s="41"/>
      <c r="C323" s="237" t="s">
        <v>538</v>
      </c>
      <c r="D323" s="237" t="s">
        <v>224</v>
      </c>
      <c r="E323" s="238" t="s">
        <v>539</v>
      </c>
      <c r="F323" s="239" t="s">
        <v>540</v>
      </c>
      <c r="G323" s="240" t="s">
        <v>165</v>
      </c>
      <c r="H323" s="241">
        <v>48.840000000000003</v>
      </c>
      <c r="I323" s="242"/>
      <c r="J323" s="243">
        <f>ROUND(I323*H323,2)</f>
        <v>0</v>
      </c>
      <c r="K323" s="239" t="s">
        <v>149</v>
      </c>
      <c r="L323" s="244"/>
      <c r="M323" s="245" t="s">
        <v>19</v>
      </c>
      <c r="N323" s="246" t="s">
        <v>46</v>
      </c>
      <c r="O323" s="86"/>
      <c r="P323" s="215">
        <f>O323*H323</f>
        <v>0</v>
      </c>
      <c r="Q323" s="215">
        <v>0.021999999999999999</v>
      </c>
      <c r="R323" s="215">
        <f>Q323*H323</f>
        <v>1.0744800000000001</v>
      </c>
      <c r="S323" s="215">
        <v>0</v>
      </c>
      <c r="T323" s="216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17" t="s">
        <v>335</v>
      </c>
      <c r="AT323" s="217" t="s">
        <v>224</v>
      </c>
      <c r="AU323" s="217" t="s">
        <v>85</v>
      </c>
      <c r="AY323" s="19" t="s">
        <v>142</v>
      </c>
      <c r="BE323" s="218">
        <f>IF(N323="základní",J323,0)</f>
        <v>0</v>
      </c>
      <c r="BF323" s="218">
        <f>IF(N323="snížená",J323,0)</f>
        <v>0</v>
      </c>
      <c r="BG323" s="218">
        <f>IF(N323="zákl. přenesená",J323,0)</f>
        <v>0</v>
      </c>
      <c r="BH323" s="218">
        <f>IF(N323="sníž. přenesená",J323,0)</f>
        <v>0</v>
      </c>
      <c r="BI323" s="218">
        <f>IF(N323="nulová",J323,0)</f>
        <v>0</v>
      </c>
      <c r="BJ323" s="19" t="s">
        <v>83</v>
      </c>
      <c r="BK323" s="218">
        <f>ROUND(I323*H323,2)</f>
        <v>0</v>
      </c>
      <c r="BL323" s="19" t="s">
        <v>275</v>
      </c>
      <c r="BM323" s="217" t="s">
        <v>541</v>
      </c>
    </row>
    <row r="324" s="2" customFormat="1">
      <c r="A324" s="40"/>
      <c r="B324" s="41"/>
      <c r="C324" s="42"/>
      <c r="D324" s="219" t="s">
        <v>152</v>
      </c>
      <c r="E324" s="42"/>
      <c r="F324" s="220" t="s">
        <v>542</v>
      </c>
      <c r="G324" s="42"/>
      <c r="H324" s="42"/>
      <c r="I324" s="221"/>
      <c r="J324" s="42"/>
      <c r="K324" s="42"/>
      <c r="L324" s="46"/>
      <c r="M324" s="222"/>
      <c r="N324" s="223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152</v>
      </c>
      <c r="AU324" s="19" t="s">
        <v>85</v>
      </c>
    </row>
    <row r="325" s="2" customFormat="1" ht="21.75" customHeight="1">
      <c r="A325" s="40"/>
      <c r="B325" s="41"/>
      <c r="C325" s="206" t="s">
        <v>543</v>
      </c>
      <c r="D325" s="206" t="s">
        <v>145</v>
      </c>
      <c r="E325" s="207" t="s">
        <v>544</v>
      </c>
      <c r="F325" s="208" t="s">
        <v>545</v>
      </c>
      <c r="G325" s="209" t="s">
        <v>165</v>
      </c>
      <c r="H325" s="210">
        <v>48.840000000000003</v>
      </c>
      <c r="I325" s="211"/>
      <c r="J325" s="212">
        <f>ROUND(I325*H325,2)</f>
        <v>0</v>
      </c>
      <c r="K325" s="208" t="s">
        <v>149</v>
      </c>
      <c r="L325" s="46"/>
      <c r="M325" s="213" t="s">
        <v>19</v>
      </c>
      <c r="N325" s="214" t="s">
        <v>46</v>
      </c>
      <c r="O325" s="86"/>
      <c r="P325" s="215">
        <f>O325*H325</f>
        <v>0</v>
      </c>
      <c r="Q325" s="215">
        <v>0</v>
      </c>
      <c r="R325" s="215">
        <f>Q325*H325</f>
        <v>0</v>
      </c>
      <c r="S325" s="215">
        <v>0</v>
      </c>
      <c r="T325" s="216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17" t="s">
        <v>150</v>
      </c>
      <c r="AT325" s="217" t="s">
        <v>145</v>
      </c>
      <c r="AU325" s="217" t="s">
        <v>85</v>
      </c>
      <c r="AY325" s="19" t="s">
        <v>142</v>
      </c>
      <c r="BE325" s="218">
        <f>IF(N325="základní",J325,0)</f>
        <v>0</v>
      </c>
      <c r="BF325" s="218">
        <f>IF(N325="snížená",J325,0)</f>
        <v>0</v>
      </c>
      <c r="BG325" s="218">
        <f>IF(N325="zákl. přenesená",J325,0)</f>
        <v>0</v>
      </c>
      <c r="BH325" s="218">
        <f>IF(N325="sníž. přenesená",J325,0)</f>
        <v>0</v>
      </c>
      <c r="BI325" s="218">
        <f>IF(N325="nulová",J325,0)</f>
        <v>0</v>
      </c>
      <c r="BJ325" s="19" t="s">
        <v>83</v>
      </c>
      <c r="BK325" s="218">
        <f>ROUND(I325*H325,2)</f>
        <v>0</v>
      </c>
      <c r="BL325" s="19" t="s">
        <v>150</v>
      </c>
      <c r="BM325" s="217" t="s">
        <v>546</v>
      </c>
    </row>
    <row r="326" s="2" customFormat="1">
      <c r="A326" s="40"/>
      <c r="B326" s="41"/>
      <c r="C326" s="42"/>
      <c r="D326" s="219" t="s">
        <v>152</v>
      </c>
      <c r="E326" s="42"/>
      <c r="F326" s="220" t="s">
        <v>547</v>
      </c>
      <c r="G326" s="42"/>
      <c r="H326" s="42"/>
      <c r="I326" s="221"/>
      <c r="J326" s="42"/>
      <c r="K326" s="42"/>
      <c r="L326" s="46"/>
      <c r="M326" s="222"/>
      <c r="N326" s="223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152</v>
      </c>
      <c r="AU326" s="19" t="s">
        <v>85</v>
      </c>
    </row>
    <row r="327" s="2" customFormat="1">
      <c r="A327" s="40"/>
      <c r="B327" s="41"/>
      <c r="C327" s="42"/>
      <c r="D327" s="224" t="s">
        <v>154</v>
      </c>
      <c r="E327" s="42"/>
      <c r="F327" s="225" t="s">
        <v>548</v>
      </c>
      <c r="G327" s="42"/>
      <c r="H327" s="42"/>
      <c r="I327" s="221"/>
      <c r="J327" s="42"/>
      <c r="K327" s="42"/>
      <c r="L327" s="46"/>
      <c r="M327" s="222"/>
      <c r="N327" s="223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154</v>
      </c>
      <c r="AU327" s="19" t="s">
        <v>85</v>
      </c>
    </row>
    <row r="328" s="2" customFormat="1" ht="24.15" customHeight="1">
      <c r="A328" s="40"/>
      <c r="B328" s="41"/>
      <c r="C328" s="206" t="s">
        <v>549</v>
      </c>
      <c r="D328" s="206" t="s">
        <v>145</v>
      </c>
      <c r="E328" s="207" t="s">
        <v>550</v>
      </c>
      <c r="F328" s="208" t="s">
        <v>551</v>
      </c>
      <c r="G328" s="209" t="s">
        <v>165</v>
      </c>
      <c r="H328" s="210">
        <v>48.840000000000003</v>
      </c>
      <c r="I328" s="211"/>
      <c r="J328" s="212">
        <f>ROUND(I328*H328,2)</f>
        <v>0</v>
      </c>
      <c r="K328" s="208" t="s">
        <v>149</v>
      </c>
      <c r="L328" s="46"/>
      <c r="M328" s="213" t="s">
        <v>19</v>
      </c>
      <c r="N328" s="214" t="s">
        <v>46</v>
      </c>
      <c r="O328" s="86"/>
      <c r="P328" s="215">
        <f>O328*H328</f>
        <v>0</v>
      </c>
      <c r="Q328" s="215">
        <v>0.014999999999999999</v>
      </c>
      <c r="R328" s="215">
        <f>Q328*H328</f>
        <v>0.73260000000000003</v>
      </c>
      <c r="S328" s="215">
        <v>0</v>
      </c>
      <c r="T328" s="216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17" t="s">
        <v>275</v>
      </c>
      <c r="AT328" s="217" t="s">
        <v>145</v>
      </c>
      <c r="AU328" s="217" t="s">
        <v>85</v>
      </c>
      <c r="AY328" s="19" t="s">
        <v>142</v>
      </c>
      <c r="BE328" s="218">
        <f>IF(N328="základní",J328,0)</f>
        <v>0</v>
      </c>
      <c r="BF328" s="218">
        <f>IF(N328="snížená",J328,0)</f>
        <v>0</v>
      </c>
      <c r="BG328" s="218">
        <f>IF(N328="zákl. přenesená",J328,0)</f>
        <v>0</v>
      </c>
      <c r="BH328" s="218">
        <f>IF(N328="sníž. přenesená",J328,0)</f>
        <v>0</v>
      </c>
      <c r="BI328" s="218">
        <f>IF(N328="nulová",J328,0)</f>
        <v>0</v>
      </c>
      <c r="BJ328" s="19" t="s">
        <v>83</v>
      </c>
      <c r="BK328" s="218">
        <f>ROUND(I328*H328,2)</f>
        <v>0</v>
      </c>
      <c r="BL328" s="19" t="s">
        <v>275</v>
      </c>
      <c r="BM328" s="217" t="s">
        <v>552</v>
      </c>
    </row>
    <row r="329" s="2" customFormat="1">
      <c r="A329" s="40"/>
      <c r="B329" s="41"/>
      <c r="C329" s="42"/>
      <c r="D329" s="219" t="s">
        <v>152</v>
      </c>
      <c r="E329" s="42"/>
      <c r="F329" s="220" t="s">
        <v>551</v>
      </c>
      <c r="G329" s="42"/>
      <c r="H329" s="42"/>
      <c r="I329" s="221"/>
      <c r="J329" s="42"/>
      <c r="K329" s="42"/>
      <c r="L329" s="46"/>
      <c r="M329" s="222"/>
      <c r="N329" s="223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152</v>
      </c>
      <c r="AU329" s="19" t="s">
        <v>85</v>
      </c>
    </row>
    <row r="330" s="2" customFormat="1">
      <c r="A330" s="40"/>
      <c r="B330" s="41"/>
      <c r="C330" s="42"/>
      <c r="D330" s="224" t="s">
        <v>154</v>
      </c>
      <c r="E330" s="42"/>
      <c r="F330" s="225" t="s">
        <v>553</v>
      </c>
      <c r="G330" s="42"/>
      <c r="H330" s="42"/>
      <c r="I330" s="221"/>
      <c r="J330" s="42"/>
      <c r="K330" s="42"/>
      <c r="L330" s="46"/>
      <c r="M330" s="222"/>
      <c r="N330" s="223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154</v>
      </c>
      <c r="AU330" s="19" t="s">
        <v>85</v>
      </c>
    </row>
    <row r="331" s="2" customFormat="1" ht="16.5" customHeight="1">
      <c r="A331" s="40"/>
      <c r="B331" s="41"/>
      <c r="C331" s="237" t="s">
        <v>554</v>
      </c>
      <c r="D331" s="237" t="s">
        <v>224</v>
      </c>
      <c r="E331" s="238" t="s">
        <v>555</v>
      </c>
      <c r="F331" s="239" t="s">
        <v>556</v>
      </c>
      <c r="G331" s="240" t="s">
        <v>487</v>
      </c>
      <c r="H331" s="241">
        <v>25</v>
      </c>
      <c r="I331" s="242"/>
      <c r="J331" s="243">
        <f>ROUND(I331*H331,2)</f>
        <v>0</v>
      </c>
      <c r="K331" s="239" t="s">
        <v>149</v>
      </c>
      <c r="L331" s="244"/>
      <c r="M331" s="245" t="s">
        <v>19</v>
      </c>
      <c r="N331" s="246" t="s">
        <v>46</v>
      </c>
      <c r="O331" s="86"/>
      <c r="P331" s="215">
        <f>O331*H331</f>
        <v>0</v>
      </c>
      <c r="Q331" s="215">
        <v>0.001</v>
      </c>
      <c r="R331" s="215">
        <f>Q331*H331</f>
        <v>0.025000000000000001</v>
      </c>
      <c r="S331" s="215">
        <v>0</v>
      </c>
      <c r="T331" s="216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17" t="s">
        <v>335</v>
      </c>
      <c r="AT331" s="217" t="s">
        <v>224</v>
      </c>
      <c r="AU331" s="217" t="s">
        <v>85</v>
      </c>
      <c r="AY331" s="19" t="s">
        <v>142</v>
      </c>
      <c r="BE331" s="218">
        <f>IF(N331="základní",J331,0)</f>
        <v>0</v>
      </c>
      <c r="BF331" s="218">
        <f>IF(N331="snížená",J331,0)</f>
        <v>0</v>
      </c>
      <c r="BG331" s="218">
        <f>IF(N331="zákl. přenesená",J331,0)</f>
        <v>0</v>
      </c>
      <c r="BH331" s="218">
        <f>IF(N331="sníž. přenesená",J331,0)</f>
        <v>0</v>
      </c>
      <c r="BI331" s="218">
        <f>IF(N331="nulová",J331,0)</f>
        <v>0</v>
      </c>
      <c r="BJ331" s="19" t="s">
        <v>83</v>
      </c>
      <c r="BK331" s="218">
        <f>ROUND(I331*H331,2)</f>
        <v>0</v>
      </c>
      <c r="BL331" s="19" t="s">
        <v>275</v>
      </c>
      <c r="BM331" s="217" t="s">
        <v>557</v>
      </c>
    </row>
    <row r="332" s="2" customFormat="1">
      <c r="A332" s="40"/>
      <c r="B332" s="41"/>
      <c r="C332" s="42"/>
      <c r="D332" s="219" t="s">
        <v>152</v>
      </c>
      <c r="E332" s="42"/>
      <c r="F332" s="220" t="s">
        <v>556</v>
      </c>
      <c r="G332" s="42"/>
      <c r="H332" s="42"/>
      <c r="I332" s="221"/>
      <c r="J332" s="42"/>
      <c r="K332" s="42"/>
      <c r="L332" s="46"/>
      <c r="M332" s="222"/>
      <c r="N332" s="223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152</v>
      </c>
      <c r="AU332" s="19" t="s">
        <v>85</v>
      </c>
    </row>
    <row r="333" s="2" customFormat="1" ht="16.5" customHeight="1">
      <c r="A333" s="40"/>
      <c r="B333" s="41"/>
      <c r="C333" s="237" t="s">
        <v>558</v>
      </c>
      <c r="D333" s="237" t="s">
        <v>224</v>
      </c>
      <c r="E333" s="238" t="s">
        <v>559</v>
      </c>
      <c r="F333" s="239" t="s">
        <v>560</v>
      </c>
      <c r="G333" s="240" t="s">
        <v>148</v>
      </c>
      <c r="H333" s="241">
        <v>52</v>
      </c>
      <c r="I333" s="242"/>
      <c r="J333" s="243">
        <f>ROUND(I333*H333,2)</f>
        <v>0</v>
      </c>
      <c r="K333" s="239" t="s">
        <v>149</v>
      </c>
      <c r="L333" s="244"/>
      <c r="M333" s="245" t="s">
        <v>19</v>
      </c>
      <c r="N333" s="246" t="s">
        <v>46</v>
      </c>
      <c r="O333" s="86"/>
      <c r="P333" s="215">
        <f>O333*H333</f>
        <v>0</v>
      </c>
      <c r="Q333" s="215">
        <v>4.0000000000000003E-05</v>
      </c>
      <c r="R333" s="215">
        <f>Q333*H333</f>
        <v>0.0020800000000000003</v>
      </c>
      <c r="S333" s="215">
        <v>0</v>
      </c>
      <c r="T333" s="216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17" t="s">
        <v>335</v>
      </c>
      <c r="AT333" s="217" t="s">
        <v>224</v>
      </c>
      <c r="AU333" s="217" t="s">
        <v>85</v>
      </c>
      <c r="AY333" s="19" t="s">
        <v>142</v>
      </c>
      <c r="BE333" s="218">
        <f>IF(N333="základní",J333,0)</f>
        <v>0</v>
      </c>
      <c r="BF333" s="218">
        <f>IF(N333="snížená",J333,0)</f>
        <v>0</v>
      </c>
      <c r="BG333" s="218">
        <f>IF(N333="zákl. přenesená",J333,0)</f>
        <v>0</v>
      </c>
      <c r="BH333" s="218">
        <f>IF(N333="sníž. přenesená",J333,0)</f>
        <v>0</v>
      </c>
      <c r="BI333" s="218">
        <f>IF(N333="nulová",J333,0)</f>
        <v>0</v>
      </c>
      <c r="BJ333" s="19" t="s">
        <v>83</v>
      </c>
      <c r="BK333" s="218">
        <f>ROUND(I333*H333,2)</f>
        <v>0</v>
      </c>
      <c r="BL333" s="19" t="s">
        <v>275</v>
      </c>
      <c r="BM333" s="217" t="s">
        <v>561</v>
      </c>
    </row>
    <row r="334" s="2" customFormat="1">
      <c r="A334" s="40"/>
      <c r="B334" s="41"/>
      <c r="C334" s="42"/>
      <c r="D334" s="219" t="s">
        <v>152</v>
      </c>
      <c r="E334" s="42"/>
      <c r="F334" s="220" t="s">
        <v>560</v>
      </c>
      <c r="G334" s="42"/>
      <c r="H334" s="42"/>
      <c r="I334" s="221"/>
      <c r="J334" s="42"/>
      <c r="K334" s="42"/>
      <c r="L334" s="46"/>
      <c r="M334" s="222"/>
      <c r="N334" s="223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152</v>
      </c>
      <c r="AU334" s="19" t="s">
        <v>85</v>
      </c>
    </row>
    <row r="335" s="2" customFormat="1" ht="16.5" customHeight="1">
      <c r="A335" s="40"/>
      <c r="B335" s="41"/>
      <c r="C335" s="237" t="s">
        <v>562</v>
      </c>
      <c r="D335" s="237" t="s">
        <v>224</v>
      </c>
      <c r="E335" s="238" t="s">
        <v>563</v>
      </c>
      <c r="F335" s="239" t="s">
        <v>564</v>
      </c>
      <c r="G335" s="240" t="s">
        <v>187</v>
      </c>
      <c r="H335" s="241">
        <v>106.54600000000001</v>
      </c>
      <c r="I335" s="242"/>
      <c r="J335" s="243">
        <f>ROUND(I335*H335,2)</f>
        <v>0</v>
      </c>
      <c r="K335" s="239" t="s">
        <v>149</v>
      </c>
      <c r="L335" s="244"/>
      <c r="M335" s="245" t="s">
        <v>19</v>
      </c>
      <c r="N335" s="246" t="s">
        <v>46</v>
      </c>
      <c r="O335" s="86"/>
      <c r="P335" s="215">
        <f>O335*H335</f>
        <v>0</v>
      </c>
      <c r="Q335" s="215">
        <v>3.0000000000000001E-05</v>
      </c>
      <c r="R335" s="215">
        <f>Q335*H335</f>
        <v>0.0031963800000000004</v>
      </c>
      <c r="S335" s="215">
        <v>0</v>
      </c>
      <c r="T335" s="216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17" t="s">
        <v>335</v>
      </c>
      <c r="AT335" s="217" t="s">
        <v>224</v>
      </c>
      <c r="AU335" s="217" t="s">
        <v>85</v>
      </c>
      <c r="AY335" s="19" t="s">
        <v>142</v>
      </c>
      <c r="BE335" s="218">
        <f>IF(N335="základní",J335,0)</f>
        <v>0</v>
      </c>
      <c r="BF335" s="218">
        <f>IF(N335="snížená",J335,0)</f>
        <v>0</v>
      </c>
      <c r="BG335" s="218">
        <f>IF(N335="zákl. přenesená",J335,0)</f>
        <v>0</v>
      </c>
      <c r="BH335" s="218">
        <f>IF(N335="sníž. přenesená",J335,0)</f>
        <v>0</v>
      </c>
      <c r="BI335" s="218">
        <f>IF(N335="nulová",J335,0)</f>
        <v>0</v>
      </c>
      <c r="BJ335" s="19" t="s">
        <v>83</v>
      </c>
      <c r="BK335" s="218">
        <f>ROUND(I335*H335,2)</f>
        <v>0</v>
      </c>
      <c r="BL335" s="19" t="s">
        <v>275</v>
      </c>
      <c r="BM335" s="217" t="s">
        <v>565</v>
      </c>
    </row>
    <row r="336" s="2" customFormat="1">
      <c r="A336" s="40"/>
      <c r="B336" s="41"/>
      <c r="C336" s="42"/>
      <c r="D336" s="219" t="s">
        <v>152</v>
      </c>
      <c r="E336" s="42"/>
      <c r="F336" s="220" t="s">
        <v>564</v>
      </c>
      <c r="G336" s="42"/>
      <c r="H336" s="42"/>
      <c r="I336" s="221"/>
      <c r="J336" s="42"/>
      <c r="K336" s="42"/>
      <c r="L336" s="46"/>
      <c r="M336" s="222"/>
      <c r="N336" s="223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152</v>
      </c>
      <c r="AU336" s="19" t="s">
        <v>85</v>
      </c>
    </row>
    <row r="337" s="13" customFormat="1">
      <c r="A337" s="13"/>
      <c r="B337" s="226"/>
      <c r="C337" s="227"/>
      <c r="D337" s="219" t="s">
        <v>169</v>
      </c>
      <c r="E337" s="228" t="s">
        <v>19</v>
      </c>
      <c r="F337" s="229" t="s">
        <v>566</v>
      </c>
      <c r="G337" s="227"/>
      <c r="H337" s="230">
        <v>106.54600000000001</v>
      </c>
      <c r="I337" s="231"/>
      <c r="J337" s="227"/>
      <c r="K337" s="227"/>
      <c r="L337" s="232"/>
      <c r="M337" s="233"/>
      <c r="N337" s="234"/>
      <c r="O337" s="234"/>
      <c r="P337" s="234"/>
      <c r="Q337" s="234"/>
      <c r="R337" s="234"/>
      <c r="S337" s="234"/>
      <c r="T337" s="235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6" t="s">
        <v>169</v>
      </c>
      <c r="AU337" s="236" t="s">
        <v>85</v>
      </c>
      <c r="AV337" s="13" t="s">
        <v>85</v>
      </c>
      <c r="AW337" s="13" t="s">
        <v>34</v>
      </c>
      <c r="AX337" s="13" t="s">
        <v>83</v>
      </c>
      <c r="AY337" s="236" t="s">
        <v>142</v>
      </c>
    </row>
    <row r="338" s="12" customFormat="1" ht="22.8" customHeight="1">
      <c r="A338" s="12"/>
      <c r="B338" s="190"/>
      <c r="C338" s="191"/>
      <c r="D338" s="192" t="s">
        <v>74</v>
      </c>
      <c r="E338" s="204" t="s">
        <v>567</v>
      </c>
      <c r="F338" s="204" t="s">
        <v>568</v>
      </c>
      <c r="G338" s="191"/>
      <c r="H338" s="191"/>
      <c r="I338" s="194"/>
      <c r="J338" s="205">
        <f>BK338</f>
        <v>0</v>
      </c>
      <c r="K338" s="191"/>
      <c r="L338" s="196"/>
      <c r="M338" s="197"/>
      <c r="N338" s="198"/>
      <c r="O338" s="198"/>
      <c r="P338" s="199">
        <f>SUM(P339:P380)</f>
        <v>0</v>
      </c>
      <c r="Q338" s="198"/>
      <c r="R338" s="199">
        <f>SUM(R339:R380)</f>
        <v>1.42734256</v>
      </c>
      <c r="S338" s="198"/>
      <c r="T338" s="200">
        <f>SUM(T339:T380)</f>
        <v>0.27465000000000001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01" t="s">
        <v>85</v>
      </c>
      <c r="AT338" s="202" t="s">
        <v>74</v>
      </c>
      <c r="AU338" s="202" t="s">
        <v>83</v>
      </c>
      <c r="AY338" s="201" t="s">
        <v>142</v>
      </c>
      <c r="BK338" s="203">
        <f>SUM(BK339:BK380)</f>
        <v>0</v>
      </c>
    </row>
    <row r="339" s="2" customFormat="1" ht="16.5" customHeight="1">
      <c r="A339" s="40"/>
      <c r="B339" s="41"/>
      <c r="C339" s="206" t="s">
        <v>569</v>
      </c>
      <c r="D339" s="206" t="s">
        <v>145</v>
      </c>
      <c r="E339" s="207" t="s">
        <v>570</v>
      </c>
      <c r="F339" s="208" t="s">
        <v>571</v>
      </c>
      <c r="G339" s="209" t="s">
        <v>165</v>
      </c>
      <c r="H339" s="210">
        <v>74.359999999999999</v>
      </c>
      <c r="I339" s="211"/>
      <c r="J339" s="212">
        <f>ROUND(I339*H339,2)</f>
        <v>0</v>
      </c>
      <c r="K339" s="208" t="s">
        <v>149</v>
      </c>
      <c r="L339" s="46"/>
      <c r="M339" s="213" t="s">
        <v>19</v>
      </c>
      <c r="N339" s="214" t="s">
        <v>46</v>
      </c>
      <c r="O339" s="86"/>
      <c r="P339" s="215">
        <f>O339*H339</f>
        <v>0</v>
      </c>
      <c r="Q339" s="215">
        <v>0</v>
      </c>
      <c r="R339" s="215">
        <f>Q339*H339</f>
        <v>0</v>
      </c>
      <c r="S339" s="215">
        <v>0</v>
      </c>
      <c r="T339" s="216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17" t="s">
        <v>275</v>
      </c>
      <c r="AT339" s="217" t="s">
        <v>145</v>
      </c>
      <c r="AU339" s="217" t="s">
        <v>85</v>
      </c>
      <c r="AY339" s="19" t="s">
        <v>142</v>
      </c>
      <c r="BE339" s="218">
        <f>IF(N339="základní",J339,0)</f>
        <v>0</v>
      </c>
      <c r="BF339" s="218">
        <f>IF(N339="snížená",J339,0)</f>
        <v>0</v>
      </c>
      <c r="BG339" s="218">
        <f>IF(N339="zákl. přenesená",J339,0)</f>
        <v>0</v>
      </c>
      <c r="BH339" s="218">
        <f>IF(N339="sníž. přenesená",J339,0)</f>
        <v>0</v>
      </c>
      <c r="BI339" s="218">
        <f>IF(N339="nulová",J339,0)</f>
        <v>0</v>
      </c>
      <c r="BJ339" s="19" t="s">
        <v>83</v>
      </c>
      <c r="BK339" s="218">
        <f>ROUND(I339*H339,2)</f>
        <v>0</v>
      </c>
      <c r="BL339" s="19" t="s">
        <v>275</v>
      </c>
      <c r="BM339" s="217" t="s">
        <v>572</v>
      </c>
    </row>
    <row r="340" s="2" customFormat="1">
      <c r="A340" s="40"/>
      <c r="B340" s="41"/>
      <c r="C340" s="42"/>
      <c r="D340" s="219" t="s">
        <v>152</v>
      </c>
      <c r="E340" s="42"/>
      <c r="F340" s="220" t="s">
        <v>573</v>
      </c>
      <c r="G340" s="42"/>
      <c r="H340" s="42"/>
      <c r="I340" s="221"/>
      <c r="J340" s="42"/>
      <c r="K340" s="42"/>
      <c r="L340" s="46"/>
      <c r="M340" s="222"/>
      <c r="N340" s="223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152</v>
      </c>
      <c r="AU340" s="19" t="s">
        <v>85</v>
      </c>
    </row>
    <row r="341" s="2" customFormat="1">
      <c r="A341" s="40"/>
      <c r="B341" s="41"/>
      <c r="C341" s="42"/>
      <c r="D341" s="224" t="s">
        <v>154</v>
      </c>
      <c r="E341" s="42"/>
      <c r="F341" s="225" t="s">
        <v>574</v>
      </c>
      <c r="G341" s="42"/>
      <c r="H341" s="42"/>
      <c r="I341" s="221"/>
      <c r="J341" s="42"/>
      <c r="K341" s="42"/>
      <c r="L341" s="46"/>
      <c r="M341" s="222"/>
      <c r="N341" s="223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9" t="s">
        <v>154</v>
      </c>
      <c r="AU341" s="19" t="s">
        <v>85</v>
      </c>
    </row>
    <row r="342" s="13" customFormat="1">
      <c r="A342" s="13"/>
      <c r="B342" s="226"/>
      <c r="C342" s="227"/>
      <c r="D342" s="219" t="s">
        <v>169</v>
      </c>
      <c r="E342" s="228" t="s">
        <v>19</v>
      </c>
      <c r="F342" s="229" t="s">
        <v>575</v>
      </c>
      <c r="G342" s="227"/>
      <c r="H342" s="230">
        <v>74.359999999999999</v>
      </c>
      <c r="I342" s="231"/>
      <c r="J342" s="227"/>
      <c r="K342" s="227"/>
      <c r="L342" s="232"/>
      <c r="M342" s="233"/>
      <c r="N342" s="234"/>
      <c r="O342" s="234"/>
      <c r="P342" s="234"/>
      <c r="Q342" s="234"/>
      <c r="R342" s="234"/>
      <c r="S342" s="234"/>
      <c r="T342" s="235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6" t="s">
        <v>169</v>
      </c>
      <c r="AU342" s="236" t="s">
        <v>85</v>
      </c>
      <c r="AV342" s="13" t="s">
        <v>85</v>
      </c>
      <c r="AW342" s="13" t="s">
        <v>34</v>
      </c>
      <c r="AX342" s="13" t="s">
        <v>83</v>
      </c>
      <c r="AY342" s="236" t="s">
        <v>142</v>
      </c>
    </row>
    <row r="343" s="2" customFormat="1" ht="16.5" customHeight="1">
      <c r="A343" s="40"/>
      <c r="B343" s="41"/>
      <c r="C343" s="206" t="s">
        <v>576</v>
      </c>
      <c r="D343" s="206" t="s">
        <v>145</v>
      </c>
      <c r="E343" s="207" t="s">
        <v>577</v>
      </c>
      <c r="F343" s="208" t="s">
        <v>578</v>
      </c>
      <c r="G343" s="209" t="s">
        <v>165</v>
      </c>
      <c r="H343" s="210">
        <v>74.359999999999999</v>
      </c>
      <c r="I343" s="211"/>
      <c r="J343" s="212">
        <f>ROUND(I343*H343,2)</f>
        <v>0</v>
      </c>
      <c r="K343" s="208" t="s">
        <v>149</v>
      </c>
      <c r="L343" s="46"/>
      <c r="M343" s="213" t="s">
        <v>19</v>
      </c>
      <c r="N343" s="214" t="s">
        <v>46</v>
      </c>
      <c r="O343" s="86"/>
      <c r="P343" s="215">
        <f>O343*H343</f>
        <v>0</v>
      </c>
      <c r="Q343" s="215">
        <v>0</v>
      </c>
      <c r="R343" s="215">
        <f>Q343*H343</f>
        <v>0</v>
      </c>
      <c r="S343" s="215">
        <v>0</v>
      </c>
      <c r="T343" s="216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17" t="s">
        <v>275</v>
      </c>
      <c r="AT343" s="217" t="s">
        <v>145</v>
      </c>
      <c r="AU343" s="217" t="s">
        <v>85</v>
      </c>
      <c r="AY343" s="19" t="s">
        <v>142</v>
      </c>
      <c r="BE343" s="218">
        <f>IF(N343="základní",J343,0)</f>
        <v>0</v>
      </c>
      <c r="BF343" s="218">
        <f>IF(N343="snížená",J343,0)</f>
        <v>0</v>
      </c>
      <c r="BG343" s="218">
        <f>IF(N343="zákl. přenesená",J343,0)</f>
        <v>0</v>
      </c>
      <c r="BH343" s="218">
        <f>IF(N343="sníž. přenesená",J343,0)</f>
        <v>0</v>
      </c>
      <c r="BI343" s="218">
        <f>IF(N343="nulová",J343,0)</f>
        <v>0</v>
      </c>
      <c r="BJ343" s="19" t="s">
        <v>83</v>
      </c>
      <c r="BK343" s="218">
        <f>ROUND(I343*H343,2)</f>
        <v>0</v>
      </c>
      <c r="BL343" s="19" t="s">
        <v>275</v>
      </c>
      <c r="BM343" s="217" t="s">
        <v>579</v>
      </c>
    </row>
    <row r="344" s="2" customFormat="1">
      <c r="A344" s="40"/>
      <c r="B344" s="41"/>
      <c r="C344" s="42"/>
      <c r="D344" s="219" t="s">
        <v>152</v>
      </c>
      <c r="E344" s="42"/>
      <c r="F344" s="220" t="s">
        <v>580</v>
      </c>
      <c r="G344" s="42"/>
      <c r="H344" s="42"/>
      <c r="I344" s="221"/>
      <c r="J344" s="42"/>
      <c r="K344" s="42"/>
      <c r="L344" s="46"/>
      <c r="M344" s="222"/>
      <c r="N344" s="223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152</v>
      </c>
      <c r="AU344" s="19" t="s">
        <v>85</v>
      </c>
    </row>
    <row r="345" s="2" customFormat="1">
      <c r="A345" s="40"/>
      <c r="B345" s="41"/>
      <c r="C345" s="42"/>
      <c r="D345" s="224" t="s">
        <v>154</v>
      </c>
      <c r="E345" s="42"/>
      <c r="F345" s="225" t="s">
        <v>581</v>
      </c>
      <c r="G345" s="42"/>
      <c r="H345" s="42"/>
      <c r="I345" s="221"/>
      <c r="J345" s="42"/>
      <c r="K345" s="42"/>
      <c r="L345" s="46"/>
      <c r="M345" s="222"/>
      <c r="N345" s="223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154</v>
      </c>
      <c r="AU345" s="19" t="s">
        <v>85</v>
      </c>
    </row>
    <row r="346" s="2" customFormat="1" ht="16.5" customHeight="1">
      <c r="A346" s="40"/>
      <c r="B346" s="41"/>
      <c r="C346" s="206" t="s">
        <v>582</v>
      </c>
      <c r="D346" s="206" t="s">
        <v>145</v>
      </c>
      <c r="E346" s="207" t="s">
        <v>583</v>
      </c>
      <c r="F346" s="208" t="s">
        <v>584</v>
      </c>
      <c r="G346" s="209" t="s">
        <v>165</v>
      </c>
      <c r="H346" s="210">
        <v>74.359999999999999</v>
      </c>
      <c r="I346" s="211"/>
      <c r="J346" s="212">
        <f>ROUND(I346*H346,2)</f>
        <v>0</v>
      </c>
      <c r="K346" s="208" t="s">
        <v>149</v>
      </c>
      <c r="L346" s="46"/>
      <c r="M346" s="213" t="s">
        <v>19</v>
      </c>
      <c r="N346" s="214" t="s">
        <v>46</v>
      </c>
      <c r="O346" s="86"/>
      <c r="P346" s="215">
        <f>O346*H346</f>
        <v>0</v>
      </c>
      <c r="Q346" s="215">
        <v>3.0000000000000001E-05</v>
      </c>
      <c r="R346" s="215">
        <f>Q346*H346</f>
        <v>0.0022308000000000002</v>
      </c>
      <c r="S346" s="215">
        <v>0</v>
      </c>
      <c r="T346" s="216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17" t="s">
        <v>275</v>
      </c>
      <c r="AT346" s="217" t="s">
        <v>145</v>
      </c>
      <c r="AU346" s="217" t="s">
        <v>85</v>
      </c>
      <c r="AY346" s="19" t="s">
        <v>142</v>
      </c>
      <c r="BE346" s="218">
        <f>IF(N346="základní",J346,0)</f>
        <v>0</v>
      </c>
      <c r="BF346" s="218">
        <f>IF(N346="snížená",J346,0)</f>
        <v>0</v>
      </c>
      <c r="BG346" s="218">
        <f>IF(N346="zákl. přenesená",J346,0)</f>
        <v>0</v>
      </c>
      <c r="BH346" s="218">
        <f>IF(N346="sníž. přenesená",J346,0)</f>
        <v>0</v>
      </c>
      <c r="BI346" s="218">
        <f>IF(N346="nulová",J346,0)</f>
        <v>0</v>
      </c>
      <c r="BJ346" s="19" t="s">
        <v>83</v>
      </c>
      <c r="BK346" s="218">
        <f>ROUND(I346*H346,2)</f>
        <v>0</v>
      </c>
      <c r="BL346" s="19" t="s">
        <v>275</v>
      </c>
      <c r="BM346" s="217" t="s">
        <v>585</v>
      </c>
    </row>
    <row r="347" s="2" customFormat="1">
      <c r="A347" s="40"/>
      <c r="B347" s="41"/>
      <c r="C347" s="42"/>
      <c r="D347" s="219" t="s">
        <v>152</v>
      </c>
      <c r="E347" s="42"/>
      <c r="F347" s="220" t="s">
        <v>586</v>
      </c>
      <c r="G347" s="42"/>
      <c r="H347" s="42"/>
      <c r="I347" s="221"/>
      <c r="J347" s="42"/>
      <c r="K347" s="42"/>
      <c r="L347" s="46"/>
      <c r="M347" s="222"/>
      <c r="N347" s="223"/>
      <c r="O347" s="86"/>
      <c r="P347" s="86"/>
      <c r="Q347" s="86"/>
      <c r="R347" s="86"/>
      <c r="S347" s="86"/>
      <c r="T347" s="87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T347" s="19" t="s">
        <v>152</v>
      </c>
      <c r="AU347" s="19" t="s">
        <v>85</v>
      </c>
    </row>
    <row r="348" s="2" customFormat="1">
      <c r="A348" s="40"/>
      <c r="B348" s="41"/>
      <c r="C348" s="42"/>
      <c r="D348" s="224" t="s">
        <v>154</v>
      </c>
      <c r="E348" s="42"/>
      <c r="F348" s="225" t="s">
        <v>587</v>
      </c>
      <c r="G348" s="42"/>
      <c r="H348" s="42"/>
      <c r="I348" s="221"/>
      <c r="J348" s="42"/>
      <c r="K348" s="42"/>
      <c r="L348" s="46"/>
      <c r="M348" s="222"/>
      <c r="N348" s="223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154</v>
      </c>
      <c r="AU348" s="19" t="s">
        <v>85</v>
      </c>
    </row>
    <row r="349" s="2" customFormat="1" ht="21.75" customHeight="1">
      <c r="A349" s="40"/>
      <c r="B349" s="41"/>
      <c r="C349" s="206" t="s">
        <v>588</v>
      </c>
      <c r="D349" s="206" t="s">
        <v>145</v>
      </c>
      <c r="E349" s="207" t="s">
        <v>589</v>
      </c>
      <c r="F349" s="208" t="s">
        <v>590</v>
      </c>
      <c r="G349" s="209" t="s">
        <v>165</v>
      </c>
      <c r="H349" s="210">
        <v>74.359999999999999</v>
      </c>
      <c r="I349" s="211"/>
      <c r="J349" s="212">
        <f>ROUND(I349*H349,2)</f>
        <v>0</v>
      </c>
      <c r="K349" s="208" t="s">
        <v>149</v>
      </c>
      <c r="L349" s="46"/>
      <c r="M349" s="213" t="s">
        <v>19</v>
      </c>
      <c r="N349" s="214" t="s">
        <v>46</v>
      </c>
      <c r="O349" s="86"/>
      <c r="P349" s="215">
        <f>O349*H349</f>
        <v>0</v>
      </c>
      <c r="Q349" s="215">
        <v>0.014999999999999999</v>
      </c>
      <c r="R349" s="215">
        <f>Q349*H349</f>
        <v>1.1154</v>
      </c>
      <c r="S349" s="215">
        <v>0</v>
      </c>
      <c r="T349" s="216">
        <f>S349*H349</f>
        <v>0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17" t="s">
        <v>275</v>
      </c>
      <c r="AT349" s="217" t="s">
        <v>145</v>
      </c>
      <c r="AU349" s="217" t="s">
        <v>85</v>
      </c>
      <c r="AY349" s="19" t="s">
        <v>142</v>
      </c>
      <c r="BE349" s="218">
        <f>IF(N349="základní",J349,0)</f>
        <v>0</v>
      </c>
      <c r="BF349" s="218">
        <f>IF(N349="snížená",J349,0)</f>
        <v>0</v>
      </c>
      <c r="BG349" s="218">
        <f>IF(N349="zákl. přenesená",J349,0)</f>
        <v>0</v>
      </c>
      <c r="BH349" s="218">
        <f>IF(N349="sníž. přenesená",J349,0)</f>
        <v>0</v>
      </c>
      <c r="BI349" s="218">
        <f>IF(N349="nulová",J349,0)</f>
        <v>0</v>
      </c>
      <c r="BJ349" s="19" t="s">
        <v>83</v>
      </c>
      <c r="BK349" s="218">
        <f>ROUND(I349*H349,2)</f>
        <v>0</v>
      </c>
      <c r="BL349" s="19" t="s">
        <v>275</v>
      </c>
      <c r="BM349" s="217" t="s">
        <v>591</v>
      </c>
    </row>
    <row r="350" s="2" customFormat="1">
      <c r="A350" s="40"/>
      <c r="B350" s="41"/>
      <c r="C350" s="42"/>
      <c r="D350" s="219" t="s">
        <v>152</v>
      </c>
      <c r="E350" s="42"/>
      <c r="F350" s="220" t="s">
        <v>590</v>
      </c>
      <c r="G350" s="42"/>
      <c r="H350" s="42"/>
      <c r="I350" s="221"/>
      <c r="J350" s="42"/>
      <c r="K350" s="42"/>
      <c r="L350" s="46"/>
      <c r="M350" s="222"/>
      <c r="N350" s="223"/>
      <c r="O350" s="86"/>
      <c r="P350" s="86"/>
      <c r="Q350" s="86"/>
      <c r="R350" s="86"/>
      <c r="S350" s="86"/>
      <c r="T350" s="87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T350" s="19" t="s">
        <v>152</v>
      </c>
      <c r="AU350" s="19" t="s">
        <v>85</v>
      </c>
    </row>
    <row r="351" s="2" customFormat="1">
      <c r="A351" s="40"/>
      <c r="B351" s="41"/>
      <c r="C351" s="42"/>
      <c r="D351" s="224" t="s">
        <v>154</v>
      </c>
      <c r="E351" s="42"/>
      <c r="F351" s="225" t="s">
        <v>592</v>
      </c>
      <c r="G351" s="42"/>
      <c r="H351" s="42"/>
      <c r="I351" s="221"/>
      <c r="J351" s="42"/>
      <c r="K351" s="42"/>
      <c r="L351" s="46"/>
      <c r="M351" s="222"/>
      <c r="N351" s="223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154</v>
      </c>
      <c r="AU351" s="19" t="s">
        <v>85</v>
      </c>
    </row>
    <row r="352" s="2" customFormat="1" ht="16.5" customHeight="1">
      <c r="A352" s="40"/>
      <c r="B352" s="41"/>
      <c r="C352" s="206" t="s">
        <v>593</v>
      </c>
      <c r="D352" s="206" t="s">
        <v>145</v>
      </c>
      <c r="E352" s="207" t="s">
        <v>594</v>
      </c>
      <c r="F352" s="208" t="s">
        <v>595</v>
      </c>
      <c r="G352" s="209" t="s">
        <v>165</v>
      </c>
      <c r="H352" s="210">
        <v>91.549999999999997</v>
      </c>
      <c r="I352" s="211"/>
      <c r="J352" s="212">
        <f>ROUND(I352*H352,2)</f>
        <v>0</v>
      </c>
      <c r="K352" s="208" t="s">
        <v>149</v>
      </c>
      <c r="L352" s="46"/>
      <c r="M352" s="213" t="s">
        <v>19</v>
      </c>
      <c r="N352" s="214" t="s">
        <v>46</v>
      </c>
      <c r="O352" s="86"/>
      <c r="P352" s="215">
        <f>O352*H352</f>
        <v>0</v>
      </c>
      <c r="Q352" s="215">
        <v>0</v>
      </c>
      <c r="R352" s="215">
        <f>Q352*H352</f>
        <v>0</v>
      </c>
      <c r="S352" s="215">
        <v>0.0030000000000000001</v>
      </c>
      <c r="T352" s="216">
        <f>S352*H352</f>
        <v>0.27465000000000001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17" t="s">
        <v>275</v>
      </c>
      <c r="AT352" s="217" t="s">
        <v>145</v>
      </c>
      <c r="AU352" s="217" t="s">
        <v>85</v>
      </c>
      <c r="AY352" s="19" t="s">
        <v>142</v>
      </c>
      <c r="BE352" s="218">
        <f>IF(N352="základní",J352,0)</f>
        <v>0</v>
      </c>
      <c r="BF352" s="218">
        <f>IF(N352="snížená",J352,0)</f>
        <v>0</v>
      </c>
      <c r="BG352" s="218">
        <f>IF(N352="zákl. přenesená",J352,0)</f>
        <v>0</v>
      </c>
      <c r="BH352" s="218">
        <f>IF(N352="sníž. přenesená",J352,0)</f>
        <v>0</v>
      </c>
      <c r="BI352" s="218">
        <f>IF(N352="nulová",J352,0)</f>
        <v>0</v>
      </c>
      <c r="BJ352" s="19" t="s">
        <v>83</v>
      </c>
      <c r="BK352" s="218">
        <f>ROUND(I352*H352,2)</f>
        <v>0</v>
      </c>
      <c r="BL352" s="19" t="s">
        <v>275</v>
      </c>
      <c r="BM352" s="217" t="s">
        <v>596</v>
      </c>
    </row>
    <row r="353" s="2" customFormat="1">
      <c r="A353" s="40"/>
      <c r="B353" s="41"/>
      <c r="C353" s="42"/>
      <c r="D353" s="219" t="s">
        <v>152</v>
      </c>
      <c r="E353" s="42"/>
      <c r="F353" s="220" t="s">
        <v>597</v>
      </c>
      <c r="G353" s="42"/>
      <c r="H353" s="42"/>
      <c r="I353" s="221"/>
      <c r="J353" s="42"/>
      <c r="K353" s="42"/>
      <c r="L353" s="46"/>
      <c r="M353" s="222"/>
      <c r="N353" s="223"/>
      <c r="O353" s="86"/>
      <c r="P353" s="86"/>
      <c r="Q353" s="86"/>
      <c r="R353" s="86"/>
      <c r="S353" s="86"/>
      <c r="T353" s="87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T353" s="19" t="s">
        <v>152</v>
      </c>
      <c r="AU353" s="19" t="s">
        <v>85</v>
      </c>
    </row>
    <row r="354" s="2" customFormat="1">
      <c r="A354" s="40"/>
      <c r="B354" s="41"/>
      <c r="C354" s="42"/>
      <c r="D354" s="224" t="s">
        <v>154</v>
      </c>
      <c r="E354" s="42"/>
      <c r="F354" s="225" t="s">
        <v>598</v>
      </c>
      <c r="G354" s="42"/>
      <c r="H354" s="42"/>
      <c r="I354" s="221"/>
      <c r="J354" s="42"/>
      <c r="K354" s="42"/>
      <c r="L354" s="46"/>
      <c r="M354" s="222"/>
      <c r="N354" s="223"/>
      <c r="O354" s="86"/>
      <c r="P354" s="86"/>
      <c r="Q354" s="86"/>
      <c r="R354" s="86"/>
      <c r="S354" s="86"/>
      <c r="T354" s="87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T354" s="19" t="s">
        <v>154</v>
      </c>
      <c r="AU354" s="19" t="s">
        <v>85</v>
      </c>
    </row>
    <row r="355" s="13" customFormat="1">
      <c r="A355" s="13"/>
      <c r="B355" s="226"/>
      <c r="C355" s="227"/>
      <c r="D355" s="219" t="s">
        <v>169</v>
      </c>
      <c r="E355" s="228" t="s">
        <v>19</v>
      </c>
      <c r="F355" s="229" t="s">
        <v>599</v>
      </c>
      <c r="G355" s="227"/>
      <c r="H355" s="230">
        <v>91.549999999999997</v>
      </c>
      <c r="I355" s="231"/>
      <c r="J355" s="227"/>
      <c r="K355" s="227"/>
      <c r="L355" s="232"/>
      <c r="M355" s="233"/>
      <c r="N355" s="234"/>
      <c r="O355" s="234"/>
      <c r="P355" s="234"/>
      <c r="Q355" s="234"/>
      <c r="R355" s="234"/>
      <c r="S355" s="234"/>
      <c r="T355" s="235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6" t="s">
        <v>169</v>
      </c>
      <c r="AU355" s="236" t="s">
        <v>85</v>
      </c>
      <c r="AV355" s="13" t="s">
        <v>85</v>
      </c>
      <c r="AW355" s="13" t="s">
        <v>34</v>
      </c>
      <c r="AX355" s="13" t="s">
        <v>83</v>
      </c>
      <c r="AY355" s="236" t="s">
        <v>142</v>
      </c>
    </row>
    <row r="356" s="2" customFormat="1" ht="16.5" customHeight="1">
      <c r="A356" s="40"/>
      <c r="B356" s="41"/>
      <c r="C356" s="206" t="s">
        <v>600</v>
      </c>
      <c r="D356" s="206" t="s">
        <v>145</v>
      </c>
      <c r="E356" s="207" t="s">
        <v>601</v>
      </c>
      <c r="F356" s="208" t="s">
        <v>602</v>
      </c>
      <c r="G356" s="209" t="s">
        <v>165</v>
      </c>
      <c r="H356" s="210">
        <v>81.796000000000006</v>
      </c>
      <c r="I356" s="211"/>
      <c r="J356" s="212">
        <f>ROUND(I356*H356,2)</f>
        <v>0</v>
      </c>
      <c r="K356" s="208" t="s">
        <v>149</v>
      </c>
      <c r="L356" s="46"/>
      <c r="M356" s="213" t="s">
        <v>19</v>
      </c>
      <c r="N356" s="214" t="s">
        <v>46</v>
      </c>
      <c r="O356" s="86"/>
      <c r="P356" s="215">
        <f>O356*H356</f>
        <v>0</v>
      </c>
      <c r="Q356" s="215">
        <v>0.00029999999999999997</v>
      </c>
      <c r="R356" s="215">
        <f>Q356*H356</f>
        <v>0.0245388</v>
      </c>
      <c r="S356" s="215">
        <v>0</v>
      </c>
      <c r="T356" s="216">
        <f>S356*H356</f>
        <v>0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17" t="s">
        <v>275</v>
      </c>
      <c r="AT356" s="217" t="s">
        <v>145</v>
      </c>
      <c r="AU356" s="217" t="s">
        <v>85</v>
      </c>
      <c r="AY356" s="19" t="s">
        <v>142</v>
      </c>
      <c r="BE356" s="218">
        <f>IF(N356="základní",J356,0)</f>
        <v>0</v>
      </c>
      <c r="BF356" s="218">
        <f>IF(N356="snížená",J356,0)</f>
        <v>0</v>
      </c>
      <c r="BG356" s="218">
        <f>IF(N356="zákl. přenesená",J356,0)</f>
        <v>0</v>
      </c>
      <c r="BH356" s="218">
        <f>IF(N356="sníž. přenesená",J356,0)</f>
        <v>0</v>
      </c>
      <c r="BI356" s="218">
        <f>IF(N356="nulová",J356,0)</f>
        <v>0</v>
      </c>
      <c r="BJ356" s="19" t="s">
        <v>83</v>
      </c>
      <c r="BK356" s="218">
        <f>ROUND(I356*H356,2)</f>
        <v>0</v>
      </c>
      <c r="BL356" s="19" t="s">
        <v>275</v>
      </c>
      <c r="BM356" s="217" t="s">
        <v>603</v>
      </c>
    </row>
    <row r="357" s="2" customFormat="1">
      <c r="A357" s="40"/>
      <c r="B357" s="41"/>
      <c r="C357" s="42"/>
      <c r="D357" s="219" t="s">
        <v>152</v>
      </c>
      <c r="E357" s="42"/>
      <c r="F357" s="220" t="s">
        <v>602</v>
      </c>
      <c r="G357" s="42"/>
      <c r="H357" s="42"/>
      <c r="I357" s="221"/>
      <c r="J357" s="42"/>
      <c r="K357" s="42"/>
      <c r="L357" s="46"/>
      <c r="M357" s="222"/>
      <c r="N357" s="223"/>
      <c r="O357" s="86"/>
      <c r="P357" s="86"/>
      <c r="Q357" s="86"/>
      <c r="R357" s="86"/>
      <c r="S357" s="86"/>
      <c r="T357" s="87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T357" s="19" t="s">
        <v>152</v>
      </c>
      <c r="AU357" s="19" t="s">
        <v>85</v>
      </c>
    </row>
    <row r="358" s="2" customFormat="1">
      <c r="A358" s="40"/>
      <c r="B358" s="41"/>
      <c r="C358" s="42"/>
      <c r="D358" s="224" t="s">
        <v>154</v>
      </c>
      <c r="E358" s="42"/>
      <c r="F358" s="225" t="s">
        <v>604</v>
      </c>
      <c r="G358" s="42"/>
      <c r="H358" s="42"/>
      <c r="I358" s="221"/>
      <c r="J358" s="42"/>
      <c r="K358" s="42"/>
      <c r="L358" s="46"/>
      <c r="M358" s="222"/>
      <c r="N358" s="223"/>
      <c r="O358" s="86"/>
      <c r="P358" s="86"/>
      <c r="Q358" s="86"/>
      <c r="R358" s="86"/>
      <c r="S358" s="86"/>
      <c r="T358" s="87"/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T358" s="19" t="s">
        <v>154</v>
      </c>
      <c r="AU358" s="19" t="s">
        <v>85</v>
      </c>
    </row>
    <row r="359" s="13" customFormat="1">
      <c r="A359" s="13"/>
      <c r="B359" s="226"/>
      <c r="C359" s="227"/>
      <c r="D359" s="219" t="s">
        <v>169</v>
      </c>
      <c r="E359" s="228" t="s">
        <v>19</v>
      </c>
      <c r="F359" s="229" t="s">
        <v>605</v>
      </c>
      <c r="G359" s="227"/>
      <c r="H359" s="230">
        <v>81.796000000000006</v>
      </c>
      <c r="I359" s="231"/>
      <c r="J359" s="227"/>
      <c r="K359" s="227"/>
      <c r="L359" s="232"/>
      <c r="M359" s="233"/>
      <c r="N359" s="234"/>
      <c r="O359" s="234"/>
      <c r="P359" s="234"/>
      <c r="Q359" s="234"/>
      <c r="R359" s="234"/>
      <c r="S359" s="234"/>
      <c r="T359" s="235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6" t="s">
        <v>169</v>
      </c>
      <c r="AU359" s="236" t="s">
        <v>85</v>
      </c>
      <c r="AV359" s="13" t="s">
        <v>85</v>
      </c>
      <c r="AW359" s="13" t="s">
        <v>34</v>
      </c>
      <c r="AX359" s="13" t="s">
        <v>83</v>
      </c>
      <c r="AY359" s="236" t="s">
        <v>142</v>
      </c>
    </row>
    <row r="360" s="2" customFormat="1" ht="24.15" customHeight="1">
      <c r="A360" s="40"/>
      <c r="B360" s="41"/>
      <c r="C360" s="237" t="s">
        <v>606</v>
      </c>
      <c r="D360" s="237" t="s">
        <v>224</v>
      </c>
      <c r="E360" s="238" t="s">
        <v>607</v>
      </c>
      <c r="F360" s="239" t="s">
        <v>608</v>
      </c>
      <c r="G360" s="240" t="s">
        <v>165</v>
      </c>
      <c r="H360" s="241">
        <v>65.010000000000005</v>
      </c>
      <c r="I360" s="242"/>
      <c r="J360" s="243">
        <f>ROUND(I360*H360,2)</f>
        <v>0</v>
      </c>
      <c r="K360" s="239" t="s">
        <v>149</v>
      </c>
      <c r="L360" s="244"/>
      <c r="M360" s="245" t="s">
        <v>19</v>
      </c>
      <c r="N360" s="246" t="s">
        <v>46</v>
      </c>
      <c r="O360" s="86"/>
      <c r="P360" s="215">
        <f>O360*H360</f>
        <v>0</v>
      </c>
      <c r="Q360" s="215">
        <v>0.00346</v>
      </c>
      <c r="R360" s="215">
        <f>Q360*H360</f>
        <v>0.22493460000000001</v>
      </c>
      <c r="S360" s="215">
        <v>0</v>
      </c>
      <c r="T360" s="216">
        <f>S360*H360</f>
        <v>0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17" t="s">
        <v>335</v>
      </c>
      <c r="AT360" s="217" t="s">
        <v>224</v>
      </c>
      <c r="AU360" s="217" t="s">
        <v>85</v>
      </c>
      <c r="AY360" s="19" t="s">
        <v>142</v>
      </c>
      <c r="BE360" s="218">
        <f>IF(N360="základní",J360,0)</f>
        <v>0</v>
      </c>
      <c r="BF360" s="218">
        <f>IF(N360="snížená",J360,0)</f>
        <v>0</v>
      </c>
      <c r="BG360" s="218">
        <f>IF(N360="zákl. přenesená",J360,0)</f>
        <v>0</v>
      </c>
      <c r="BH360" s="218">
        <f>IF(N360="sníž. přenesená",J360,0)</f>
        <v>0</v>
      </c>
      <c r="BI360" s="218">
        <f>IF(N360="nulová",J360,0)</f>
        <v>0</v>
      </c>
      <c r="BJ360" s="19" t="s">
        <v>83</v>
      </c>
      <c r="BK360" s="218">
        <f>ROUND(I360*H360,2)</f>
        <v>0</v>
      </c>
      <c r="BL360" s="19" t="s">
        <v>275</v>
      </c>
      <c r="BM360" s="217" t="s">
        <v>609</v>
      </c>
    </row>
    <row r="361" s="2" customFormat="1">
      <c r="A361" s="40"/>
      <c r="B361" s="41"/>
      <c r="C361" s="42"/>
      <c r="D361" s="219" t="s">
        <v>152</v>
      </c>
      <c r="E361" s="42"/>
      <c r="F361" s="220" t="s">
        <v>608</v>
      </c>
      <c r="G361" s="42"/>
      <c r="H361" s="42"/>
      <c r="I361" s="221"/>
      <c r="J361" s="42"/>
      <c r="K361" s="42"/>
      <c r="L361" s="46"/>
      <c r="M361" s="222"/>
      <c r="N361" s="223"/>
      <c r="O361" s="86"/>
      <c r="P361" s="86"/>
      <c r="Q361" s="86"/>
      <c r="R361" s="86"/>
      <c r="S361" s="86"/>
      <c r="T361" s="87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T361" s="19" t="s">
        <v>152</v>
      </c>
      <c r="AU361" s="19" t="s">
        <v>85</v>
      </c>
    </row>
    <row r="362" s="13" customFormat="1">
      <c r="A362" s="13"/>
      <c r="B362" s="226"/>
      <c r="C362" s="227"/>
      <c r="D362" s="219" t="s">
        <v>169</v>
      </c>
      <c r="E362" s="228" t="s">
        <v>19</v>
      </c>
      <c r="F362" s="229" t="s">
        <v>610</v>
      </c>
      <c r="G362" s="227"/>
      <c r="H362" s="230">
        <v>65.010000000000005</v>
      </c>
      <c r="I362" s="231"/>
      <c r="J362" s="227"/>
      <c r="K362" s="227"/>
      <c r="L362" s="232"/>
      <c r="M362" s="233"/>
      <c r="N362" s="234"/>
      <c r="O362" s="234"/>
      <c r="P362" s="234"/>
      <c r="Q362" s="234"/>
      <c r="R362" s="234"/>
      <c r="S362" s="234"/>
      <c r="T362" s="235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6" t="s">
        <v>169</v>
      </c>
      <c r="AU362" s="236" t="s">
        <v>85</v>
      </c>
      <c r="AV362" s="13" t="s">
        <v>85</v>
      </c>
      <c r="AW362" s="13" t="s">
        <v>34</v>
      </c>
      <c r="AX362" s="13" t="s">
        <v>83</v>
      </c>
      <c r="AY362" s="236" t="s">
        <v>142</v>
      </c>
    </row>
    <row r="363" s="2" customFormat="1" ht="24.15" customHeight="1">
      <c r="A363" s="40"/>
      <c r="B363" s="41"/>
      <c r="C363" s="237" t="s">
        <v>611</v>
      </c>
      <c r="D363" s="237" t="s">
        <v>224</v>
      </c>
      <c r="E363" s="238" t="s">
        <v>612</v>
      </c>
      <c r="F363" s="239" t="s">
        <v>613</v>
      </c>
      <c r="G363" s="240" t="s">
        <v>165</v>
      </c>
      <c r="H363" s="241">
        <v>16.786000000000001</v>
      </c>
      <c r="I363" s="242"/>
      <c r="J363" s="243">
        <f>ROUND(I363*H363,2)</f>
        <v>0</v>
      </c>
      <c r="K363" s="239" t="s">
        <v>149</v>
      </c>
      <c r="L363" s="244"/>
      <c r="M363" s="245" t="s">
        <v>19</v>
      </c>
      <c r="N363" s="246" t="s">
        <v>46</v>
      </c>
      <c r="O363" s="86"/>
      <c r="P363" s="215">
        <f>O363*H363</f>
        <v>0</v>
      </c>
      <c r="Q363" s="215">
        <v>0.0030599999999999998</v>
      </c>
      <c r="R363" s="215">
        <f>Q363*H363</f>
        <v>0.05136516</v>
      </c>
      <c r="S363" s="215">
        <v>0</v>
      </c>
      <c r="T363" s="216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17" t="s">
        <v>335</v>
      </c>
      <c r="AT363" s="217" t="s">
        <v>224</v>
      </c>
      <c r="AU363" s="217" t="s">
        <v>85</v>
      </c>
      <c r="AY363" s="19" t="s">
        <v>142</v>
      </c>
      <c r="BE363" s="218">
        <f>IF(N363="základní",J363,0)</f>
        <v>0</v>
      </c>
      <c r="BF363" s="218">
        <f>IF(N363="snížená",J363,0)</f>
        <v>0</v>
      </c>
      <c r="BG363" s="218">
        <f>IF(N363="zákl. přenesená",J363,0)</f>
        <v>0</v>
      </c>
      <c r="BH363" s="218">
        <f>IF(N363="sníž. přenesená",J363,0)</f>
        <v>0</v>
      </c>
      <c r="BI363" s="218">
        <f>IF(N363="nulová",J363,0)</f>
        <v>0</v>
      </c>
      <c r="BJ363" s="19" t="s">
        <v>83</v>
      </c>
      <c r="BK363" s="218">
        <f>ROUND(I363*H363,2)</f>
        <v>0</v>
      </c>
      <c r="BL363" s="19" t="s">
        <v>275</v>
      </c>
      <c r="BM363" s="217" t="s">
        <v>614</v>
      </c>
    </row>
    <row r="364" s="2" customFormat="1">
      <c r="A364" s="40"/>
      <c r="B364" s="41"/>
      <c r="C364" s="42"/>
      <c r="D364" s="219" t="s">
        <v>152</v>
      </c>
      <c r="E364" s="42"/>
      <c r="F364" s="220" t="s">
        <v>613</v>
      </c>
      <c r="G364" s="42"/>
      <c r="H364" s="42"/>
      <c r="I364" s="221"/>
      <c r="J364" s="42"/>
      <c r="K364" s="42"/>
      <c r="L364" s="46"/>
      <c r="M364" s="222"/>
      <c r="N364" s="223"/>
      <c r="O364" s="86"/>
      <c r="P364" s="86"/>
      <c r="Q364" s="86"/>
      <c r="R364" s="86"/>
      <c r="S364" s="86"/>
      <c r="T364" s="87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T364" s="19" t="s">
        <v>152</v>
      </c>
      <c r="AU364" s="19" t="s">
        <v>85</v>
      </c>
    </row>
    <row r="365" s="13" customFormat="1">
      <c r="A365" s="13"/>
      <c r="B365" s="226"/>
      <c r="C365" s="227"/>
      <c r="D365" s="219" t="s">
        <v>169</v>
      </c>
      <c r="E365" s="228" t="s">
        <v>19</v>
      </c>
      <c r="F365" s="229" t="s">
        <v>615</v>
      </c>
      <c r="G365" s="227"/>
      <c r="H365" s="230">
        <v>16.786000000000001</v>
      </c>
      <c r="I365" s="231"/>
      <c r="J365" s="227"/>
      <c r="K365" s="227"/>
      <c r="L365" s="232"/>
      <c r="M365" s="233"/>
      <c r="N365" s="234"/>
      <c r="O365" s="234"/>
      <c r="P365" s="234"/>
      <c r="Q365" s="234"/>
      <c r="R365" s="234"/>
      <c r="S365" s="234"/>
      <c r="T365" s="235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6" t="s">
        <v>169</v>
      </c>
      <c r="AU365" s="236" t="s">
        <v>85</v>
      </c>
      <c r="AV365" s="13" t="s">
        <v>85</v>
      </c>
      <c r="AW365" s="13" t="s">
        <v>34</v>
      </c>
      <c r="AX365" s="13" t="s">
        <v>83</v>
      </c>
      <c r="AY365" s="236" t="s">
        <v>142</v>
      </c>
    </row>
    <row r="366" s="2" customFormat="1" ht="16.5" customHeight="1">
      <c r="A366" s="40"/>
      <c r="B366" s="41"/>
      <c r="C366" s="206" t="s">
        <v>616</v>
      </c>
      <c r="D366" s="206" t="s">
        <v>145</v>
      </c>
      <c r="E366" s="207" t="s">
        <v>617</v>
      </c>
      <c r="F366" s="208" t="s">
        <v>618</v>
      </c>
      <c r="G366" s="209" t="s">
        <v>187</v>
      </c>
      <c r="H366" s="210">
        <v>93.829999999999998</v>
      </c>
      <c r="I366" s="211"/>
      <c r="J366" s="212">
        <f>ROUND(I366*H366,2)</f>
        <v>0</v>
      </c>
      <c r="K366" s="208" t="s">
        <v>149</v>
      </c>
      <c r="L366" s="46"/>
      <c r="M366" s="213" t="s">
        <v>19</v>
      </c>
      <c r="N366" s="214" t="s">
        <v>46</v>
      </c>
      <c r="O366" s="86"/>
      <c r="P366" s="215">
        <f>O366*H366</f>
        <v>0</v>
      </c>
      <c r="Q366" s="215">
        <v>4.0000000000000003E-05</v>
      </c>
      <c r="R366" s="215">
        <f>Q366*H366</f>
        <v>0.0037532000000000004</v>
      </c>
      <c r="S366" s="215">
        <v>0</v>
      </c>
      <c r="T366" s="216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17" t="s">
        <v>275</v>
      </c>
      <c r="AT366" s="217" t="s">
        <v>145</v>
      </c>
      <c r="AU366" s="217" t="s">
        <v>85</v>
      </c>
      <c r="AY366" s="19" t="s">
        <v>142</v>
      </c>
      <c r="BE366" s="218">
        <f>IF(N366="základní",J366,0)</f>
        <v>0</v>
      </c>
      <c r="BF366" s="218">
        <f>IF(N366="snížená",J366,0)</f>
        <v>0</v>
      </c>
      <c r="BG366" s="218">
        <f>IF(N366="zákl. přenesená",J366,0)</f>
        <v>0</v>
      </c>
      <c r="BH366" s="218">
        <f>IF(N366="sníž. přenesená",J366,0)</f>
        <v>0</v>
      </c>
      <c r="BI366" s="218">
        <f>IF(N366="nulová",J366,0)</f>
        <v>0</v>
      </c>
      <c r="BJ366" s="19" t="s">
        <v>83</v>
      </c>
      <c r="BK366" s="218">
        <f>ROUND(I366*H366,2)</f>
        <v>0</v>
      </c>
      <c r="BL366" s="19" t="s">
        <v>275</v>
      </c>
      <c r="BM366" s="217" t="s">
        <v>619</v>
      </c>
    </row>
    <row r="367" s="2" customFormat="1">
      <c r="A367" s="40"/>
      <c r="B367" s="41"/>
      <c r="C367" s="42"/>
      <c r="D367" s="219" t="s">
        <v>152</v>
      </c>
      <c r="E367" s="42"/>
      <c r="F367" s="220" t="s">
        <v>618</v>
      </c>
      <c r="G367" s="42"/>
      <c r="H367" s="42"/>
      <c r="I367" s="221"/>
      <c r="J367" s="42"/>
      <c r="K367" s="42"/>
      <c r="L367" s="46"/>
      <c r="M367" s="222"/>
      <c r="N367" s="223"/>
      <c r="O367" s="86"/>
      <c r="P367" s="86"/>
      <c r="Q367" s="86"/>
      <c r="R367" s="86"/>
      <c r="S367" s="86"/>
      <c r="T367" s="87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T367" s="19" t="s">
        <v>152</v>
      </c>
      <c r="AU367" s="19" t="s">
        <v>85</v>
      </c>
    </row>
    <row r="368" s="2" customFormat="1">
      <c r="A368" s="40"/>
      <c r="B368" s="41"/>
      <c r="C368" s="42"/>
      <c r="D368" s="224" t="s">
        <v>154</v>
      </c>
      <c r="E368" s="42"/>
      <c r="F368" s="225" t="s">
        <v>620</v>
      </c>
      <c r="G368" s="42"/>
      <c r="H368" s="42"/>
      <c r="I368" s="221"/>
      <c r="J368" s="42"/>
      <c r="K368" s="42"/>
      <c r="L368" s="46"/>
      <c r="M368" s="222"/>
      <c r="N368" s="223"/>
      <c r="O368" s="86"/>
      <c r="P368" s="86"/>
      <c r="Q368" s="86"/>
      <c r="R368" s="86"/>
      <c r="S368" s="86"/>
      <c r="T368" s="87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T368" s="19" t="s">
        <v>154</v>
      </c>
      <c r="AU368" s="19" t="s">
        <v>85</v>
      </c>
    </row>
    <row r="369" s="13" customFormat="1">
      <c r="A369" s="13"/>
      <c r="B369" s="226"/>
      <c r="C369" s="227"/>
      <c r="D369" s="219" t="s">
        <v>169</v>
      </c>
      <c r="E369" s="228" t="s">
        <v>19</v>
      </c>
      <c r="F369" s="229" t="s">
        <v>621</v>
      </c>
      <c r="G369" s="227"/>
      <c r="H369" s="230">
        <v>93.829999999999998</v>
      </c>
      <c r="I369" s="231"/>
      <c r="J369" s="227"/>
      <c r="K369" s="227"/>
      <c r="L369" s="232"/>
      <c r="M369" s="233"/>
      <c r="N369" s="234"/>
      <c r="O369" s="234"/>
      <c r="P369" s="234"/>
      <c r="Q369" s="234"/>
      <c r="R369" s="234"/>
      <c r="S369" s="234"/>
      <c r="T369" s="235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6" t="s">
        <v>169</v>
      </c>
      <c r="AU369" s="236" t="s">
        <v>85</v>
      </c>
      <c r="AV369" s="13" t="s">
        <v>85</v>
      </c>
      <c r="AW369" s="13" t="s">
        <v>34</v>
      </c>
      <c r="AX369" s="13" t="s">
        <v>83</v>
      </c>
      <c r="AY369" s="236" t="s">
        <v>142</v>
      </c>
    </row>
    <row r="370" s="2" customFormat="1" ht="16.5" customHeight="1">
      <c r="A370" s="40"/>
      <c r="B370" s="41"/>
      <c r="C370" s="206" t="s">
        <v>622</v>
      </c>
      <c r="D370" s="206" t="s">
        <v>145</v>
      </c>
      <c r="E370" s="207" t="s">
        <v>623</v>
      </c>
      <c r="F370" s="208" t="s">
        <v>624</v>
      </c>
      <c r="G370" s="209" t="s">
        <v>187</v>
      </c>
      <c r="H370" s="210">
        <v>12.800000000000001</v>
      </c>
      <c r="I370" s="211"/>
      <c r="J370" s="212">
        <f>ROUND(I370*H370,2)</f>
        <v>0</v>
      </c>
      <c r="K370" s="208" t="s">
        <v>149</v>
      </c>
      <c r="L370" s="46"/>
      <c r="M370" s="213" t="s">
        <v>19</v>
      </c>
      <c r="N370" s="214" t="s">
        <v>46</v>
      </c>
      <c r="O370" s="86"/>
      <c r="P370" s="215">
        <f>O370*H370</f>
        <v>0</v>
      </c>
      <c r="Q370" s="215">
        <v>0</v>
      </c>
      <c r="R370" s="215">
        <f>Q370*H370</f>
        <v>0</v>
      </c>
      <c r="S370" s="215">
        <v>0</v>
      </c>
      <c r="T370" s="216">
        <f>S370*H370</f>
        <v>0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17" t="s">
        <v>275</v>
      </c>
      <c r="AT370" s="217" t="s">
        <v>145</v>
      </c>
      <c r="AU370" s="217" t="s">
        <v>85</v>
      </c>
      <c r="AY370" s="19" t="s">
        <v>142</v>
      </c>
      <c r="BE370" s="218">
        <f>IF(N370="základní",J370,0)</f>
        <v>0</v>
      </c>
      <c r="BF370" s="218">
        <f>IF(N370="snížená",J370,0)</f>
        <v>0</v>
      </c>
      <c r="BG370" s="218">
        <f>IF(N370="zákl. přenesená",J370,0)</f>
        <v>0</v>
      </c>
      <c r="BH370" s="218">
        <f>IF(N370="sníž. přenesená",J370,0)</f>
        <v>0</v>
      </c>
      <c r="BI370" s="218">
        <f>IF(N370="nulová",J370,0)</f>
        <v>0</v>
      </c>
      <c r="BJ370" s="19" t="s">
        <v>83</v>
      </c>
      <c r="BK370" s="218">
        <f>ROUND(I370*H370,2)</f>
        <v>0</v>
      </c>
      <c r="BL370" s="19" t="s">
        <v>275</v>
      </c>
      <c r="BM370" s="217" t="s">
        <v>625</v>
      </c>
    </row>
    <row r="371" s="2" customFormat="1">
      <c r="A371" s="40"/>
      <c r="B371" s="41"/>
      <c r="C371" s="42"/>
      <c r="D371" s="219" t="s">
        <v>152</v>
      </c>
      <c r="E371" s="42"/>
      <c r="F371" s="220" t="s">
        <v>626</v>
      </c>
      <c r="G371" s="42"/>
      <c r="H371" s="42"/>
      <c r="I371" s="221"/>
      <c r="J371" s="42"/>
      <c r="K371" s="42"/>
      <c r="L371" s="46"/>
      <c r="M371" s="222"/>
      <c r="N371" s="223"/>
      <c r="O371" s="86"/>
      <c r="P371" s="86"/>
      <c r="Q371" s="86"/>
      <c r="R371" s="86"/>
      <c r="S371" s="86"/>
      <c r="T371" s="87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T371" s="19" t="s">
        <v>152</v>
      </c>
      <c r="AU371" s="19" t="s">
        <v>85</v>
      </c>
    </row>
    <row r="372" s="2" customFormat="1">
      <c r="A372" s="40"/>
      <c r="B372" s="41"/>
      <c r="C372" s="42"/>
      <c r="D372" s="224" t="s">
        <v>154</v>
      </c>
      <c r="E372" s="42"/>
      <c r="F372" s="225" t="s">
        <v>627</v>
      </c>
      <c r="G372" s="42"/>
      <c r="H372" s="42"/>
      <c r="I372" s="221"/>
      <c r="J372" s="42"/>
      <c r="K372" s="42"/>
      <c r="L372" s="46"/>
      <c r="M372" s="222"/>
      <c r="N372" s="223"/>
      <c r="O372" s="86"/>
      <c r="P372" s="86"/>
      <c r="Q372" s="86"/>
      <c r="R372" s="86"/>
      <c r="S372" s="86"/>
      <c r="T372" s="87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19" t="s">
        <v>154</v>
      </c>
      <c r="AU372" s="19" t="s">
        <v>85</v>
      </c>
    </row>
    <row r="373" s="13" customFormat="1">
      <c r="A373" s="13"/>
      <c r="B373" s="226"/>
      <c r="C373" s="227"/>
      <c r="D373" s="219" t="s">
        <v>169</v>
      </c>
      <c r="E373" s="228" t="s">
        <v>19</v>
      </c>
      <c r="F373" s="229" t="s">
        <v>628</v>
      </c>
      <c r="G373" s="227"/>
      <c r="H373" s="230">
        <v>12.800000000000001</v>
      </c>
      <c r="I373" s="231"/>
      <c r="J373" s="227"/>
      <c r="K373" s="227"/>
      <c r="L373" s="232"/>
      <c r="M373" s="233"/>
      <c r="N373" s="234"/>
      <c r="O373" s="234"/>
      <c r="P373" s="234"/>
      <c r="Q373" s="234"/>
      <c r="R373" s="234"/>
      <c r="S373" s="234"/>
      <c r="T373" s="235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6" t="s">
        <v>169</v>
      </c>
      <c r="AU373" s="236" t="s">
        <v>85</v>
      </c>
      <c r="AV373" s="13" t="s">
        <v>85</v>
      </c>
      <c r="AW373" s="13" t="s">
        <v>34</v>
      </c>
      <c r="AX373" s="13" t="s">
        <v>83</v>
      </c>
      <c r="AY373" s="236" t="s">
        <v>142</v>
      </c>
    </row>
    <row r="374" s="2" customFormat="1" ht="16.5" customHeight="1">
      <c r="A374" s="40"/>
      <c r="B374" s="41"/>
      <c r="C374" s="237" t="s">
        <v>629</v>
      </c>
      <c r="D374" s="237" t="s">
        <v>224</v>
      </c>
      <c r="E374" s="238" t="s">
        <v>630</v>
      </c>
      <c r="F374" s="239" t="s">
        <v>631</v>
      </c>
      <c r="G374" s="240" t="s">
        <v>187</v>
      </c>
      <c r="H374" s="241">
        <v>12.800000000000001</v>
      </c>
      <c r="I374" s="242"/>
      <c r="J374" s="243">
        <f>ROUND(I374*H374,2)</f>
        <v>0</v>
      </c>
      <c r="K374" s="239" t="s">
        <v>149</v>
      </c>
      <c r="L374" s="244"/>
      <c r="M374" s="245" t="s">
        <v>19</v>
      </c>
      <c r="N374" s="246" t="s">
        <v>46</v>
      </c>
      <c r="O374" s="86"/>
      <c r="P374" s="215">
        <f>O374*H374</f>
        <v>0</v>
      </c>
      <c r="Q374" s="215">
        <v>0.00040000000000000002</v>
      </c>
      <c r="R374" s="215">
        <f>Q374*H374</f>
        <v>0.0051200000000000004</v>
      </c>
      <c r="S374" s="215">
        <v>0</v>
      </c>
      <c r="T374" s="216">
        <f>S374*H374</f>
        <v>0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217" t="s">
        <v>335</v>
      </c>
      <c r="AT374" s="217" t="s">
        <v>224</v>
      </c>
      <c r="AU374" s="217" t="s">
        <v>85</v>
      </c>
      <c r="AY374" s="19" t="s">
        <v>142</v>
      </c>
      <c r="BE374" s="218">
        <f>IF(N374="základní",J374,0)</f>
        <v>0</v>
      </c>
      <c r="BF374" s="218">
        <f>IF(N374="snížená",J374,0)</f>
        <v>0</v>
      </c>
      <c r="BG374" s="218">
        <f>IF(N374="zákl. přenesená",J374,0)</f>
        <v>0</v>
      </c>
      <c r="BH374" s="218">
        <f>IF(N374="sníž. přenesená",J374,0)</f>
        <v>0</v>
      </c>
      <c r="BI374" s="218">
        <f>IF(N374="nulová",J374,0)</f>
        <v>0</v>
      </c>
      <c r="BJ374" s="19" t="s">
        <v>83</v>
      </c>
      <c r="BK374" s="218">
        <f>ROUND(I374*H374,2)</f>
        <v>0</v>
      </c>
      <c r="BL374" s="19" t="s">
        <v>275</v>
      </c>
      <c r="BM374" s="217" t="s">
        <v>632</v>
      </c>
    </row>
    <row r="375" s="2" customFormat="1">
      <c r="A375" s="40"/>
      <c r="B375" s="41"/>
      <c r="C375" s="42"/>
      <c r="D375" s="219" t="s">
        <v>152</v>
      </c>
      <c r="E375" s="42"/>
      <c r="F375" s="220" t="s">
        <v>631</v>
      </c>
      <c r="G375" s="42"/>
      <c r="H375" s="42"/>
      <c r="I375" s="221"/>
      <c r="J375" s="42"/>
      <c r="K375" s="42"/>
      <c r="L375" s="46"/>
      <c r="M375" s="222"/>
      <c r="N375" s="223"/>
      <c r="O375" s="86"/>
      <c r="P375" s="86"/>
      <c r="Q375" s="86"/>
      <c r="R375" s="86"/>
      <c r="S375" s="86"/>
      <c r="T375" s="87"/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T375" s="19" t="s">
        <v>152</v>
      </c>
      <c r="AU375" s="19" t="s">
        <v>85</v>
      </c>
    </row>
    <row r="376" s="2" customFormat="1">
      <c r="A376" s="40"/>
      <c r="B376" s="41"/>
      <c r="C376" s="42"/>
      <c r="D376" s="219" t="s">
        <v>229</v>
      </c>
      <c r="E376" s="42"/>
      <c r="F376" s="247" t="s">
        <v>633</v>
      </c>
      <c r="G376" s="42"/>
      <c r="H376" s="42"/>
      <c r="I376" s="221"/>
      <c r="J376" s="42"/>
      <c r="K376" s="42"/>
      <c r="L376" s="46"/>
      <c r="M376" s="222"/>
      <c r="N376" s="223"/>
      <c r="O376" s="86"/>
      <c r="P376" s="86"/>
      <c r="Q376" s="86"/>
      <c r="R376" s="86"/>
      <c r="S376" s="86"/>
      <c r="T376" s="87"/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T376" s="19" t="s">
        <v>229</v>
      </c>
      <c r="AU376" s="19" t="s">
        <v>85</v>
      </c>
    </row>
    <row r="377" s="13" customFormat="1">
      <c r="A377" s="13"/>
      <c r="B377" s="226"/>
      <c r="C377" s="227"/>
      <c r="D377" s="219" t="s">
        <v>169</v>
      </c>
      <c r="E377" s="228" t="s">
        <v>19</v>
      </c>
      <c r="F377" s="229" t="s">
        <v>628</v>
      </c>
      <c r="G377" s="227"/>
      <c r="H377" s="230">
        <v>12.800000000000001</v>
      </c>
      <c r="I377" s="231"/>
      <c r="J377" s="227"/>
      <c r="K377" s="227"/>
      <c r="L377" s="232"/>
      <c r="M377" s="233"/>
      <c r="N377" s="234"/>
      <c r="O377" s="234"/>
      <c r="P377" s="234"/>
      <c r="Q377" s="234"/>
      <c r="R377" s="234"/>
      <c r="S377" s="234"/>
      <c r="T377" s="235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6" t="s">
        <v>169</v>
      </c>
      <c r="AU377" s="236" t="s">
        <v>85</v>
      </c>
      <c r="AV377" s="13" t="s">
        <v>85</v>
      </c>
      <c r="AW377" s="13" t="s">
        <v>34</v>
      </c>
      <c r="AX377" s="13" t="s">
        <v>83</v>
      </c>
      <c r="AY377" s="236" t="s">
        <v>142</v>
      </c>
    </row>
    <row r="378" s="2" customFormat="1" ht="16.5" customHeight="1">
      <c r="A378" s="40"/>
      <c r="B378" s="41"/>
      <c r="C378" s="206" t="s">
        <v>634</v>
      </c>
      <c r="D378" s="206" t="s">
        <v>145</v>
      </c>
      <c r="E378" s="207" t="s">
        <v>635</v>
      </c>
      <c r="F378" s="208" t="s">
        <v>636</v>
      </c>
      <c r="G378" s="209" t="s">
        <v>299</v>
      </c>
      <c r="H378" s="210">
        <v>1.8</v>
      </c>
      <c r="I378" s="211"/>
      <c r="J378" s="212">
        <f>ROUND(I378*H378,2)</f>
        <v>0</v>
      </c>
      <c r="K378" s="208" t="s">
        <v>149</v>
      </c>
      <c r="L378" s="46"/>
      <c r="M378" s="213" t="s">
        <v>19</v>
      </c>
      <c r="N378" s="214" t="s">
        <v>46</v>
      </c>
      <c r="O378" s="86"/>
      <c r="P378" s="215">
        <f>O378*H378</f>
        <v>0</v>
      </c>
      <c r="Q378" s="215">
        <v>0</v>
      </c>
      <c r="R378" s="215">
        <f>Q378*H378</f>
        <v>0</v>
      </c>
      <c r="S378" s="215">
        <v>0</v>
      </c>
      <c r="T378" s="216">
        <f>S378*H378</f>
        <v>0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17" t="s">
        <v>275</v>
      </c>
      <c r="AT378" s="217" t="s">
        <v>145</v>
      </c>
      <c r="AU378" s="217" t="s">
        <v>85</v>
      </c>
      <c r="AY378" s="19" t="s">
        <v>142</v>
      </c>
      <c r="BE378" s="218">
        <f>IF(N378="základní",J378,0)</f>
        <v>0</v>
      </c>
      <c r="BF378" s="218">
        <f>IF(N378="snížená",J378,0)</f>
        <v>0</v>
      </c>
      <c r="BG378" s="218">
        <f>IF(N378="zákl. přenesená",J378,0)</f>
        <v>0</v>
      </c>
      <c r="BH378" s="218">
        <f>IF(N378="sníž. přenesená",J378,0)</f>
        <v>0</v>
      </c>
      <c r="BI378" s="218">
        <f>IF(N378="nulová",J378,0)</f>
        <v>0</v>
      </c>
      <c r="BJ378" s="19" t="s">
        <v>83</v>
      </c>
      <c r="BK378" s="218">
        <f>ROUND(I378*H378,2)</f>
        <v>0</v>
      </c>
      <c r="BL378" s="19" t="s">
        <v>275</v>
      </c>
      <c r="BM378" s="217" t="s">
        <v>637</v>
      </c>
    </row>
    <row r="379" s="2" customFormat="1">
      <c r="A379" s="40"/>
      <c r="B379" s="41"/>
      <c r="C379" s="42"/>
      <c r="D379" s="219" t="s">
        <v>152</v>
      </c>
      <c r="E379" s="42"/>
      <c r="F379" s="220" t="s">
        <v>638</v>
      </c>
      <c r="G379" s="42"/>
      <c r="H379" s="42"/>
      <c r="I379" s="221"/>
      <c r="J379" s="42"/>
      <c r="K379" s="42"/>
      <c r="L379" s="46"/>
      <c r="M379" s="222"/>
      <c r="N379" s="223"/>
      <c r="O379" s="86"/>
      <c r="P379" s="86"/>
      <c r="Q379" s="86"/>
      <c r="R379" s="86"/>
      <c r="S379" s="86"/>
      <c r="T379" s="87"/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T379" s="19" t="s">
        <v>152</v>
      </c>
      <c r="AU379" s="19" t="s">
        <v>85</v>
      </c>
    </row>
    <row r="380" s="2" customFormat="1">
      <c r="A380" s="40"/>
      <c r="B380" s="41"/>
      <c r="C380" s="42"/>
      <c r="D380" s="224" t="s">
        <v>154</v>
      </c>
      <c r="E380" s="42"/>
      <c r="F380" s="225" t="s">
        <v>639</v>
      </c>
      <c r="G380" s="42"/>
      <c r="H380" s="42"/>
      <c r="I380" s="221"/>
      <c r="J380" s="42"/>
      <c r="K380" s="42"/>
      <c r="L380" s="46"/>
      <c r="M380" s="222"/>
      <c r="N380" s="223"/>
      <c r="O380" s="86"/>
      <c r="P380" s="86"/>
      <c r="Q380" s="86"/>
      <c r="R380" s="86"/>
      <c r="S380" s="86"/>
      <c r="T380" s="87"/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T380" s="19" t="s">
        <v>154</v>
      </c>
      <c r="AU380" s="19" t="s">
        <v>85</v>
      </c>
    </row>
    <row r="381" s="12" customFormat="1" ht="22.8" customHeight="1">
      <c r="A381" s="12"/>
      <c r="B381" s="190"/>
      <c r="C381" s="191"/>
      <c r="D381" s="192" t="s">
        <v>74</v>
      </c>
      <c r="E381" s="204" t="s">
        <v>640</v>
      </c>
      <c r="F381" s="204" t="s">
        <v>641</v>
      </c>
      <c r="G381" s="191"/>
      <c r="H381" s="191"/>
      <c r="I381" s="194"/>
      <c r="J381" s="205">
        <f>BK381</f>
        <v>0</v>
      </c>
      <c r="K381" s="191"/>
      <c r="L381" s="196"/>
      <c r="M381" s="197"/>
      <c r="N381" s="198"/>
      <c r="O381" s="198"/>
      <c r="P381" s="199">
        <f>SUM(P382:P419)</f>
        <v>0</v>
      </c>
      <c r="Q381" s="198"/>
      <c r="R381" s="199">
        <f>SUM(R382:R419)</f>
        <v>5.2661680999999998</v>
      </c>
      <c r="S381" s="198"/>
      <c r="T381" s="200">
        <f>SUM(T382:T419)</f>
        <v>14.0242755</v>
      </c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R381" s="201" t="s">
        <v>85</v>
      </c>
      <c r="AT381" s="202" t="s">
        <v>74</v>
      </c>
      <c r="AU381" s="202" t="s">
        <v>83</v>
      </c>
      <c r="AY381" s="201" t="s">
        <v>142</v>
      </c>
      <c r="BK381" s="203">
        <f>SUM(BK382:BK419)</f>
        <v>0</v>
      </c>
    </row>
    <row r="382" s="2" customFormat="1" ht="16.5" customHeight="1">
      <c r="A382" s="40"/>
      <c r="B382" s="41"/>
      <c r="C382" s="206" t="s">
        <v>642</v>
      </c>
      <c r="D382" s="206" t="s">
        <v>145</v>
      </c>
      <c r="E382" s="207" t="s">
        <v>643</v>
      </c>
      <c r="F382" s="208" t="s">
        <v>644</v>
      </c>
      <c r="G382" s="209" t="s">
        <v>165</v>
      </c>
      <c r="H382" s="210">
        <v>180.25700000000001</v>
      </c>
      <c r="I382" s="211"/>
      <c r="J382" s="212">
        <f>ROUND(I382*H382,2)</f>
        <v>0</v>
      </c>
      <c r="K382" s="208" t="s">
        <v>149</v>
      </c>
      <c r="L382" s="46"/>
      <c r="M382" s="213" t="s">
        <v>19</v>
      </c>
      <c r="N382" s="214" t="s">
        <v>46</v>
      </c>
      <c r="O382" s="86"/>
      <c r="P382" s="215">
        <f>O382*H382</f>
        <v>0</v>
      </c>
      <c r="Q382" s="215">
        <v>0.00029999999999999997</v>
      </c>
      <c r="R382" s="215">
        <f>Q382*H382</f>
        <v>0.054077099999999996</v>
      </c>
      <c r="S382" s="215">
        <v>0</v>
      </c>
      <c r="T382" s="216">
        <f>S382*H382</f>
        <v>0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17" t="s">
        <v>275</v>
      </c>
      <c r="AT382" s="217" t="s">
        <v>145</v>
      </c>
      <c r="AU382" s="217" t="s">
        <v>85</v>
      </c>
      <c r="AY382" s="19" t="s">
        <v>142</v>
      </c>
      <c r="BE382" s="218">
        <f>IF(N382="základní",J382,0)</f>
        <v>0</v>
      </c>
      <c r="BF382" s="218">
        <f>IF(N382="snížená",J382,0)</f>
        <v>0</v>
      </c>
      <c r="BG382" s="218">
        <f>IF(N382="zákl. přenesená",J382,0)</f>
        <v>0</v>
      </c>
      <c r="BH382" s="218">
        <f>IF(N382="sníž. přenesená",J382,0)</f>
        <v>0</v>
      </c>
      <c r="BI382" s="218">
        <f>IF(N382="nulová",J382,0)</f>
        <v>0</v>
      </c>
      <c r="BJ382" s="19" t="s">
        <v>83</v>
      </c>
      <c r="BK382" s="218">
        <f>ROUND(I382*H382,2)</f>
        <v>0</v>
      </c>
      <c r="BL382" s="19" t="s">
        <v>275</v>
      </c>
      <c r="BM382" s="217" t="s">
        <v>645</v>
      </c>
    </row>
    <row r="383" s="2" customFormat="1">
      <c r="A383" s="40"/>
      <c r="B383" s="41"/>
      <c r="C383" s="42"/>
      <c r="D383" s="219" t="s">
        <v>152</v>
      </c>
      <c r="E383" s="42"/>
      <c r="F383" s="220" t="s">
        <v>646</v>
      </c>
      <c r="G383" s="42"/>
      <c r="H383" s="42"/>
      <c r="I383" s="221"/>
      <c r="J383" s="42"/>
      <c r="K383" s="42"/>
      <c r="L383" s="46"/>
      <c r="M383" s="222"/>
      <c r="N383" s="223"/>
      <c r="O383" s="86"/>
      <c r="P383" s="86"/>
      <c r="Q383" s="86"/>
      <c r="R383" s="86"/>
      <c r="S383" s="86"/>
      <c r="T383" s="87"/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T383" s="19" t="s">
        <v>152</v>
      </c>
      <c r="AU383" s="19" t="s">
        <v>85</v>
      </c>
    </row>
    <row r="384" s="2" customFormat="1">
      <c r="A384" s="40"/>
      <c r="B384" s="41"/>
      <c r="C384" s="42"/>
      <c r="D384" s="224" t="s">
        <v>154</v>
      </c>
      <c r="E384" s="42"/>
      <c r="F384" s="225" t="s">
        <v>647</v>
      </c>
      <c r="G384" s="42"/>
      <c r="H384" s="42"/>
      <c r="I384" s="221"/>
      <c r="J384" s="42"/>
      <c r="K384" s="42"/>
      <c r="L384" s="46"/>
      <c r="M384" s="222"/>
      <c r="N384" s="223"/>
      <c r="O384" s="86"/>
      <c r="P384" s="86"/>
      <c r="Q384" s="86"/>
      <c r="R384" s="86"/>
      <c r="S384" s="86"/>
      <c r="T384" s="87"/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T384" s="19" t="s">
        <v>154</v>
      </c>
      <c r="AU384" s="19" t="s">
        <v>85</v>
      </c>
    </row>
    <row r="385" s="13" customFormat="1">
      <c r="A385" s="13"/>
      <c r="B385" s="226"/>
      <c r="C385" s="227"/>
      <c r="D385" s="219" t="s">
        <v>169</v>
      </c>
      <c r="E385" s="228" t="s">
        <v>19</v>
      </c>
      <c r="F385" s="229" t="s">
        <v>648</v>
      </c>
      <c r="G385" s="227"/>
      <c r="H385" s="230">
        <v>180.25700000000001</v>
      </c>
      <c r="I385" s="231"/>
      <c r="J385" s="227"/>
      <c r="K385" s="227"/>
      <c r="L385" s="232"/>
      <c r="M385" s="233"/>
      <c r="N385" s="234"/>
      <c r="O385" s="234"/>
      <c r="P385" s="234"/>
      <c r="Q385" s="234"/>
      <c r="R385" s="234"/>
      <c r="S385" s="234"/>
      <c r="T385" s="235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6" t="s">
        <v>169</v>
      </c>
      <c r="AU385" s="236" t="s">
        <v>85</v>
      </c>
      <c r="AV385" s="13" t="s">
        <v>85</v>
      </c>
      <c r="AW385" s="13" t="s">
        <v>34</v>
      </c>
      <c r="AX385" s="13" t="s">
        <v>83</v>
      </c>
      <c r="AY385" s="236" t="s">
        <v>142</v>
      </c>
    </row>
    <row r="386" s="2" customFormat="1" ht="16.5" customHeight="1">
      <c r="A386" s="40"/>
      <c r="B386" s="41"/>
      <c r="C386" s="237" t="s">
        <v>649</v>
      </c>
      <c r="D386" s="237" t="s">
        <v>224</v>
      </c>
      <c r="E386" s="238" t="s">
        <v>650</v>
      </c>
      <c r="F386" s="239" t="s">
        <v>651</v>
      </c>
      <c r="G386" s="240" t="s">
        <v>487</v>
      </c>
      <c r="H386" s="241">
        <v>110</v>
      </c>
      <c r="I386" s="242"/>
      <c r="J386" s="243">
        <f>ROUND(I386*H386,2)</f>
        <v>0</v>
      </c>
      <c r="K386" s="239" t="s">
        <v>149</v>
      </c>
      <c r="L386" s="244"/>
      <c r="M386" s="245" t="s">
        <v>19</v>
      </c>
      <c r="N386" s="246" t="s">
        <v>46</v>
      </c>
      <c r="O386" s="86"/>
      <c r="P386" s="215">
        <f>O386*H386</f>
        <v>0</v>
      </c>
      <c r="Q386" s="215">
        <v>0.001</v>
      </c>
      <c r="R386" s="215">
        <f>Q386*H386</f>
        <v>0.11</v>
      </c>
      <c r="S386" s="215">
        <v>0</v>
      </c>
      <c r="T386" s="216">
        <f>S386*H386</f>
        <v>0</v>
      </c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R386" s="217" t="s">
        <v>335</v>
      </c>
      <c r="AT386" s="217" t="s">
        <v>224</v>
      </c>
      <c r="AU386" s="217" t="s">
        <v>85</v>
      </c>
      <c r="AY386" s="19" t="s">
        <v>142</v>
      </c>
      <c r="BE386" s="218">
        <f>IF(N386="základní",J386,0)</f>
        <v>0</v>
      </c>
      <c r="BF386" s="218">
        <f>IF(N386="snížená",J386,0)</f>
        <v>0</v>
      </c>
      <c r="BG386" s="218">
        <f>IF(N386="zákl. přenesená",J386,0)</f>
        <v>0</v>
      </c>
      <c r="BH386" s="218">
        <f>IF(N386="sníž. přenesená",J386,0)</f>
        <v>0</v>
      </c>
      <c r="BI386" s="218">
        <f>IF(N386="nulová",J386,0)</f>
        <v>0</v>
      </c>
      <c r="BJ386" s="19" t="s">
        <v>83</v>
      </c>
      <c r="BK386" s="218">
        <f>ROUND(I386*H386,2)</f>
        <v>0</v>
      </c>
      <c r="BL386" s="19" t="s">
        <v>275</v>
      </c>
      <c r="BM386" s="217" t="s">
        <v>652</v>
      </c>
    </row>
    <row r="387" s="2" customFormat="1">
      <c r="A387" s="40"/>
      <c r="B387" s="41"/>
      <c r="C387" s="42"/>
      <c r="D387" s="219" t="s">
        <v>152</v>
      </c>
      <c r="E387" s="42"/>
      <c r="F387" s="220" t="s">
        <v>651</v>
      </c>
      <c r="G387" s="42"/>
      <c r="H387" s="42"/>
      <c r="I387" s="221"/>
      <c r="J387" s="42"/>
      <c r="K387" s="42"/>
      <c r="L387" s="46"/>
      <c r="M387" s="222"/>
      <c r="N387" s="223"/>
      <c r="O387" s="86"/>
      <c r="P387" s="86"/>
      <c r="Q387" s="86"/>
      <c r="R387" s="86"/>
      <c r="S387" s="86"/>
      <c r="T387" s="87"/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T387" s="19" t="s">
        <v>152</v>
      </c>
      <c r="AU387" s="19" t="s">
        <v>85</v>
      </c>
    </row>
    <row r="388" s="2" customFormat="1" ht="16.5" customHeight="1">
      <c r="A388" s="40"/>
      <c r="B388" s="41"/>
      <c r="C388" s="237" t="s">
        <v>653</v>
      </c>
      <c r="D388" s="237" t="s">
        <v>224</v>
      </c>
      <c r="E388" s="238" t="s">
        <v>563</v>
      </c>
      <c r="F388" s="239" t="s">
        <v>564</v>
      </c>
      <c r="G388" s="240" t="s">
        <v>187</v>
      </c>
      <c r="H388" s="241">
        <v>106.59999999999999</v>
      </c>
      <c r="I388" s="242"/>
      <c r="J388" s="243">
        <f>ROUND(I388*H388,2)</f>
        <v>0</v>
      </c>
      <c r="K388" s="239" t="s">
        <v>149</v>
      </c>
      <c r="L388" s="244"/>
      <c r="M388" s="245" t="s">
        <v>19</v>
      </c>
      <c r="N388" s="246" t="s">
        <v>46</v>
      </c>
      <c r="O388" s="86"/>
      <c r="P388" s="215">
        <f>O388*H388</f>
        <v>0</v>
      </c>
      <c r="Q388" s="215">
        <v>3.0000000000000001E-05</v>
      </c>
      <c r="R388" s="215">
        <f>Q388*H388</f>
        <v>0.0031979999999999999</v>
      </c>
      <c r="S388" s="215">
        <v>0</v>
      </c>
      <c r="T388" s="216">
        <f>S388*H388</f>
        <v>0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17" t="s">
        <v>335</v>
      </c>
      <c r="AT388" s="217" t="s">
        <v>224</v>
      </c>
      <c r="AU388" s="217" t="s">
        <v>85</v>
      </c>
      <c r="AY388" s="19" t="s">
        <v>142</v>
      </c>
      <c r="BE388" s="218">
        <f>IF(N388="základní",J388,0)</f>
        <v>0</v>
      </c>
      <c r="BF388" s="218">
        <f>IF(N388="snížená",J388,0)</f>
        <v>0</v>
      </c>
      <c r="BG388" s="218">
        <f>IF(N388="zákl. přenesená",J388,0)</f>
        <v>0</v>
      </c>
      <c r="BH388" s="218">
        <f>IF(N388="sníž. přenesená",J388,0)</f>
        <v>0</v>
      </c>
      <c r="BI388" s="218">
        <f>IF(N388="nulová",J388,0)</f>
        <v>0</v>
      </c>
      <c r="BJ388" s="19" t="s">
        <v>83</v>
      </c>
      <c r="BK388" s="218">
        <f>ROUND(I388*H388,2)</f>
        <v>0</v>
      </c>
      <c r="BL388" s="19" t="s">
        <v>275</v>
      </c>
      <c r="BM388" s="217" t="s">
        <v>654</v>
      </c>
    </row>
    <row r="389" s="2" customFormat="1">
      <c r="A389" s="40"/>
      <c r="B389" s="41"/>
      <c r="C389" s="42"/>
      <c r="D389" s="219" t="s">
        <v>152</v>
      </c>
      <c r="E389" s="42"/>
      <c r="F389" s="220" t="s">
        <v>564</v>
      </c>
      <c r="G389" s="42"/>
      <c r="H389" s="42"/>
      <c r="I389" s="221"/>
      <c r="J389" s="42"/>
      <c r="K389" s="42"/>
      <c r="L389" s="46"/>
      <c r="M389" s="222"/>
      <c r="N389" s="223"/>
      <c r="O389" s="86"/>
      <c r="P389" s="86"/>
      <c r="Q389" s="86"/>
      <c r="R389" s="86"/>
      <c r="S389" s="86"/>
      <c r="T389" s="87"/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T389" s="19" t="s">
        <v>152</v>
      </c>
      <c r="AU389" s="19" t="s">
        <v>85</v>
      </c>
    </row>
    <row r="390" s="13" customFormat="1">
      <c r="A390" s="13"/>
      <c r="B390" s="226"/>
      <c r="C390" s="227"/>
      <c r="D390" s="219" t="s">
        <v>169</v>
      </c>
      <c r="E390" s="228" t="s">
        <v>19</v>
      </c>
      <c r="F390" s="229" t="s">
        <v>655</v>
      </c>
      <c r="G390" s="227"/>
      <c r="H390" s="230">
        <v>106.59999999999999</v>
      </c>
      <c r="I390" s="231"/>
      <c r="J390" s="227"/>
      <c r="K390" s="227"/>
      <c r="L390" s="232"/>
      <c r="M390" s="233"/>
      <c r="N390" s="234"/>
      <c r="O390" s="234"/>
      <c r="P390" s="234"/>
      <c r="Q390" s="234"/>
      <c r="R390" s="234"/>
      <c r="S390" s="234"/>
      <c r="T390" s="235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6" t="s">
        <v>169</v>
      </c>
      <c r="AU390" s="236" t="s">
        <v>85</v>
      </c>
      <c r="AV390" s="13" t="s">
        <v>85</v>
      </c>
      <c r="AW390" s="13" t="s">
        <v>34</v>
      </c>
      <c r="AX390" s="13" t="s">
        <v>83</v>
      </c>
      <c r="AY390" s="236" t="s">
        <v>142</v>
      </c>
    </row>
    <row r="391" s="2" customFormat="1" ht="16.5" customHeight="1">
      <c r="A391" s="40"/>
      <c r="B391" s="41"/>
      <c r="C391" s="206" t="s">
        <v>656</v>
      </c>
      <c r="D391" s="206" t="s">
        <v>145</v>
      </c>
      <c r="E391" s="207" t="s">
        <v>657</v>
      </c>
      <c r="F391" s="208" t="s">
        <v>658</v>
      </c>
      <c r="G391" s="209" t="s">
        <v>165</v>
      </c>
      <c r="H391" s="210">
        <v>180.25700000000001</v>
      </c>
      <c r="I391" s="211"/>
      <c r="J391" s="212">
        <f>ROUND(I391*H391,2)</f>
        <v>0</v>
      </c>
      <c r="K391" s="208" t="s">
        <v>149</v>
      </c>
      <c r="L391" s="46"/>
      <c r="M391" s="213" t="s">
        <v>19</v>
      </c>
      <c r="N391" s="214" t="s">
        <v>46</v>
      </c>
      <c r="O391" s="86"/>
      <c r="P391" s="215">
        <f>O391*H391</f>
        <v>0</v>
      </c>
      <c r="Q391" s="215">
        <v>0.0044999999999999997</v>
      </c>
      <c r="R391" s="215">
        <f>Q391*H391</f>
        <v>0.81115649999999995</v>
      </c>
      <c r="S391" s="215">
        <v>0</v>
      </c>
      <c r="T391" s="216">
        <f>S391*H391</f>
        <v>0</v>
      </c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17" t="s">
        <v>275</v>
      </c>
      <c r="AT391" s="217" t="s">
        <v>145</v>
      </c>
      <c r="AU391" s="217" t="s">
        <v>85</v>
      </c>
      <c r="AY391" s="19" t="s">
        <v>142</v>
      </c>
      <c r="BE391" s="218">
        <f>IF(N391="základní",J391,0)</f>
        <v>0</v>
      </c>
      <c r="BF391" s="218">
        <f>IF(N391="snížená",J391,0)</f>
        <v>0</v>
      </c>
      <c r="BG391" s="218">
        <f>IF(N391="zákl. přenesená",J391,0)</f>
        <v>0</v>
      </c>
      <c r="BH391" s="218">
        <f>IF(N391="sníž. přenesená",J391,0)</f>
        <v>0</v>
      </c>
      <c r="BI391" s="218">
        <f>IF(N391="nulová",J391,0)</f>
        <v>0</v>
      </c>
      <c r="BJ391" s="19" t="s">
        <v>83</v>
      </c>
      <c r="BK391" s="218">
        <f>ROUND(I391*H391,2)</f>
        <v>0</v>
      </c>
      <c r="BL391" s="19" t="s">
        <v>275</v>
      </c>
      <c r="BM391" s="217" t="s">
        <v>659</v>
      </c>
    </row>
    <row r="392" s="2" customFormat="1">
      <c r="A392" s="40"/>
      <c r="B392" s="41"/>
      <c r="C392" s="42"/>
      <c r="D392" s="219" t="s">
        <v>152</v>
      </c>
      <c r="E392" s="42"/>
      <c r="F392" s="220" t="s">
        <v>660</v>
      </c>
      <c r="G392" s="42"/>
      <c r="H392" s="42"/>
      <c r="I392" s="221"/>
      <c r="J392" s="42"/>
      <c r="K392" s="42"/>
      <c r="L392" s="46"/>
      <c r="M392" s="222"/>
      <c r="N392" s="223"/>
      <c r="O392" s="86"/>
      <c r="P392" s="86"/>
      <c r="Q392" s="86"/>
      <c r="R392" s="86"/>
      <c r="S392" s="86"/>
      <c r="T392" s="87"/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T392" s="19" t="s">
        <v>152</v>
      </c>
      <c r="AU392" s="19" t="s">
        <v>85</v>
      </c>
    </row>
    <row r="393" s="2" customFormat="1">
      <c r="A393" s="40"/>
      <c r="B393" s="41"/>
      <c r="C393" s="42"/>
      <c r="D393" s="224" t="s">
        <v>154</v>
      </c>
      <c r="E393" s="42"/>
      <c r="F393" s="225" t="s">
        <v>661</v>
      </c>
      <c r="G393" s="42"/>
      <c r="H393" s="42"/>
      <c r="I393" s="221"/>
      <c r="J393" s="42"/>
      <c r="K393" s="42"/>
      <c r="L393" s="46"/>
      <c r="M393" s="222"/>
      <c r="N393" s="223"/>
      <c r="O393" s="86"/>
      <c r="P393" s="86"/>
      <c r="Q393" s="86"/>
      <c r="R393" s="86"/>
      <c r="S393" s="86"/>
      <c r="T393" s="87"/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T393" s="19" t="s">
        <v>154</v>
      </c>
      <c r="AU393" s="19" t="s">
        <v>85</v>
      </c>
    </row>
    <row r="394" s="13" customFormat="1">
      <c r="A394" s="13"/>
      <c r="B394" s="226"/>
      <c r="C394" s="227"/>
      <c r="D394" s="219" t="s">
        <v>169</v>
      </c>
      <c r="E394" s="228" t="s">
        <v>19</v>
      </c>
      <c r="F394" s="229" t="s">
        <v>648</v>
      </c>
      <c r="G394" s="227"/>
      <c r="H394" s="230">
        <v>180.25700000000001</v>
      </c>
      <c r="I394" s="231"/>
      <c r="J394" s="227"/>
      <c r="K394" s="227"/>
      <c r="L394" s="232"/>
      <c r="M394" s="233"/>
      <c r="N394" s="234"/>
      <c r="O394" s="234"/>
      <c r="P394" s="234"/>
      <c r="Q394" s="234"/>
      <c r="R394" s="234"/>
      <c r="S394" s="234"/>
      <c r="T394" s="235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6" t="s">
        <v>169</v>
      </c>
      <c r="AU394" s="236" t="s">
        <v>85</v>
      </c>
      <c r="AV394" s="13" t="s">
        <v>85</v>
      </c>
      <c r="AW394" s="13" t="s">
        <v>34</v>
      </c>
      <c r="AX394" s="13" t="s">
        <v>83</v>
      </c>
      <c r="AY394" s="236" t="s">
        <v>142</v>
      </c>
    </row>
    <row r="395" s="2" customFormat="1" ht="16.5" customHeight="1">
      <c r="A395" s="40"/>
      <c r="B395" s="41"/>
      <c r="C395" s="206" t="s">
        <v>662</v>
      </c>
      <c r="D395" s="206" t="s">
        <v>145</v>
      </c>
      <c r="E395" s="207" t="s">
        <v>663</v>
      </c>
      <c r="F395" s="208" t="s">
        <v>664</v>
      </c>
      <c r="G395" s="209" t="s">
        <v>165</v>
      </c>
      <c r="H395" s="210">
        <v>360.51299999999998</v>
      </c>
      <c r="I395" s="211"/>
      <c r="J395" s="212">
        <f>ROUND(I395*H395,2)</f>
        <v>0</v>
      </c>
      <c r="K395" s="208" t="s">
        <v>149</v>
      </c>
      <c r="L395" s="46"/>
      <c r="M395" s="213" t="s">
        <v>19</v>
      </c>
      <c r="N395" s="214" t="s">
        <v>46</v>
      </c>
      <c r="O395" s="86"/>
      <c r="P395" s="215">
        <f>O395*H395</f>
        <v>0</v>
      </c>
      <c r="Q395" s="215">
        <v>0.0014499999999999999</v>
      </c>
      <c r="R395" s="215">
        <f>Q395*H395</f>
        <v>0.5227438499999999</v>
      </c>
      <c r="S395" s="215">
        <v>0</v>
      </c>
      <c r="T395" s="216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17" t="s">
        <v>275</v>
      </c>
      <c r="AT395" s="217" t="s">
        <v>145</v>
      </c>
      <c r="AU395" s="217" t="s">
        <v>85</v>
      </c>
      <c r="AY395" s="19" t="s">
        <v>142</v>
      </c>
      <c r="BE395" s="218">
        <f>IF(N395="základní",J395,0)</f>
        <v>0</v>
      </c>
      <c r="BF395" s="218">
        <f>IF(N395="snížená",J395,0)</f>
        <v>0</v>
      </c>
      <c r="BG395" s="218">
        <f>IF(N395="zákl. přenesená",J395,0)</f>
        <v>0</v>
      </c>
      <c r="BH395" s="218">
        <f>IF(N395="sníž. přenesená",J395,0)</f>
        <v>0</v>
      </c>
      <c r="BI395" s="218">
        <f>IF(N395="nulová",J395,0)</f>
        <v>0</v>
      </c>
      <c r="BJ395" s="19" t="s">
        <v>83</v>
      </c>
      <c r="BK395" s="218">
        <f>ROUND(I395*H395,2)</f>
        <v>0</v>
      </c>
      <c r="BL395" s="19" t="s">
        <v>275</v>
      </c>
      <c r="BM395" s="217" t="s">
        <v>665</v>
      </c>
    </row>
    <row r="396" s="2" customFormat="1">
      <c r="A396" s="40"/>
      <c r="B396" s="41"/>
      <c r="C396" s="42"/>
      <c r="D396" s="219" t="s">
        <v>152</v>
      </c>
      <c r="E396" s="42"/>
      <c r="F396" s="220" t="s">
        <v>666</v>
      </c>
      <c r="G396" s="42"/>
      <c r="H396" s="42"/>
      <c r="I396" s="221"/>
      <c r="J396" s="42"/>
      <c r="K396" s="42"/>
      <c r="L396" s="46"/>
      <c r="M396" s="222"/>
      <c r="N396" s="223"/>
      <c r="O396" s="86"/>
      <c r="P396" s="86"/>
      <c r="Q396" s="86"/>
      <c r="R396" s="86"/>
      <c r="S396" s="86"/>
      <c r="T396" s="87"/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T396" s="19" t="s">
        <v>152</v>
      </c>
      <c r="AU396" s="19" t="s">
        <v>85</v>
      </c>
    </row>
    <row r="397" s="2" customFormat="1">
      <c r="A397" s="40"/>
      <c r="B397" s="41"/>
      <c r="C397" s="42"/>
      <c r="D397" s="224" t="s">
        <v>154</v>
      </c>
      <c r="E397" s="42"/>
      <c r="F397" s="225" t="s">
        <v>667</v>
      </c>
      <c r="G397" s="42"/>
      <c r="H397" s="42"/>
      <c r="I397" s="221"/>
      <c r="J397" s="42"/>
      <c r="K397" s="42"/>
      <c r="L397" s="46"/>
      <c r="M397" s="222"/>
      <c r="N397" s="223"/>
      <c r="O397" s="86"/>
      <c r="P397" s="86"/>
      <c r="Q397" s="86"/>
      <c r="R397" s="86"/>
      <c r="S397" s="86"/>
      <c r="T397" s="87"/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T397" s="19" t="s">
        <v>154</v>
      </c>
      <c r="AU397" s="19" t="s">
        <v>85</v>
      </c>
    </row>
    <row r="398" s="13" customFormat="1">
      <c r="A398" s="13"/>
      <c r="B398" s="226"/>
      <c r="C398" s="227"/>
      <c r="D398" s="219" t="s">
        <v>169</v>
      </c>
      <c r="E398" s="228" t="s">
        <v>19</v>
      </c>
      <c r="F398" s="229" t="s">
        <v>668</v>
      </c>
      <c r="G398" s="227"/>
      <c r="H398" s="230">
        <v>360.51299999999998</v>
      </c>
      <c r="I398" s="231"/>
      <c r="J398" s="227"/>
      <c r="K398" s="227"/>
      <c r="L398" s="232"/>
      <c r="M398" s="233"/>
      <c r="N398" s="234"/>
      <c r="O398" s="234"/>
      <c r="P398" s="234"/>
      <c r="Q398" s="234"/>
      <c r="R398" s="234"/>
      <c r="S398" s="234"/>
      <c r="T398" s="235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6" t="s">
        <v>169</v>
      </c>
      <c r="AU398" s="236" t="s">
        <v>85</v>
      </c>
      <c r="AV398" s="13" t="s">
        <v>85</v>
      </c>
      <c r="AW398" s="13" t="s">
        <v>34</v>
      </c>
      <c r="AX398" s="13" t="s">
        <v>83</v>
      </c>
      <c r="AY398" s="236" t="s">
        <v>142</v>
      </c>
    </row>
    <row r="399" s="2" customFormat="1" ht="16.5" customHeight="1">
      <c r="A399" s="40"/>
      <c r="B399" s="41"/>
      <c r="C399" s="206" t="s">
        <v>669</v>
      </c>
      <c r="D399" s="206" t="s">
        <v>145</v>
      </c>
      <c r="E399" s="207" t="s">
        <v>670</v>
      </c>
      <c r="F399" s="208" t="s">
        <v>671</v>
      </c>
      <c r="G399" s="209" t="s">
        <v>165</v>
      </c>
      <c r="H399" s="210">
        <v>172.077</v>
      </c>
      <c r="I399" s="211"/>
      <c r="J399" s="212">
        <f>ROUND(I399*H399,2)</f>
        <v>0</v>
      </c>
      <c r="K399" s="208" t="s">
        <v>149</v>
      </c>
      <c r="L399" s="46"/>
      <c r="M399" s="213" t="s">
        <v>19</v>
      </c>
      <c r="N399" s="214" t="s">
        <v>46</v>
      </c>
      <c r="O399" s="86"/>
      <c r="P399" s="215">
        <f>O399*H399</f>
        <v>0</v>
      </c>
      <c r="Q399" s="215">
        <v>0</v>
      </c>
      <c r="R399" s="215">
        <f>Q399*H399</f>
        <v>0</v>
      </c>
      <c r="S399" s="215">
        <v>0.081500000000000003</v>
      </c>
      <c r="T399" s="216">
        <f>S399*H399</f>
        <v>14.0242755</v>
      </c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R399" s="217" t="s">
        <v>275</v>
      </c>
      <c r="AT399" s="217" t="s">
        <v>145</v>
      </c>
      <c r="AU399" s="217" t="s">
        <v>85</v>
      </c>
      <c r="AY399" s="19" t="s">
        <v>142</v>
      </c>
      <c r="BE399" s="218">
        <f>IF(N399="základní",J399,0)</f>
        <v>0</v>
      </c>
      <c r="BF399" s="218">
        <f>IF(N399="snížená",J399,0)</f>
        <v>0</v>
      </c>
      <c r="BG399" s="218">
        <f>IF(N399="zákl. přenesená",J399,0)</f>
        <v>0</v>
      </c>
      <c r="BH399" s="218">
        <f>IF(N399="sníž. přenesená",J399,0)</f>
        <v>0</v>
      </c>
      <c r="BI399" s="218">
        <f>IF(N399="nulová",J399,0)</f>
        <v>0</v>
      </c>
      <c r="BJ399" s="19" t="s">
        <v>83</v>
      </c>
      <c r="BK399" s="218">
        <f>ROUND(I399*H399,2)</f>
        <v>0</v>
      </c>
      <c r="BL399" s="19" t="s">
        <v>275</v>
      </c>
      <c r="BM399" s="217" t="s">
        <v>672</v>
      </c>
    </row>
    <row r="400" s="2" customFormat="1">
      <c r="A400" s="40"/>
      <c r="B400" s="41"/>
      <c r="C400" s="42"/>
      <c r="D400" s="219" t="s">
        <v>152</v>
      </c>
      <c r="E400" s="42"/>
      <c r="F400" s="220" t="s">
        <v>673</v>
      </c>
      <c r="G400" s="42"/>
      <c r="H400" s="42"/>
      <c r="I400" s="221"/>
      <c r="J400" s="42"/>
      <c r="K400" s="42"/>
      <c r="L400" s="46"/>
      <c r="M400" s="222"/>
      <c r="N400" s="223"/>
      <c r="O400" s="86"/>
      <c r="P400" s="86"/>
      <c r="Q400" s="86"/>
      <c r="R400" s="86"/>
      <c r="S400" s="86"/>
      <c r="T400" s="87"/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T400" s="19" t="s">
        <v>152</v>
      </c>
      <c r="AU400" s="19" t="s">
        <v>85</v>
      </c>
    </row>
    <row r="401" s="2" customFormat="1">
      <c r="A401" s="40"/>
      <c r="B401" s="41"/>
      <c r="C401" s="42"/>
      <c r="D401" s="224" t="s">
        <v>154</v>
      </c>
      <c r="E401" s="42"/>
      <c r="F401" s="225" t="s">
        <v>674</v>
      </c>
      <c r="G401" s="42"/>
      <c r="H401" s="42"/>
      <c r="I401" s="221"/>
      <c r="J401" s="42"/>
      <c r="K401" s="42"/>
      <c r="L401" s="46"/>
      <c r="M401" s="222"/>
      <c r="N401" s="223"/>
      <c r="O401" s="86"/>
      <c r="P401" s="86"/>
      <c r="Q401" s="86"/>
      <c r="R401" s="86"/>
      <c r="S401" s="86"/>
      <c r="T401" s="87"/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T401" s="19" t="s">
        <v>154</v>
      </c>
      <c r="AU401" s="19" t="s">
        <v>85</v>
      </c>
    </row>
    <row r="402" s="13" customFormat="1">
      <c r="A402" s="13"/>
      <c r="B402" s="226"/>
      <c r="C402" s="227"/>
      <c r="D402" s="219" t="s">
        <v>169</v>
      </c>
      <c r="E402" s="228" t="s">
        <v>19</v>
      </c>
      <c r="F402" s="229" t="s">
        <v>675</v>
      </c>
      <c r="G402" s="227"/>
      <c r="H402" s="230">
        <v>172.077</v>
      </c>
      <c r="I402" s="231"/>
      <c r="J402" s="227"/>
      <c r="K402" s="227"/>
      <c r="L402" s="232"/>
      <c r="M402" s="233"/>
      <c r="N402" s="234"/>
      <c r="O402" s="234"/>
      <c r="P402" s="234"/>
      <c r="Q402" s="234"/>
      <c r="R402" s="234"/>
      <c r="S402" s="234"/>
      <c r="T402" s="235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6" t="s">
        <v>169</v>
      </c>
      <c r="AU402" s="236" t="s">
        <v>85</v>
      </c>
      <c r="AV402" s="13" t="s">
        <v>85</v>
      </c>
      <c r="AW402" s="13" t="s">
        <v>34</v>
      </c>
      <c r="AX402" s="13" t="s">
        <v>83</v>
      </c>
      <c r="AY402" s="236" t="s">
        <v>142</v>
      </c>
    </row>
    <row r="403" s="2" customFormat="1" ht="21.75" customHeight="1">
      <c r="A403" s="40"/>
      <c r="B403" s="41"/>
      <c r="C403" s="206" t="s">
        <v>676</v>
      </c>
      <c r="D403" s="206" t="s">
        <v>145</v>
      </c>
      <c r="E403" s="207" t="s">
        <v>677</v>
      </c>
      <c r="F403" s="208" t="s">
        <v>678</v>
      </c>
      <c r="G403" s="209" t="s">
        <v>165</v>
      </c>
      <c r="H403" s="210">
        <v>180.25700000000001</v>
      </c>
      <c r="I403" s="211"/>
      <c r="J403" s="212">
        <f>ROUND(I403*H403,2)</f>
        <v>0</v>
      </c>
      <c r="K403" s="208" t="s">
        <v>149</v>
      </c>
      <c r="L403" s="46"/>
      <c r="M403" s="213" t="s">
        <v>19</v>
      </c>
      <c r="N403" s="214" t="s">
        <v>46</v>
      </c>
      <c r="O403" s="86"/>
      <c r="P403" s="215">
        <f>O403*H403</f>
        <v>0</v>
      </c>
      <c r="Q403" s="215">
        <v>0.0060499999999999998</v>
      </c>
      <c r="R403" s="215">
        <f>Q403*H403</f>
        <v>1.09055485</v>
      </c>
      <c r="S403" s="215">
        <v>0</v>
      </c>
      <c r="T403" s="216">
        <f>S403*H403</f>
        <v>0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17" t="s">
        <v>275</v>
      </c>
      <c r="AT403" s="217" t="s">
        <v>145</v>
      </c>
      <c r="AU403" s="217" t="s">
        <v>85</v>
      </c>
      <c r="AY403" s="19" t="s">
        <v>142</v>
      </c>
      <c r="BE403" s="218">
        <f>IF(N403="základní",J403,0)</f>
        <v>0</v>
      </c>
      <c r="BF403" s="218">
        <f>IF(N403="snížená",J403,0)</f>
        <v>0</v>
      </c>
      <c r="BG403" s="218">
        <f>IF(N403="zákl. přenesená",J403,0)</f>
        <v>0</v>
      </c>
      <c r="BH403" s="218">
        <f>IF(N403="sníž. přenesená",J403,0)</f>
        <v>0</v>
      </c>
      <c r="BI403" s="218">
        <f>IF(N403="nulová",J403,0)</f>
        <v>0</v>
      </c>
      <c r="BJ403" s="19" t="s">
        <v>83</v>
      </c>
      <c r="BK403" s="218">
        <f>ROUND(I403*H403,2)</f>
        <v>0</v>
      </c>
      <c r="BL403" s="19" t="s">
        <v>275</v>
      </c>
      <c r="BM403" s="217" t="s">
        <v>679</v>
      </c>
    </row>
    <row r="404" s="2" customFormat="1">
      <c r="A404" s="40"/>
      <c r="B404" s="41"/>
      <c r="C404" s="42"/>
      <c r="D404" s="219" t="s">
        <v>152</v>
      </c>
      <c r="E404" s="42"/>
      <c r="F404" s="220" t="s">
        <v>680</v>
      </c>
      <c r="G404" s="42"/>
      <c r="H404" s="42"/>
      <c r="I404" s="221"/>
      <c r="J404" s="42"/>
      <c r="K404" s="42"/>
      <c r="L404" s="46"/>
      <c r="M404" s="222"/>
      <c r="N404" s="223"/>
      <c r="O404" s="86"/>
      <c r="P404" s="86"/>
      <c r="Q404" s="86"/>
      <c r="R404" s="86"/>
      <c r="S404" s="86"/>
      <c r="T404" s="87"/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T404" s="19" t="s">
        <v>152</v>
      </c>
      <c r="AU404" s="19" t="s">
        <v>85</v>
      </c>
    </row>
    <row r="405" s="2" customFormat="1">
      <c r="A405" s="40"/>
      <c r="B405" s="41"/>
      <c r="C405" s="42"/>
      <c r="D405" s="224" t="s">
        <v>154</v>
      </c>
      <c r="E405" s="42"/>
      <c r="F405" s="225" t="s">
        <v>681</v>
      </c>
      <c r="G405" s="42"/>
      <c r="H405" s="42"/>
      <c r="I405" s="221"/>
      <c r="J405" s="42"/>
      <c r="K405" s="42"/>
      <c r="L405" s="46"/>
      <c r="M405" s="222"/>
      <c r="N405" s="223"/>
      <c r="O405" s="86"/>
      <c r="P405" s="86"/>
      <c r="Q405" s="86"/>
      <c r="R405" s="86"/>
      <c r="S405" s="86"/>
      <c r="T405" s="87"/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T405" s="19" t="s">
        <v>154</v>
      </c>
      <c r="AU405" s="19" t="s">
        <v>85</v>
      </c>
    </row>
    <row r="406" s="13" customFormat="1">
      <c r="A406" s="13"/>
      <c r="B406" s="226"/>
      <c r="C406" s="227"/>
      <c r="D406" s="219" t="s">
        <v>169</v>
      </c>
      <c r="E406" s="228" t="s">
        <v>19</v>
      </c>
      <c r="F406" s="229" t="s">
        <v>648</v>
      </c>
      <c r="G406" s="227"/>
      <c r="H406" s="230">
        <v>180.25700000000001</v>
      </c>
      <c r="I406" s="231"/>
      <c r="J406" s="227"/>
      <c r="K406" s="227"/>
      <c r="L406" s="232"/>
      <c r="M406" s="233"/>
      <c r="N406" s="234"/>
      <c r="O406" s="234"/>
      <c r="P406" s="234"/>
      <c r="Q406" s="234"/>
      <c r="R406" s="234"/>
      <c r="S406" s="234"/>
      <c r="T406" s="235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6" t="s">
        <v>169</v>
      </c>
      <c r="AU406" s="236" t="s">
        <v>85</v>
      </c>
      <c r="AV406" s="13" t="s">
        <v>85</v>
      </c>
      <c r="AW406" s="13" t="s">
        <v>34</v>
      </c>
      <c r="AX406" s="13" t="s">
        <v>83</v>
      </c>
      <c r="AY406" s="236" t="s">
        <v>142</v>
      </c>
    </row>
    <row r="407" s="2" customFormat="1" ht="16.5" customHeight="1">
      <c r="A407" s="40"/>
      <c r="B407" s="41"/>
      <c r="C407" s="237" t="s">
        <v>682</v>
      </c>
      <c r="D407" s="237" t="s">
        <v>224</v>
      </c>
      <c r="E407" s="238" t="s">
        <v>683</v>
      </c>
      <c r="F407" s="239" t="s">
        <v>684</v>
      </c>
      <c r="G407" s="240" t="s">
        <v>165</v>
      </c>
      <c r="H407" s="241">
        <v>198.28200000000001</v>
      </c>
      <c r="I407" s="242"/>
      <c r="J407" s="243">
        <f>ROUND(I407*H407,2)</f>
        <v>0</v>
      </c>
      <c r="K407" s="239" t="s">
        <v>149</v>
      </c>
      <c r="L407" s="244"/>
      <c r="M407" s="245" t="s">
        <v>19</v>
      </c>
      <c r="N407" s="246" t="s">
        <v>46</v>
      </c>
      <c r="O407" s="86"/>
      <c r="P407" s="215">
        <f>O407*H407</f>
        <v>0</v>
      </c>
      <c r="Q407" s="215">
        <v>0.0129</v>
      </c>
      <c r="R407" s="215">
        <f>Q407*H407</f>
        <v>2.5578378000000002</v>
      </c>
      <c r="S407" s="215">
        <v>0</v>
      </c>
      <c r="T407" s="216">
        <f>S407*H407</f>
        <v>0</v>
      </c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R407" s="217" t="s">
        <v>335</v>
      </c>
      <c r="AT407" s="217" t="s">
        <v>224</v>
      </c>
      <c r="AU407" s="217" t="s">
        <v>85</v>
      </c>
      <c r="AY407" s="19" t="s">
        <v>142</v>
      </c>
      <c r="BE407" s="218">
        <f>IF(N407="základní",J407,0)</f>
        <v>0</v>
      </c>
      <c r="BF407" s="218">
        <f>IF(N407="snížená",J407,0)</f>
        <v>0</v>
      </c>
      <c r="BG407" s="218">
        <f>IF(N407="zákl. přenesená",J407,0)</f>
        <v>0</v>
      </c>
      <c r="BH407" s="218">
        <f>IF(N407="sníž. přenesená",J407,0)</f>
        <v>0</v>
      </c>
      <c r="BI407" s="218">
        <f>IF(N407="nulová",J407,0)</f>
        <v>0</v>
      </c>
      <c r="BJ407" s="19" t="s">
        <v>83</v>
      </c>
      <c r="BK407" s="218">
        <f>ROUND(I407*H407,2)</f>
        <v>0</v>
      </c>
      <c r="BL407" s="19" t="s">
        <v>275</v>
      </c>
      <c r="BM407" s="217" t="s">
        <v>685</v>
      </c>
    </row>
    <row r="408" s="2" customFormat="1">
      <c r="A408" s="40"/>
      <c r="B408" s="41"/>
      <c r="C408" s="42"/>
      <c r="D408" s="219" t="s">
        <v>152</v>
      </c>
      <c r="E408" s="42"/>
      <c r="F408" s="220" t="s">
        <v>684</v>
      </c>
      <c r="G408" s="42"/>
      <c r="H408" s="42"/>
      <c r="I408" s="221"/>
      <c r="J408" s="42"/>
      <c r="K408" s="42"/>
      <c r="L408" s="46"/>
      <c r="M408" s="222"/>
      <c r="N408" s="223"/>
      <c r="O408" s="86"/>
      <c r="P408" s="86"/>
      <c r="Q408" s="86"/>
      <c r="R408" s="86"/>
      <c r="S408" s="86"/>
      <c r="T408" s="87"/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T408" s="19" t="s">
        <v>152</v>
      </c>
      <c r="AU408" s="19" t="s">
        <v>85</v>
      </c>
    </row>
    <row r="409" s="13" customFormat="1">
      <c r="A409" s="13"/>
      <c r="B409" s="226"/>
      <c r="C409" s="227"/>
      <c r="D409" s="219" t="s">
        <v>169</v>
      </c>
      <c r="E409" s="228" t="s">
        <v>19</v>
      </c>
      <c r="F409" s="229" t="s">
        <v>686</v>
      </c>
      <c r="G409" s="227"/>
      <c r="H409" s="230">
        <v>198.28200000000001</v>
      </c>
      <c r="I409" s="231"/>
      <c r="J409" s="227"/>
      <c r="K409" s="227"/>
      <c r="L409" s="232"/>
      <c r="M409" s="233"/>
      <c r="N409" s="234"/>
      <c r="O409" s="234"/>
      <c r="P409" s="234"/>
      <c r="Q409" s="234"/>
      <c r="R409" s="234"/>
      <c r="S409" s="234"/>
      <c r="T409" s="235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6" t="s">
        <v>169</v>
      </c>
      <c r="AU409" s="236" t="s">
        <v>85</v>
      </c>
      <c r="AV409" s="13" t="s">
        <v>85</v>
      </c>
      <c r="AW409" s="13" t="s">
        <v>34</v>
      </c>
      <c r="AX409" s="13" t="s">
        <v>83</v>
      </c>
      <c r="AY409" s="236" t="s">
        <v>142</v>
      </c>
    </row>
    <row r="410" s="2" customFormat="1" ht="16.5" customHeight="1">
      <c r="A410" s="40"/>
      <c r="B410" s="41"/>
      <c r="C410" s="206" t="s">
        <v>687</v>
      </c>
      <c r="D410" s="206" t="s">
        <v>145</v>
      </c>
      <c r="E410" s="207" t="s">
        <v>688</v>
      </c>
      <c r="F410" s="208" t="s">
        <v>689</v>
      </c>
      <c r="G410" s="209" t="s">
        <v>165</v>
      </c>
      <c r="H410" s="210">
        <v>180.25700000000001</v>
      </c>
      <c r="I410" s="211"/>
      <c r="J410" s="212">
        <f>ROUND(I410*H410,2)</f>
        <v>0</v>
      </c>
      <c r="K410" s="208" t="s">
        <v>149</v>
      </c>
      <c r="L410" s="46"/>
      <c r="M410" s="213" t="s">
        <v>19</v>
      </c>
      <c r="N410" s="214" t="s">
        <v>46</v>
      </c>
      <c r="O410" s="86"/>
      <c r="P410" s="215">
        <f>O410*H410</f>
        <v>0</v>
      </c>
      <c r="Q410" s="215">
        <v>0</v>
      </c>
      <c r="R410" s="215">
        <f>Q410*H410</f>
        <v>0</v>
      </c>
      <c r="S410" s="215">
        <v>0</v>
      </c>
      <c r="T410" s="216">
        <f>S410*H410</f>
        <v>0</v>
      </c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R410" s="217" t="s">
        <v>275</v>
      </c>
      <c r="AT410" s="217" t="s">
        <v>145</v>
      </c>
      <c r="AU410" s="217" t="s">
        <v>85</v>
      </c>
      <c r="AY410" s="19" t="s">
        <v>142</v>
      </c>
      <c r="BE410" s="218">
        <f>IF(N410="základní",J410,0)</f>
        <v>0</v>
      </c>
      <c r="BF410" s="218">
        <f>IF(N410="snížená",J410,0)</f>
        <v>0</v>
      </c>
      <c r="BG410" s="218">
        <f>IF(N410="zákl. přenesená",J410,0)</f>
        <v>0</v>
      </c>
      <c r="BH410" s="218">
        <f>IF(N410="sníž. přenesená",J410,0)</f>
        <v>0</v>
      </c>
      <c r="BI410" s="218">
        <f>IF(N410="nulová",J410,0)</f>
        <v>0</v>
      </c>
      <c r="BJ410" s="19" t="s">
        <v>83</v>
      </c>
      <c r="BK410" s="218">
        <f>ROUND(I410*H410,2)</f>
        <v>0</v>
      </c>
      <c r="BL410" s="19" t="s">
        <v>275</v>
      </c>
      <c r="BM410" s="217" t="s">
        <v>690</v>
      </c>
    </row>
    <row r="411" s="2" customFormat="1">
      <c r="A411" s="40"/>
      <c r="B411" s="41"/>
      <c r="C411" s="42"/>
      <c r="D411" s="219" t="s">
        <v>152</v>
      </c>
      <c r="E411" s="42"/>
      <c r="F411" s="220" t="s">
        <v>691</v>
      </c>
      <c r="G411" s="42"/>
      <c r="H411" s="42"/>
      <c r="I411" s="221"/>
      <c r="J411" s="42"/>
      <c r="K411" s="42"/>
      <c r="L411" s="46"/>
      <c r="M411" s="222"/>
      <c r="N411" s="223"/>
      <c r="O411" s="86"/>
      <c r="P411" s="86"/>
      <c r="Q411" s="86"/>
      <c r="R411" s="86"/>
      <c r="S411" s="86"/>
      <c r="T411" s="87"/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T411" s="19" t="s">
        <v>152</v>
      </c>
      <c r="AU411" s="19" t="s">
        <v>85</v>
      </c>
    </row>
    <row r="412" s="2" customFormat="1">
      <c r="A412" s="40"/>
      <c r="B412" s="41"/>
      <c r="C412" s="42"/>
      <c r="D412" s="224" t="s">
        <v>154</v>
      </c>
      <c r="E412" s="42"/>
      <c r="F412" s="225" t="s">
        <v>692</v>
      </c>
      <c r="G412" s="42"/>
      <c r="H412" s="42"/>
      <c r="I412" s="221"/>
      <c r="J412" s="42"/>
      <c r="K412" s="42"/>
      <c r="L412" s="46"/>
      <c r="M412" s="222"/>
      <c r="N412" s="223"/>
      <c r="O412" s="86"/>
      <c r="P412" s="86"/>
      <c r="Q412" s="86"/>
      <c r="R412" s="86"/>
      <c r="S412" s="86"/>
      <c r="T412" s="87"/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T412" s="19" t="s">
        <v>154</v>
      </c>
      <c r="AU412" s="19" t="s">
        <v>85</v>
      </c>
    </row>
    <row r="413" s="13" customFormat="1">
      <c r="A413" s="13"/>
      <c r="B413" s="226"/>
      <c r="C413" s="227"/>
      <c r="D413" s="219" t="s">
        <v>169</v>
      </c>
      <c r="E413" s="228" t="s">
        <v>19</v>
      </c>
      <c r="F413" s="229" t="s">
        <v>648</v>
      </c>
      <c r="G413" s="227"/>
      <c r="H413" s="230">
        <v>180.25700000000001</v>
      </c>
      <c r="I413" s="231"/>
      <c r="J413" s="227"/>
      <c r="K413" s="227"/>
      <c r="L413" s="232"/>
      <c r="M413" s="233"/>
      <c r="N413" s="234"/>
      <c r="O413" s="234"/>
      <c r="P413" s="234"/>
      <c r="Q413" s="234"/>
      <c r="R413" s="234"/>
      <c r="S413" s="234"/>
      <c r="T413" s="235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6" t="s">
        <v>169</v>
      </c>
      <c r="AU413" s="236" t="s">
        <v>85</v>
      </c>
      <c r="AV413" s="13" t="s">
        <v>85</v>
      </c>
      <c r="AW413" s="13" t="s">
        <v>34</v>
      </c>
      <c r="AX413" s="13" t="s">
        <v>83</v>
      </c>
      <c r="AY413" s="236" t="s">
        <v>142</v>
      </c>
    </row>
    <row r="414" s="2" customFormat="1" ht="16.5" customHeight="1">
      <c r="A414" s="40"/>
      <c r="B414" s="41"/>
      <c r="C414" s="206" t="s">
        <v>693</v>
      </c>
      <c r="D414" s="206" t="s">
        <v>145</v>
      </c>
      <c r="E414" s="207" t="s">
        <v>694</v>
      </c>
      <c r="F414" s="208" t="s">
        <v>695</v>
      </c>
      <c r="G414" s="209" t="s">
        <v>187</v>
      </c>
      <c r="H414" s="210">
        <v>220</v>
      </c>
      <c r="I414" s="211"/>
      <c r="J414" s="212">
        <f>ROUND(I414*H414,2)</f>
        <v>0</v>
      </c>
      <c r="K414" s="208" t="s">
        <v>149</v>
      </c>
      <c r="L414" s="46"/>
      <c r="M414" s="213" t="s">
        <v>19</v>
      </c>
      <c r="N414" s="214" t="s">
        <v>46</v>
      </c>
      <c r="O414" s="86"/>
      <c r="P414" s="215">
        <f>O414*H414</f>
        <v>0</v>
      </c>
      <c r="Q414" s="215">
        <v>0.00050000000000000001</v>
      </c>
      <c r="R414" s="215">
        <f>Q414*H414</f>
        <v>0.11</v>
      </c>
      <c r="S414" s="215">
        <v>0</v>
      </c>
      <c r="T414" s="216">
        <f>S414*H414</f>
        <v>0</v>
      </c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R414" s="217" t="s">
        <v>275</v>
      </c>
      <c r="AT414" s="217" t="s">
        <v>145</v>
      </c>
      <c r="AU414" s="217" t="s">
        <v>85</v>
      </c>
      <c r="AY414" s="19" t="s">
        <v>142</v>
      </c>
      <c r="BE414" s="218">
        <f>IF(N414="základní",J414,0)</f>
        <v>0</v>
      </c>
      <c r="BF414" s="218">
        <f>IF(N414="snížená",J414,0)</f>
        <v>0</v>
      </c>
      <c r="BG414" s="218">
        <f>IF(N414="zákl. přenesená",J414,0)</f>
        <v>0</v>
      </c>
      <c r="BH414" s="218">
        <f>IF(N414="sníž. přenesená",J414,0)</f>
        <v>0</v>
      </c>
      <c r="BI414" s="218">
        <f>IF(N414="nulová",J414,0)</f>
        <v>0</v>
      </c>
      <c r="BJ414" s="19" t="s">
        <v>83</v>
      </c>
      <c r="BK414" s="218">
        <f>ROUND(I414*H414,2)</f>
        <v>0</v>
      </c>
      <c r="BL414" s="19" t="s">
        <v>275</v>
      </c>
      <c r="BM414" s="217" t="s">
        <v>696</v>
      </c>
    </row>
    <row r="415" s="2" customFormat="1">
      <c r="A415" s="40"/>
      <c r="B415" s="41"/>
      <c r="C415" s="42"/>
      <c r="D415" s="219" t="s">
        <v>152</v>
      </c>
      <c r="E415" s="42"/>
      <c r="F415" s="220" t="s">
        <v>697</v>
      </c>
      <c r="G415" s="42"/>
      <c r="H415" s="42"/>
      <c r="I415" s="221"/>
      <c r="J415" s="42"/>
      <c r="K415" s="42"/>
      <c r="L415" s="46"/>
      <c r="M415" s="222"/>
      <c r="N415" s="223"/>
      <c r="O415" s="86"/>
      <c r="P415" s="86"/>
      <c r="Q415" s="86"/>
      <c r="R415" s="86"/>
      <c r="S415" s="86"/>
      <c r="T415" s="87"/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T415" s="19" t="s">
        <v>152</v>
      </c>
      <c r="AU415" s="19" t="s">
        <v>85</v>
      </c>
    </row>
    <row r="416" s="2" customFormat="1">
      <c r="A416" s="40"/>
      <c r="B416" s="41"/>
      <c r="C416" s="42"/>
      <c r="D416" s="224" t="s">
        <v>154</v>
      </c>
      <c r="E416" s="42"/>
      <c r="F416" s="225" t="s">
        <v>698</v>
      </c>
      <c r="G416" s="42"/>
      <c r="H416" s="42"/>
      <c r="I416" s="221"/>
      <c r="J416" s="42"/>
      <c r="K416" s="42"/>
      <c r="L416" s="46"/>
      <c r="M416" s="222"/>
      <c r="N416" s="223"/>
      <c r="O416" s="86"/>
      <c r="P416" s="86"/>
      <c r="Q416" s="86"/>
      <c r="R416" s="86"/>
      <c r="S416" s="86"/>
      <c r="T416" s="87"/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T416" s="19" t="s">
        <v>154</v>
      </c>
      <c r="AU416" s="19" t="s">
        <v>85</v>
      </c>
    </row>
    <row r="417" s="2" customFormat="1" ht="16.5" customHeight="1">
      <c r="A417" s="40"/>
      <c r="B417" s="41"/>
      <c r="C417" s="206" t="s">
        <v>699</v>
      </c>
      <c r="D417" s="206" t="s">
        <v>145</v>
      </c>
      <c r="E417" s="207" t="s">
        <v>700</v>
      </c>
      <c r="F417" s="208" t="s">
        <v>701</v>
      </c>
      <c r="G417" s="209" t="s">
        <v>187</v>
      </c>
      <c r="H417" s="210">
        <v>220</v>
      </c>
      <c r="I417" s="211"/>
      <c r="J417" s="212">
        <f>ROUND(I417*H417,2)</f>
        <v>0</v>
      </c>
      <c r="K417" s="208" t="s">
        <v>149</v>
      </c>
      <c r="L417" s="46"/>
      <c r="M417" s="213" t="s">
        <v>19</v>
      </c>
      <c r="N417" s="214" t="s">
        <v>46</v>
      </c>
      <c r="O417" s="86"/>
      <c r="P417" s="215">
        <f>O417*H417</f>
        <v>0</v>
      </c>
      <c r="Q417" s="215">
        <v>3.0000000000000001E-05</v>
      </c>
      <c r="R417" s="215">
        <f>Q417*H417</f>
        <v>0.0066</v>
      </c>
      <c r="S417" s="215">
        <v>0</v>
      </c>
      <c r="T417" s="216">
        <f>S417*H417</f>
        <v>0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17" t="s">
        <v>275</v>
      </c>
      <c r="AT417" s="217" t="s">
        <v>145</v>
      </c>
      <c r="AU417" s="217" t="s">
        <v>85</v>
      </c>
      <c r="AY417" s="19" t="s">
        <v>142</v>
      </c>
      <c r="BE417" s="218">
        <f>IF(N417="základní",J417,0)</f>
        <v>0</v>
      </c>
      <c r="BF417" s="218">
        <f>IF(N417="snížená",J417,0)</f>
        <v>0</v>
      </c>
      <c r="BG417" s="218">
        <f>IF(N417="zákl. přenesená",J417,0)</f>
        <v>0</v>
      </c>
      <c r="BH417" s="218">
        <f>IF(N417="sníž. přenesená",J417,0)</f>
        <v>0</v>
      </c>
      <c r="BI417" s="218">
        <f>IF(N417="nulová",J417,0)</f>
        <v>0</v>
      </c>
      <c r="BJ417" s="19" t="s">
        <v>83</v>
      </c>
      <c r="BK417" s="218">
        <f>ROUND(I417*H417,2)</f>
        <v>0</v>
      </c>
      <c r="BL417" s="19" t="s">
        <v>275</v>
      </c>
      <c r="BM417" s="217" t="s">
        <v>702</v>
      </c>
    </row>
    <row r="418" s="2" customFormat="1">
      <c r="A418" s="40"/>
      <c r="B418" s="41"/>
      <c r="C418" s="42"/>
      <c r="D418" s="219" t="s">
        <v>152</v>
      </c>
      <c r="E418" s="42"/>
      <c r="F418" s="220" t="s">
        <v>703</v>
      </c>
      <c r="G418" s="42"/>
      <c r="H418" s="42"/>
      <c r="I418" s="221"/>
      <c r="J418" s="42"/>
      <c r="K418" s="42"/>
      <c r="L418" s="46"/>
      <c r="M418" s="222"/>
      <c r="N418" s="223"/>
      <c r="O418" s="86"/>
      <c r="P418" s="86"/>
      <c r="Q418" s="86"/>
      <c r="R418" s="86"/>
      <c r="S418" s="86"/>
      <c r="T418" s="87"/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T418" s="19" t="s">
        <v>152</v>
      </c>
      <c r="AU418" s="19" t="s">
        <v>85</v>
      </c>
    </row>
    <row r="419" s="2" customFormat="1">
      <c r="A419" s="40"/>
      <c r="B419" s="41"/>
      <c r="C419" s="42"/>
      <c r="D419" s="224" t="s">
        <v>154</v>
      </c>
      <c r="E419" s="42"/>
      <c r="F419" s="225" t="s">
        <v>704</v>
      </c>
      <c r="G419" s="42"/>
      <c r="H419" s="42"/>
      <c r="I419" s="221"/>
      <c r="J419" s="42"/>
      <c r="K419" s="42"/>
      <c r="L419" s="46"/>
      <c r="M419" s="222"/>
      <c r="N419" s="223"/>
      <c r="O419" s="86"/>
      <c r="P419" s="86"/>
      <c r="Q419" s="86"/>
      <c r="R419" s="86"/>
      <c r="S419" s="86"/>
      <c r="T419" s="87"/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T419" s="19" t="s">
        <v>154</v>
      </c>
      <c r="AU419" s="19" t="s">
        <v>85</v>
      </c>
    </row>
    <row r="420" s="12" customFormat="1" ht="22.8" customHeight="1">
      <c r="A420" s="12"/>
      <c r="B420" s="190"/>
      <c r="C420" s="191"/>
      <c r="D420" s="192" t="s">
        <v>74</v>
      </c>
      <c r="E420" s="204" t="s">
        <v>705</v>
      </c>
      <c r="F420" s="204" t="s">
        <v>706</v>
      </c>
      <c r="G420" s="191"/>
      <c r="H420" s="191"/>
      <c r="I420" s="194"/>
      <c r="J420" s="205">
        <f>BK420</f>
        <v>0</v>
      </c>
      <c r="K420" s="191"/>
      <c r="L420" s="196"/>
      <c r="M420" s="197"/>
      <c r="N420" s="198"/>
      <c r="O420" s="198"/>
      <c r="P420" s="199">
        <f>SUM(P421:P438)</f>
        <v>0</v>
      </c>
      <c r="Q420" s="198"/>
      <c r="R420" s="199">
        <f>SUM(R421:R438)</f>
        <v>0.011000000000000001</v>
      </c>
      <c r="S420" s="198"/>
      <c r="T420" s="200">
        <f>SUM(T421:T438)</f>
        <v>0</v>
      </c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R420" s="201" t="s">
        <v>85</v>
      </c>
      <c r="AT420" s="202" t="s">
        <v>74</v>
      </c>
      <c r="AU420" s="202" t="s">
        <v>83</v>
      </c>
      <c r="AY420" s="201" t="s">
        <v>142</v>
      </c>
      <c r="BK420" s="203">
        <f>SUM(BK421:BK438)</f>
        <v>0</v>
      </c>
    </row>
    <row r="421" s="2" customFormat="1" ht="16.5" customHeight="1">
      <c r="A421" s="40"/>
      <c r="B421" s="41"/>
      <c r="C421" s="206" t="s">
        <v>707</v>
      </c>
      <c r="D421" s="206" t="s">
        <v>145</v>
      </c>
      <c r="E421" s="207" t="s">
        <v>708</v>
      </c>
      <c r="F421" s="208" t="s">
        <v>709</v>
      </c>
      <c r="G421" s="209" t="s">
        <v>165</v>
      </c>
      <c r="H421" s="210">
        <v>20</v>
      </c>
      <c r="I421" s="211"/>
      <c r="J421" s="212">
        <f>ROUND(I421*H421,2)</f>
        <v>0</v>
      </c>
      <c r="K421" s="208" t="s">
        <v>149</v>
      </c>
      <c r="L421" s="46"/>
      <c r="M421" s="213" t="s">
        <v>19</v>
      </c>
      <c r="N421" s="214" t="s">
        <v>46</v>
      </c>
      <c r="O421" s="86"/>
      <c r="P421" s="215">
        <f>O421*H421</f>
        <v>0</v>
      </c>
      <c r="Q421" s="215">
        <v>6.9999999999999994E-05</v>
      </c>
      <c r="R421" s="215">
        <f>Q421*H421</f>
        <v>0.0013999999999999998</v>
      </c>
      <c r="S421" s="215">
        <v>0</v>
      </c>
      <c r="T421" s="216">
        <f>S421*H421</f>
        <v>0</v>
      </c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R421" s="217" t="s">
        <v>275</v>
      </c>
      <c r="AT421" s="217" t="s">
        <v>145</v>
      </c>
      <c r="AU421" s="217" t="s">
        <v>85</v>
      </c>
      <c r="AY421" s="19" t="s">
        <v>142</v>
      </c>
      <c r="BE421" s="218">
        <f>IF(N421="základní",J421,0)</f>
        <v>0</v>
      </c>
      <c r="BF421" s="218">
        <f>IF(N421="snížená",J421,0)</f>
        <v>0</v>
      </c>
      <c r="BG421" s="218">
        <f>IF(N421="zákl. přenesená",J421,0)</f>
        <v>0</v>
      </c>
      <c r="BH421" s="218">
        <f>IF(N421="sníž. přenesená",J421,0)</f>
        <v>0</v>
      </c>
      <c r="BI421" s="218">
        <f>IF(N421="nulová",J421,0)</f>
        <v>0</v>
      </c>
      <c r="BJ421" s="19" t="s">
        <v>83</v>
      </c>
      <c r="BK421" s="218">
        <f>ROUND(I421*H421,2)</f>
        <v>0</v>
      </c>
      <c r="BL421" s="19" t="s">
        <v>275</v>
      </c>
      <c r="BM421" s="217" t="s">
        <v>710</v>
      </c>
    </row>
    <row r="422" s="2" customFormat="1">
      <c r="A422" s="40"/>
      <c r="B422" s="41"/>
      <c r="C422" s="42"/>
      <c r="D422" s="219" t="s">
        <v>152</v>
      </c>
      <c r="E422" s="42"/>
      <c r="F422" s="220" t="s">
        <v>709</v>
      </c>
      <c r="G422" s="42"/>
      <c r="H422" s="42"/>
      <c r="I422" s="221"/>
      <c r="J422" s="42"/>
      <c r="K422" s="42"/>
      <c r="L422" s="46"/>
      <c r="M422" s="222"/>
      <c r="N422" s="223"/>
      <c r="O422" s="86"/>
      <c r="P422" s="86"/>
      <c r="Q422" s="86"/>
      <c r="R422" s="86"/>
      <c r="S422" s="86"/>
      <c r="T422" s="87"/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T422" s="19" t="s">
        <v>152</v>
      </c>
      <c r="AU422" s="19" t="s">
        <v>85</v>
      </c>
    </row>
    <row r="423" s="2" customFormat="1">
      <c r="A423" s="40"/>
      <c r="B423" s="41"/>
      <c r="C423" s="42"/>
      <c r="D423" s="224" t="s">
        <v>154</v>
      </c>
      <c r="E423" s="42"/>
      <c r="F423" s="225" t="s">
        <v>711</v>
      </c>
      <c r="G423" s="42"/>
      <c r="H423" s="42"/>
      <c r="I423" s="221"/>
      <c r="J423" s="42"/>
      <c r="K423" s="42"/>
      <c r="L423" s="46"/>
      <c r="M423" s="222"/>
      <c r="N423" s="223"/>
      <c r="O423" s="86"/>
      <c r="P423" s="86"/>
      <c r="Q423" s="86"/>
      <c r="R423" s="86"/>
      <c r="S423" s="86"/>
      <c r="T423" s="87"/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T423" s="19" t="s">
        <v>154</v>
      </c>
      <c r="AU423" s="19" t="s">
        <v>85</v>
      </c>
    </row>
    <row r="424" s="2" customFormat="1" ht="16.5" customHeight="1">
      <c r="A424" s="40"/>
      <c r="B424" s="41"/>
      <c r="C424" s="206" t="s">
        <v>712</v>
      </c>
      <c r="D424" s="206" t="s">
        <v>145</v>
      </c>
      <c r="E424" s="207" t="s">
        <v>713</v>
      </c>
      <c r="F424" s="208" t="s">
        <v>714</v>
      </c>
      <c r="G424" s="209" t="s">
        <v>165</v>
      </c>
      <c r="H424" s="210">
        <v>20</v>
      </c>
      <c r="I424" s="211"/>
      <c r="J424" s="212">
        <f>ROUND(I424*H424,2)</f>
        <v>0</v>
      </c>
      <c r="K424" s="208" t="s">
        <v>149</v>
      </c>
      <c r="L424" s="46"/>
      <c r="M424" s="213" t="s">
        <v>19</v>
      </c>
      <c r="N424" s="214" t="s">
        <v>46</v>
      </c>
      <c r="O424" s="86"/>
      <c r="P424" s="215">
        <f>O424*H424</f>
        <v>0</v>
      </c>
      <c r="Q424" s="215">
        <v>0</v>
      </c>
      <c r="R424" s="215">
        <f>Q424*H424</f>
        <v>0</v>
      </c>
      <c r="S424" s="215">
        <v>0</v>
      </c>
      <c r="T424" s="216">
        <f>S424*H424</f>
        <v>0</v>
      </c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R424" s="217" t="s">
        <v>275</v>
      </c>
      <c r="AT424" s="217" t="s">
        <v>145</v>
      </c>
      <c r="AU424" s="217" t="s">
        <v>85</v>
      </c>
      <c r="AY424" s="19" t="s">
        <v>142</v>
      </c>
      <c r="BE424" s="218">
        <f>IF(N424="základní",J424,0)</f>
        <v>0</v>
      </c>
      <c r="BF424" s="218">
        <f>IF(N424="snížená",J424,0)</f>
        <v>0</v>
      </c>
      <c r="BG424" s="218">
        <f>IF(N424="zákl. přenesená",J424,0)</f>
        <v>0</v>
      </c>
      <c r="BH424" s="218">
        <f>IF(N424="sníž. přenesená",J424,0)</f>
        <v>0</v>
      </c>
      <c r="BI424" s="218">
        <f>IF(N424="nulová",J424,0)</f>
        <v>0</v>
      </c>
      <c r="BJ424" s="19" t="s">
        <v>83</v>
      </c>
      <c r="BK424" s="218">
        <f>ROUND(I424*H424,2)</f>
        <v>0</v>
      </c>
      <c r="BL424" s="19" t="s">
        <v>275</v>
      </c>
      <c r="BM424" s="217" t="s">
        <v>715</v>
      </c>
    </row>
    <row r="425" s="2" customFormat="1">
      <c r="A425" s="40"/>
      <c r="B425" s="41"/>
      <c r="C425" s="42"/>
      <c r="D425" s="219" t="s">
        <v>152</v>
      </c>
      <c r="E425" s="42"/>
      <c r="F425" s="220" t="s">
        <v>714</v>
      </c>
      <c r="G425" s="42"/>
      <c r="H425" s="42"/>
      <c r="I425" s="221"/>
      <c r="J425" s="42"/>
      <c r="K425" s="42"/>
      <c r="L425" s="46"/>
      <c r="M425" s="222"/>
      <c r="N425" s="223"/>
      <c r="O425" s="86"/>
      <c r="P425" s="86"/>
      <c r="Q425" s="86"/>
      <c r="R425" s="86"/>
      <c r="S425" s="86"/>
      <c r="T425" s="87"/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T425" s="19" t="s">
        <v>152</v>
      </c>
      <c r="AU425" s="19" t="s">
        <v>85</v>
      </c>
    </row>
    <row r="426" s="2" customFormat="1">
      <c r="A426" s="40"/>
      <c r="B426" s="41"/>
      <c r="C426" s="42"/>
      <c r="D426" s="224" t="s">
        <v>154</v>
      </c>
      <c r="E426" s="42"/>
      <c r="F426" s="225" t="s">
        <v>716</v>
      </c>
      <c r="G426" s="42"/>
      <c r="H426" s="42"/>
      <c r="I426" s="221"/>
      <c r="J426" s="42"/>
      <c r="K426" s="42"/>
      <c r="L426" s="46"/>
      <c r="M426" s="222"/>
      <c r="N426" s="223"/>
      <c r="O426" s="86"/>
      <c r="P426" s="86"/>
      <c r="Q426" s="86"/>
      <c r="R426" s="86"/>
      <c r="S426" s="86"/>
      <c r="T426" s="87"/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T426" s="19" t="s">
        <v>154</v>
      </c>
      <c r="AU426" s="19" t="s">
        <v>85</v>
      </c>
    </row>
    <row r="427" s="2" customFormat="1" ht="16.5" customHeight="1">
      <c r="A427" s="40"/>
      <c r="B427" s="41"/>
      <c r="C427" s="206" t="s">
        <v>717</v>
      </c>
      <c r="D427" s="206" t="s">
        <v>145</v>
      </c>
      <c r="E427" s="207" t="s">
        <v>718</v>
      </c>
      <c r="F427" s="208" t="s">
        <v>719</v>
      </c>
      <c r="G427" s="209" t="s">
        <v>165</v>
      </c>
      <c r="H427" s="210">
        <v>20</v>
      </c>
      <c r="I427" s="211"/>
      <c r="J427" s="212">
        <f>ROUND(I427*H427,2)</f>
        <v>0</v>
      </c>
      <c r="K427" s="208" t="s">
        <v>149</v>
      </c>
      <c r="L427" s="46"/>
      <c r="M427" s="213" t="s">
        <v>19</v>
      </c>
      <c r="N427" s="214" t="s">
        <v>46</v>
      </c>
      <c r="O427" s="86"/>
      <c r="P427" s="215">
        <f>O427*H427</f>
        <v>0</v>
      </c>
      <c r="Q427" s="215">
        <v>0.00013999999999999999</v>
      </c>
      <c r="R427" s="215">
        <f>Q427*H427</f>
        <v>0.0027999999999999995</v>
      </c>
      <c r="S427" s="215">
        <v>0</v>
      </c>
      <c r="T427" s="216">
        <f>S427*H427</f>
        <v>0</v>
      </c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R427" s="217" t="s">
        <v>275</v>
      </c>
      <c r="AT427" s="217" t="s">
        <v>145</v>
      </c>
      <c r="AU427" s="217" t="s">
        <v>85</v>
      </c>
      <c r="AY427" s="19" t="s">
        <v>142</v>
      </c>
      <c r="BE427" s="218">
        <f>IF(N427="základní",J427,0)</f>
        <v>0</v>
      </c>
      <c r="BF427" s="218">
        <f>IF(N427="snížená",J427,0)</f>
        <v>0</v>
      </c>
      <c r="BG427" s="218">
        <f>IF(N427="zákl. přenesená",J427,0)</f>
        <v>0</v>
      </c>
      <c r="BH427" s="218">
        <f>IF(N427="sníž. přenesená",J427,0)</f>
        <v>0</v>
      </c>
      <c r="BI427" s="218">
        <f>IF(N427="nulová",J427,0)</f>
        <v>0</v>
      </c>
      <c r="BJ427" s="19" t="s">
        <v>83</v>
      </c>
      <c r="BK427" s="218">
        <f>ROUND(I427*H427,2)</f>
        <v>0</v>
      </c>
      <c r="BL427" s="19" t="s">
        <v>275</v>
      </c>
      <c r="BM427" s="217" t="s">
        <v>720</v>
      </c>
    </row>
    <row r="428" s="2" customFormat="1">
      <c r="A428" s="40"/>
      <c r="B428" s="41"/>
      <c r="C428" s="42"/>
      <c r="D428" s="219" t="s">
        <v>152</v>
      </c>
      <c r="E428" s="42"/>
      <c r="F428" s="220" t="s">
        <v>721</v>
      </c>
      <c r="G428" s="42"/>
      <c r="H428" s="42"/>
      <c r="I428" s="221"/>
      <c r="J428" s="42"/>
      <c r="K428" s="42"/>
      <c r="L428" s="46"/>
      <c r="M428" s="222"/>
      <c r="N428" s="223"/>
      <c r="O428" s="86"/>
      <c r="P428" s="86"/>
      <c r="Q428" s="86"/>
      <c r="R428" s="86"/>
      <c r="S428" s="86"/>
      <c r="T428" s="87"/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T428" s="19" t="s">
        <v>152</v>
      </c>
      <c r="AU428" s="19" t="s">
        <v>85</v>
      </c>
    </row>
    <row r="429" s="2" customFormat="1">
      <c r="A429" s="40"/>
      <c r="B429" s="41"/>
      <c r="C429" s="42"/>
      <c r="D429" s="224" t="s">
        <v>154</v>
      </c>
      <c r="E429" s="42"/>
      <c r="F429" s="225" t="s">
        <v>722</v>
      </c>
      <c r="G429" s="42"/>
      <c r="H429" s="42"/>
      <c r="I429" s="221"/>
      <c r="J429" s="42"/>
      <c r="K429" s="42"/>
      <c r="L429" s="46"/>
      <c r="M429" s="222"/>
      <c r="N429" s="223"/>
      <c r="O429" s="86"/>
      <c r="P429" s="86"/>
      <c r="Q429" s="86"/>
      <c r="R429" s="86"/>
      <c r="S429" s="86"/>
      <c r="T429" s="87"/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T429" s="19" t="s">
        <v>154</v>
      </c>
      <c r="AU429" s="19" t="s">
        <v>85</v>
      </c>
    </row>
    <row r="430" s="2" customFormat="1" ht="16.5" customHeight="1">
      <c r="A430" s="40"/>
      <c r="B430" s="41"/>
      <c r="C430" s="206" t="s">
        <v>723</v>
      </c>
      <c r="D430" s="206" t="s">
        <v>145</v>
      </c>
      <c r="E430" s="207" t="s">
        <v>724</v>
      </c>
      <c r="F430" s="208" t="s">
        <v>725</v>
      </c>
      <c r="G430" s="209" t="s">
        <v>165</v>
      </c>
      <c r="H430" s="210">
        <v>20</v>
      </c>
      <c r="I430" s="211"/>
      <c r="J430" s="212">
        <f>ROUND(I430*H430,2)</f>
        <v>0</v>
      </c>
      <c r="K430" s="208" t="s">
        <v>149</v>
      </c>
      <c r="L430" s="46"/>
      <c r="M430" s="213" t="s">
        <v>19</v>
      </c>
      <c r="N430" s="214" t="s">
        <v>46</v>
      </c>
      <c r="O430" s="86"/>
      <c r="P430" s="215">
        <f>O430*H430</f>
        <v>0</v>
      </c>
      <c r="Q430" s="215">
        <v>0.00012</v>
      </c>
      <c r="R430" s="215">
        <f>Q430*H430</f>
        <v>0.0024000000000000002</v>
      </c>
      <c r="S430" s="215">
        <v>0</v>
      </c>
      <c r="T430" s="216">
        <f>S430*H430</f>
        <v>0</v>
      </c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R430" s="217" t="s">
        <v>275</v>
      </c>
      <c r="AT430" s="217" t="s">
        <v>145</v>
      </c>
      <c r="AU430" s="217" t="s">
        <v>85</v>
      </c>
      <c r="AY430" s="19" t="s">
        <v>142</v>
      </c>
      <c r="BE430" s="218">
        <f>IF(N430="základní",J430,0)</f>
        <v>0</v>
      </c>
      <c r="BF430" s="218">
        <f>IF(N430="snížená",J430,0)</f>
        <v>0</v>
      </c>
      <c r="BG430" s="218">
        <f>IF(N430="zákl. přenesená",J430,0)</f>
        <v>0</v>
      </c>
      <c r="BH430" s="218">
        <f>IF(N430="sníž. přenesená",J430,0)</f>
        <v>0</v>
      </c>
      <c r="BI430" s="218">
        <f>IF(N430="nulová",J430,0)</f>
        <v>0</v>
      </c>
      <c r="BJ430" s="19" t="s">
        <v>83</v>
      </c>
      <c r="BK430" s="218">
        <f>ROUND(I430*H430,2)</f>
        <v>0</v>
      </c>
      <c r="BL430" s="19" t="s">
        <v>275</v>
      </c>
      <c r="BM430" s="217" t="s">
        <v>726</v>
      </c>
    </row>
    <row r="431" s="2" customFormat="1">
      <c r="A431" s="40"/>
      <c r="B431" s="41"/>
      <c r="C431" s="42"/>
      <c r="D431" s="219" t="s">
        <v>152</v>
      </c>
      <c r="E431" s="42"/>
      <c r="F431" s="220" t="s">
        <v>727</v>
      </c>
      <c r="G431" s="42"/>
      <c r="H431" s="42"/>
      <c r="I431" s="221"/>
      <c r="J431" s="42"/>
      <c r="K431" s="42"/>
      <c r="L431" s="46"/>
      <c r="M431" s="222"/>
      <c r="N431" s="223"/>
      <c r="O431" s="86"/>
      <c r="P431" s="86"/>
      <c r="Q431" s="86"/>
      <c r="R431" s="86"/>
      <c r="S431" s="86"/>
      <c r="T431" s="87"/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T431" s="19" t="s">
        <v>152</v>
      </c>
      <c r="AU431" s="19" t="s">
        <v>85</v>
      </c>
    </row>
    <row r="432" s="2" customFormat="1">
      <c r="A432" s="40"/>
      <c r="B432" s="41"/>
      <c r="C432" s="42"/>
      <c r="D432" s="224" t="s">
        <v>154</v>
      </c>
      <c r="E432" s="42"/>
      <c r="F432" s="225" t="s">
        <v>728</v>
      </c>
      <c r="G432" s="42"/>
      <c r="H432" s="42"/>
      <c r="I432" s="221"/>
      <c r="J432" s="42"/>
      <c r="K432" s="42"/>
      <c r="L432" s="46"/>
      <c r="M432" s="222"/>
      <c r="N432" s="223"/>
      <c r="O432" s="86"/>
      <c r="P432" s="86"/>
      <c r="Q432" s="86"/>
      <c r="R432" s="86"/>
      <c r="S432" s="86"/>
      <c r="T432" s="87"/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T432" s="19" t="s">
        <v>154</v>
      </c>
      <c r="AU432" s="19" t="s">
        <v>85</v>
      </c>
    </row>
    <row r="433" s="2" customFormat="1" ht="16.5" customHeight="1">
      <c r="A433" s="40"/>
      <c r="B433" s="41"/>
      <c r="C433" s="206" t="s">
        <v>729</v>
      </c>
      <c r="D433" s="206" t="s">
        <v>145</v>
      </c>
      <c r="E433" s="207" t="s">
        <v>730</v>
      </c>
      <c r="F433" s="208" t="s">
        <v>731</v>
      </c>
      <c r="G433" s="209" t="s">
        <v>165</v>
      </c>
      <c r="H433" s="210">
        <v>20</v>
      </c>
      <c r="I433" s="211"/>
      <c r="J433" s="212">
        <f>ROUND(I433*H433,2)</f>
        <v>0</v>
      </c>
      <c r="K433" s="208" t="s">
        <v>149</v>
      </c>
      <c r="L433" s="46"/>
      <c r="M433" s="213" t="s">
        <v>19</v>
      </c>
      <c r="N433" s="214" t="s">
        <v>46</v>
      </c>
      <c r="O433" s="86"/>
      <c r="P433" s="215">
        <f>O433*H433</f>
        <v>0</v>
      </c>
      <c r="Q433" s="215">
        <v>0.00012</v>
      </c>
      <c r="R433" s="215">
        <f>Q433*H433</f>
        <v>0.0024000000000000002</v>
      </c>
      <c r="S433" s="215">
        <v>0</v>
      </c>
      <c r="T433" s="216">
        <f>S433*H433</f>
        <v>0</v>
      </c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R433" s="217" t="s">
        <v>275</v>
      </c>
      <c r="AT433" s="217" t="s">
        <v>145</v>
      </c>
      <c r="AU433" s="217" t="s">
        <v>85</v>
      </c>
      <c r="AY433" s="19" t="s">
        <v>142</v>
      </c>
      <c r="BE433" s="218">
        <f>IF(N433="základní",J433,0)</f>
        <v>0</v>
      </c>
      <c r="BF433" s="218">
        <f>IF(N433="snížená",J433,0)</f>
        <v>0</v>
      </c>
      <c r="BG433" s="218">
        <f>IF(N433="zákl. přenesená",J433,0)</f>
        <v>0</v>
      </c>
      <c r="BH433" s="218">
        <f>IF(N433="sníž. přenesená",J433,0)</f>
        <v>0</v>
      </c>
      <c r="BI433" s="218">
        <f>IF(N433="nulová",J433,0)</f>
        <v>0</v>
      </c>
      <c r="BJ433" s="19" t="s">
        <v>83</v>
      </c>
      <c r="BK433" s="218">
        <f>ROUND(I433*H433,2)</f>
        <v>0</v>
      </c>
      <c r="BL433" s="19" t="s">
        <v>275</v>
      </c>
      <c r="BM433" s="217" t="s">
        <v>732</v>
      </c>
    </row>
    <row r="434" s="2" customFormat="1">
      <c r="A434" s="40"/>
      <c r="B434" s="41"/>
      <c r="C434" s="42"/>
      <c r="D434" s="219" t="s">
        <v>152</v>
      </c>
      <c r="E434" s="42"/>
      <c r="F434" s="220" t="s">
        <v>733</v>
      </c>
      <c r="G434" s="42"/>
      <c r="H434" s="42"/>
      <c r="I434" s="221"/>
      <c r="J434" s="42"/>
      <c r="K434" s="42"/>
      <c r="L434" s="46"/>
      <c r="M434" s="222"/>
      <c r="N434" s="223"/>
      <c r="O434" s="86"/>
      <c r="P434" s="86"/>
      <c r="Q434" s="86"/>
      <c r="R434" s="86"/>
      <c r="S434" s="86"/>
      <c r="T434" s="87"/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T434" s="19" t="s">
        <v>152</v>
      </c>
      <c r="AU434" s="19" t="s">
        <v>85</v>
      </c>
    </row>
    <row r="435" s="2" customFormat="1">
      <c r="A435" s="40"/>
      <c r="B435" s="41"/>
      <c r="C435" s="42"/>
      <c r="D435" s="224" t="s">
        <v>154</v>
      </c>
      <c r="E435" s="42"/>
      <c r="F435" s="225" t="s">
        <v>734</v>
      </c>
      <c r="G435" s="42"/>
      <c r="H435" s="42"/>
      <c r="I435" s="221"/>
      <c r="J435" s="42"/>
      <c r="K435" s="42"/>
      <c r="L435" s="46"/>
      <c r="M435" s="222"/>
      <c r="N435" s="223"/>
      <c r="O435" s="86"/>
      <c r="P435" s="86"/>
      <c r="Q435" s="86"/>
      <c r="R435" s="86"/>
      <c r="S435" s="86"/>
      <c r="T435" s="87"/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T435" s="19" t="s">
        <v>154</v>
      </c>
      <c r="AU435" s="19" t="s">
        <v>85</v>
      </c>
    </row>
    <row r="436" s="2" customFormat="1" ht="24.15" customHeight="1">
      <c r="A436" s="40"/>
      <c r="B436" s="41"/>
      <c r="C436" s="206" t="s">
        <v>735</v>
      </c>
      <c r="D436" s="206" t="s">
        <v>145</v>
      </c>
      <c r="E436" s="207" t="s">
        <v>736</v>
      </c>
      <c r="F436" s="208" t="s">
        <v>737</v>
      </c>
      <c r="G436" s="209" t="s">
        <v>165</v>
      </c>
      <c r="H436" s="210">
        <v>20</v>
      </c>
      <c r="I436" s="211"/>
      <c r="J436" s="212">
        <f>ROUND(I436*H436,2)</f>
        <v>0</v>
      </c>
      <c r="K436" s="208" t="s">
        <v>149</v>
      </c>
      <c r="L436" s="46"/>
      <c r="M436" s="213" t="s">
        <v>19</v>
      </c>
      <c r="N436" s="214" t="s">
        <v>46</v>
      </c>
      <c r="O436" s="86"/>
      <c r="P436" s="215">
        <f>O436*H436</f>
        <v>0</v>
      </c>
      <c r="Q436" s="215">
        <v>0.00010000000000000001</v>
      </c>
      <c r="R436" s="215">
        <f>Q436*H436</f>
        <v>0.002</v>
      </c>
      <c r="S436" s="215">
        <v>0</v>
      </c>
      <c r="T436" s="216">
        <f>S436*H436</f>
        <v>0</v>
      </c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R436" s="217" t="s">
        <v>275</v>
      </c>
      <c r="AT436" s="217" t="s">
        <v>145</v>
      </c>
      <c r="AU436" s="217" t="s">
        <v>85</v>
      </c>
      <c r="AY436" s="19" t="s">
        <v>142</v>
      </c>
      <c r="BE436" s="218">
        <f>IF(N436="základní",J436,0)</f>
        <v>0</v>
      </c>
      <c r="BF436" s="218">
        <f>IF(N436="snížená",J436,0)</f>
        <v>0</v>
      </c>
      <c r="BG436" s="218">
        <f>IF(N436="zákl. přenesená",J436,0)</f>
        <v>0</v>
      </c>
      <c r="BH436" s="218">
        <f>IF(N436="sníž. přenesená",J436,0)</f>
        <v>0</v>
      </c>
      <c r="BI436" s="218">
        <f>IF(N436="nulová",J436,0)</f>
        <v>0</v>
      </c>
      <c r="BJ436" s="19" t="s">
        <v>83</v>
      </c>
      <c r="BK436" s="218">
        <f>ROUND(I436*H436,2)</f>
        <v>0</v>
      </c>
      <c r="BL436" s="19" t="s">
        <v>275</v>
      </c>
      <c r="BM436" s="217" t="s">
        <v>738</v>
      </c>
    </row>
    <row r="437" s="2" customFormat="1">
      <c r="A437" s="40"/>
      <c r="B437" s="41"/>
      <c r="C437" s="42"/>
      <c r="D437" s="219" t="s">
        <v>152</v>
      </c>
      <c r="E437" s="42"/>
      <c r="F437" s="220" t="s">
        <v>737</v>
      </c>
      <c r="G437" s="42"/>
      <c r="H437" s="42"/>
      <c r="I437" s="221"/>
      <c r="J437" s="42"/>
      <c r="K437" s="42"/>
      <c r="L437" s="46"/>
      <c r="M437" s="222"/>
      <c r="N437" s="223"/>
      <c r="O437" s="86"/>
      <c r="P437" s="86"/>
      <c r="Q437" s="86"/>
      <c r="R437" s="86"/>
      <c r="S437" s="86"/>
      <c r="T437" s="87"/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T437" s="19" t="s">
        <v>152</v>
      </c>
      <c r="AU437" s="19" t="s">
        <v>85</v>
      </c>
    </row>
    <row r="438" s="2" customFormat="1">
      <c r="A438" s="40"/>
      <c r="B438" s="41"/>
      <c r="C438" s="42"/>
      <c r="D438" s="224" t="s">
        <v>154</v>
      </c>
      <c r="E438" s="42"/>
      <c r="F438" s="225" t="s">
        <v>739</v>
      </c>
      <c r="G438" s="42"/>
      <c r="H438" s="42"/>
      <c r="I438" s="221"/>
      <c r="J438" s="42"/>
      <c r="K438" s="42"/>
      <c r="L438" s="46"/>
      <c r="M438" s="222"/>
      <c r="N438" s="223"/>
      <c r="O438" s="86"/>
      <c r="P438" s="86"/>
      <c r="Q438" s="86"/>
      <c r="R438" s="86"/>
      <c r="S438" s="86"/>
      <c r="T438" s="87"/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T438" s="19" t="s">
        <v>154</v>
      </c>
      <c r="AU438" s="19" t="s">
        <v>85</v>
      </c>
    </row>
    <row r="439" s="12" customFormat="1" ht="22.8" customHeight="1">
      <c r="A439" s="12"/>
      <c r="B439" s="190"/>
      <c r="C439" s="191"/>
      <c r="D439" s="192" t="s">
        <v>74</v>
      </c>
      <c r="E439" s="204" t="s">
        <v>740</v>
      </c>
      <c r="F439" s="204" t="s">
        <v>741</v>
      </c>
      <c r="G439" s="191"/>
      <c r="H439" s="191"/>
      <c r="I439" s="194"/>
      <c r="J439" s="205">
        <f>BK439</f>
        <v>0</v>
      </c>
      <c r="K439" s="191"/>
      <c r="L439" s="196"/>
      <c r="M439" s="197"/>
      <c r="N439" s="198"/>
      <c r="O439" s="198"/>
      <c r="P439" s="199">
        <f>SUM(P440:P466)</f>
        <v>0</v>
      </c>
      <c r="Q439" s="198"/>
      <c r="R439" s="199">
        <f>SUM(R440:R466)</f>
        <v>0.48929705999999995</v>
      </c>
      <c r="S439" s="198"/>
      <c r="T439" s="200">
        <f>SUM(T440:T466)</f>
        <v>0.08827343</v>
      </c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R439" s="201" t="s">
        <v>85</v>
      </c>
      <c r="AT439" s="202" t="s">
        <v>74</v>
      </c>
      <c r="AU439" s="202" t="s">
        <v>83</v>
      </c>
      <c r="AY439" s="201" t="s">
        <v>142</v>
      </c>
      <c r="BK439" s="203">
        <f>SUM(BK440:BK466)</f>
        <v>0</v>
      </c>
    </row>
    <row r="440" s="2" customFormat="1" ht="16.5" customHeight="1">
      <c r="A440" s="40"/>
      <c r="B440" s="41"/>
      <c r="C440" s="206" t="s">
        <v>742</v>
      </c>
      <c r="D440" s="206" t="s">
        <v>145</v>
      </c>
      <c r="E440" s="207" t="s">
        <v>743</v>
      </c>
      <c r="F440" s="208" t="s">
        <v>744</v>
      </c>
      <c r="G440" s="209" t="s">
        <v>165</v>
      </c>
      <c r="H440" s="210">
        <v>284.75299999999999</v>
      </c>
      <c r="I440" s="211"/>
      <c r="J440" s="212">
        <f>ROUND(I440*H440,2)</f>
        <v>0</v>
      </c>
      <c r="K440" s="208" t="s">
        <v>149</v>
      </c>
      <c r="L440" s="46"/>
      <c r="M440" s="213" t="s">
        <v>19</v>
      </c>
      <c r="N440" s="214" t="s">
        <v>46</v>
      </c>
      <c r="O440" s="86"/>
      <c r="P440" s="215">
        <f>O440*H440</f>
        <v>0</v>
      </c>
      <c r="Q440" s="215">
        <v>0.001</v>
      </c>
      <c r="R440" s="215">
        <f>Q440*H440</f>
        <v>0.28475299999999998</v>
      </c>
      <c r="S440" s="215">
        <v>0.00031</v>
      </c>
      <c r="T440" s="216">
        <f>S440*H440</f>
        <v>0.08827343</v>
      </c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R440" s="217" t="s">
        <v>275</v>
      </c>
      <c r="AT440" s="217" t="s">
        <v>145</v>
      </c>
      <c r="AU440" s="217" t="s">
        <v>85</v>
      </c>
      <c r="AY440" s="19" t="s">
        <v>142</v>
      </c>
      <c r="BE440" s="218">
        <f>IF(N440="základní",J440,0)</f>
        <v>0</v>
      </c>
      <c r="BF440" s="218">
        <f>IF(N440="snížená",J440,0)</f>
        <v>0</v>
      </c>
      <c r="BG440" s="218">
        <f>IF(N440="zákl. přenesená",J440,0)</f>
        <v>0</v>
      </c>
      <c r="BH440" s="218">
        <f>IF(N440="sníž. přenesená",J440,0)</f>
        <v>0</v>
      </c>
      <c r="BI440" s="218">
        <f>IF(N440="nulová",J440,0)</f>
        <v>0</v>
      </c>
      <c r="BJ440" s="19" t="s">
        <v>83</v>
      </c>
      <c r="BK440" s="218">
        <f>ROUND(I440*H440,2)</f>
        <v>0</v>
      </c>
      <c r="BL440" s="19" t="s">
        <v>275</v>
      </c>
      <c r="BM440" s="217" t="s">
        <v>745</v>
      </c>
    </row>
    <row r="441" s="2" customFormat="1">
      <c r="A441" s="40"/>
      <c r="B441" s="41"/>
      <c r="C441" s="42"/>
      <c r="D441" s="219" t="s">
        <v>152</v>
      </c>
      <c r="E441" s="42"/>
      <c r="F441" s="220" t="s">
        <v>746</v>
      </c>
      <c r="G441" s="42"/>
      <c r="H441" s="42"/>
      <c r="I441" s="221"/>
      <c r="J441" s="42"/>
      <c r="K441" s="42"/>
      <c r="L441" s="46"/>
      <c r="M441" s="222"/>
      <c r="N441" s="223"/>
      <c r="O441" s="86"/>
      <c r="P441" s="86"/>
      <c r="Q441" s="86"/>
      <c r="R441" s="86"/>
      <c r="S441" s="86"/>
      <c r="T441" s="87"/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T441" s="19" t="s">
        <v>152</v>
      </c>
      <c r="AU441" s="19" t="s">
        <v>85</v>
      </c>
    </row>
    <row r="442" s="2" customFormat="1">
      <c r="A442" s="40"/>
      <c r="B442" s="41"/>
      <c r="C442" s="42"/>
      <c r="D442" s="224" t="s">
        <v>154</v>
      </c>
      <c r="E442" s="42"/>
      <c r="F442" s="225" t="s">
        <v>747</v>
      </c>
      <c r="G442" s="42"/>
      <c r="H442" s="42"/>
      <c r="I442" s="221"/>
      <c r="J442" s="42"/>
      <c r="K442" s="42"/>
      <c r="L442" s="46"/>
      <c r="M442" s="222"/>
      <c r="N442" s="223"/>
      <c r="O442" s="86"/>
      <c r="P442" s="86"/>
      <c r="Q442" s="86"/>
      <c r="R442" s="86"/>
      <c r="S442" s="86"/>
      <c r="T442" s="87"/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T442" s="19" t="s">
        <v>154</v>
      </c>
      <c r="AU442" s="19" t="s">
        <v>85</v>
      </c>
    </row>
    <row r="443" s="13" customFormat="1">
      <c r="A443" s="13"/>
      <c r="B443" s="226"/>
      <c r="C443" s="227"/>
      <c r="D443" s="219" t="s">
        <v>169</v>
      </c>
      <c r="E443" s="228" t="s">
        <v>19</v>
      </c>
      <c r="F443" s="229" t="s">
        <v>748</v>
      </c>
      <c r="G443" s="227"/>
      <c r="H443" s="230">
        <v>284.75299999999999</v>
      </c>
      <c r="I443" s="231"/>
      <c r="J443" s="227"/>
      <c r="K443" s="227"/>
      <c r="L443" s="232"/>
      <c r="M443" s="233"/>
      <c r="N443" s="234"/>
      <c r="O443" s="234"/>
      <c r="P443" s="234"/>
      <c r="Q443" s="234"/>
      <c r="R443" s="234"/>
      <c r="S443" s="234"/>
      <c r="T443" s="235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6" t="s">
        <v>169</v>
      </c>
      <c r="AU443" s="236" t="s">
        <v>85</v>
      </c>
      <c r="AV443" s="13" t="s">
        <v>85</v>
      </c>
      <c r="AW443" s="13" t="s">
        <v>34</v>
      </c>
      <c r="AX443" s="13" t="s">
        <v>83</v>
      </c>
      <c r="AY443" s="236" t="s">
        <v>142</v>
      </c>
    </row>
    <row r="444" s="2" customFormat="1" ht="16.5" customHeight="1">
      <c r="A444" s="40"/>
      <c r="B444" s="41"/>
      <c r="C444" s="206" t="s">
        <v>749</v>
      </c>
      <c r="D444" s="206" t="s">
        <v>145</v>
      </c>
      <c r="E444" s="207" t="s">
        <v>750</v>
      </c>
      <c r="F444" s="208" t="s">
        <v>751</v>
      </c>
      <c r="G444" s="209" t="s">
        <v>165</v>
      </c>
      <c r="H444" s="210">
        <v>200</v>
      </c>
      <c r="I444" s="211"/>
      <c r="J444" s="212">
        <f>ROUND(I444*H444,2)</f>
        <v>0</v>
      </c>
      <c r="K444" s="208" t="s">
        <v>149</v>
      </c>
      <c r="L444" s="46"/>
      <c r="M444" s="213" t="s">
        <v>19</v>
      </c>
      <c r="N444" s="214" t="s">
        <v>46</v>
      </c>
      <c r="O444" s="86"/>
      <c r="P444" s="215">
        <f>O444*H444</f>
        <v>0</v>
      </c>
      <c r="Q444" s="215">
        <v>0</v>
      </c>
      <c r="R444" s="215">
        <f>Q444*H444</f>
        <v>0</v>
      </c>
      <c r="S444" s="215">
        <v>0</v>
      </c>
      <c r="T444" s="216">
        <f>S444*H444</f>
        <v>0</v>
      </c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R444" s="217" t="s">
        <v>275</v>
      </c>
      <c r="AT444" s="217" t="s">
        <v>145</v>
      </c>
      <c r="AU444" s="217" t="s">
        <v>85</v>
      </c>
      <c r="AY444" s="19" t="s">
        <v>142</v>
      </c>
      <c r="BE444" s="218">
        <f>IF(N444="základní",J444,0)</f>
        <v>0</v>
      </c>
      <c r="BF444" s="218">
        <f>IF(N444="snížená",J444,0)</f>
        <v>0</v>
      </c>
      <c r="BG444" s="218">
        <f>IF(N444="zákl. přenesená",J444,0)</f>
        <v>0</v>
      </c>
      <c r="BH444" s="218">
        <f>IF(N444="sníž. přenesená",J444,0)</f>
        <v>0</v>
      </c>
      <c r="BI444" s="218">
        <f>IF(N444="nulová",J444,0)</f>
        <v>0</v>
      </c>
      <c r="BJ444" s="19" t="s">
        <v>83</v>
      </c>
      <c r="BK444" s="218">
        <f>ROUND(I444*H444,2)</f>
        <v>0</v>
      </c>
      <c r="BL444" s="19" t="s">
        <v>275</v>
      </c>
      <c r="BM444" s="217" t="s">
        <v>752</v>
      </c>
    </row>
    <row r="445" s="2" customFormat="1">
      <c r="A445" s="40"/>
      <c r="B445" s="41"/>
      <c r="C445" s="42"/>
      <c r="D445" s="219" t="s">
        <v>152</v>
      </c>
      <c r="E445" s="42"/>
      <c r="F445" s="220" t="s">
        <v>753</v>
      </c>
      <c r="G445" s="42"/>
      <c r="H445" s="42"/>
      <c r="I445" s="221"/>
      <c r="J445" s="42"/>
      <c r="K445" s="42"/>
      <c r="L445" s="46"/>
      <c r="M445" s="222"/>
      <c r="N445" s="223"/>
      <c r="O445" s="86"/>
      <c r="P445" s="86"/>
      <c r="Q445" s="86"/>
      <c r="R445" s="86"/>
      <c r="S445" s="86"/>
      <c r="T445" s="87"/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T445" s="19" t="s">
        <v>152</v>
      </c>
      <c r="AU445" s="19" t="s">
        <v>85</v>
      </c>
    </row>
    <row r="446" s="2" customFormat="1">
      <c r="A446" s="40"/>
      <c r="B446" s="41"/>
      <c r="C446" s="42"/>
      <c r="D446" s="224" t="s">
        <v>154</v>
      </c>
      <c r="E446" s="42"/>
      <c r="F446" s="225" t="s">
        <v>754</v>
      </c>
      <c r="G446" s="42"/>
      <c r="H446" s="42"/>
      <c r="I446" s="221"/>
      <c r="J446" s="42"/>
      <c r="K446" s="42"/>
      <c r="L446" s="46"/>
      <c r="M446" s="222"/>
      <c r="N446" s="223"/>
      <c r="O446" s="86"/>
      <c r="P446" s="86"/>
      <c r="Q446" s="86"/>
      <c r="R446" s="86"/>
      <c r="S446" s="86"/>
      <c r="T446" s="87"/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T446" s="19" t="s">
        <v>154</v>
      </c>
      <c r="AU446" s="19" t="s">
        <v>85</v>
      </c>
    </row>
    <row r="447" s="2" customFormat="1" ht="16.5" customHeight="1">
      <c r="A447" s="40"/>
      <c r="B447" s="41"/>
      <c r="C447" s="237" t="s">
        <v>755</v>
      </c>
      <c r="D447" s="237" t="s">
        <v>224</v>
      </c>
      <c r="E447" s="238" t="s">
        <v>756</v>
      </c>
      <c r="F447" s="239" t="s">
        <v>757</v>
      </c>
      <c r="G447" s="240" t="s">
        <v>165</v>
      </c>
      <c r="H447" s="241">
        <v>300</v>
      </c>
      <c r="I447" s="242"/>
      <c r="J447" s="243">
        <f>ROUND(I447*H447,2)</f>
        <v>0</v>
      </c>
      <c r="K447" s="239" t="s">
        <v>149</v>
      </c>
      <c r="L447" s="244"/>
      <c r="M447" s="245" t="s">
        <v>19</v>
      </c>
      <c r="N447" s="246" t="s">
        <v>46</v>
      </c>
      <c r="O447" s="86"/>
      <c r="P447" s="215">
        <f>O447*H447</f>
        <v>0</v>
      </c>
      <c r="Q447" s="215">
        <v>0</v>
      </c>
      <c r="R447" s="215">
        <f>Q447*H447</f>
        <v>0</v>
      </c>
      <c r="S447" s="215">
        <v>0</v>
      </c>
      <c r="T447" s="216">
        <f>S447*H447</f>
        <v>0</v>
      </c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R447" s="217" t="s">
        <v>335</v>
      </c>
      <c r="AT447" s="217" t="s">
        <v>224</v>
      </c>
      <c r="AU447" s="217" t="s">
        <v>85</v>
      </c>
      <c r="AY447" s="19" t="s">
        <v>142</v>
      </c>
      <c r="BE447" s="218">
        <f>IF(N447="základní",J447,0)</f>
        <v>0</v>
      </c>
      <c r="BF447" s="218">
        <f>IF(N447="snížená",J447,0)</f>
        <v>0</v>
      </c>
      <c r="BG447" s="218">
        <f>IF(N447="zákl. přenesená",J447,0)</f>
        <v>0</v>
      </c>
      <c r="BH447" s="218">
        <f>IF(N447="sníž. přenesená",J447,0)</f>
        <v>0</v>
      </c>
      <c r="BI447" s="218">
        <f>IF(N447="nulová",J447,0)</f>
        <v>0</v>
      </c>
      <c r="BJ447" s="19" t="s">
        <v>83</v>
      </c>
      <c r="BK447" s="218">
        <f>ROUND(I447*H447,2)</f>
        <v>0</v>
      </c>
      <c r="BL447" s="19" t="s">
        <v>275</v>
      </c>
      <c r="BM447" s="217" t="s">
        <v>758</v>
      </c>
    </row>
    <row r="448" s="2" customFormat="1">
      <c r="A448" s="40"/>
      <c r="B448" s="41"/>
      <c r="C448" s="42"/>
      <c r="D448" s="219" t="s">
        <v>152</v>
      </c>
      <c r="E448" s="42"/>
      <c r="F448" s="220" t="s">
        <v>757</v>
      </c>
      <c r="G448" s="42"/>
      <c r="H448" s="42"/>
      <c r="I448" s="221"/>
      <c r="J448" s="42"/>
      <c r="K448" s="42"/>
      <c r="L448" s="46"/>
      <c r="M448" s="222"/>
      <c r="N448" s="223"/>
      <c r="O448" s="86"/>
      <c r="P448" s="86"/>
      <c r="Q448" s="86"/>
      <c r="R448" s="86"/>
      <c r="S448" s="86"/>
      <c r="T448" s="87"/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T448" s="19" t="s">
        <v>152</v>
      </c>
      <c r="AU448" s="19" t="s">
        <v>85</v>
      </c>
    </row>
    <row r="449" s="2" customFormat="1" ht="16.5" customHeight="1">
      <c r="A449" s="40"/>
      <c r="B449" s="41"/>
      <c r="C449" s="206" t="s">
        <v>759</v>
      </c>
      <c r="D449" s="206" t="s">
        <v>145</v>
      </c>
      <c r="E449" s="207" t="s">
        <v>760</v>
      </c>
      <c r="F449" s="208" t="s">
        <v>761</v>
      </c>
      <c r="G449" s="209" t="s">
        <v>165</v>
      </c>
      <c r="H449" s="210">
        <v>200</v>
      </c>
      <c r="I449" s="211"/>
      <c r="J449" s="212">
        <f>ROUND(I449*H449,2)</f>
        <v>0</v>
      </c>
      <c r="K449" s="208" t="s">
        <v>149</v>
      </c>
      <c r="L449" s="46"/>
      <c r="M449" s="213" t="s">
        <v>19</v>
      </c>
      <c r="N449" s="214" t="s">
        <v>46</v>
      </c>
      <c r="O449" s="86"/>
      <c r="P449" s="215">
        <f>O449*H449</f>
        <v>0</v>
      </c>
      <c r="Q449" s="215">
        <v>0</v>
      </c>
      <c r="R449" s="215">
        <f>Q449*H449</f>
        <v>0</v>
      </c>
      <c r="S449" s="215">
        <v>0</v>
      </c>
      <c r="T449" s="216">
        <f>S449*H449</f>
        <v>0</v>
      </c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R449" s="217" t="s">
        <v>275</v>
      </c>
      <c r="AT449" s="217" t="s">
        <v>145</v>
      </c>
      <c r="AU449" s="217" t="s">
        <v>85</v>
      </c>
      <c r="AY449" s="19" t="s">
        <v>142</v>
      </c>
      <c r="BE449" s="218">
        <f>IF(N449="základní",J449,0)</f>
        <v>0</v>
      </c>
      <c r="BF449" s="218">
        <f>IF(N449="snížená",J449,0)</f>
        <v>0</v>
      </c>
      <c r="BG449" s="218">
        <f>IF(N449="zákl. přenesená",J449,0)</f>
        <v>0</v>
      </c>
      <c r="BH449" s="218">
        <f>IF(N449="sníž. přenesená",J449,0)</f>
        <v>0</v>
      </c>
      <c r="BI449" s="218">
        <f>IF(N449="nulová",J449,0)</f>
        <v>0</v>
      </c>
      <c r="BJ449" s="19" t="s">
        <v>83</v>
      </c>
      <c r="BK449" s="218">
        <f>ROUND(I449*H449,2)</f>
        <v>0</v>
      </c>
      <c r="BL449" s="19" t="s">
        <v>275</v>
      </c>
      <c r="BM449" s="217" t="s">
        <v>762</v>
      </c>
    </row>
    <row r="450" s="2" customFormat="1">
      <c r="A450" s="40"/>
      <c r="B450" s="41"/>
      <c r="C450" s="42"/>
      <c r="D450" s="219" t="s">
        <v>152</v>
      </c>
      <c r="E450" s="42"/>
      <c r="F450" s="220" t="s">
        <v>763</v>
      </c>
      <c r="G450" s="42"/>
      <c r="H450" s="42"/>
      <c r="I450" s="221"/>
      <c r="J450" s="42"/>
      <c r="K450" s="42"/>
      <c r="L450" s="46"/>
      <c r="M450" s="222"/>
      <c r="N450" s="223"/>
      <c r="O450" s="86"/>
      <c r="P450" s="86"/>
      <c r="Q450" s="86"/>
      <c r="R450" s="86"/>
      <c r="S450" s="86"/>
      <c r="T450" s="87"/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T450" s="19" t="s">
        <v>152</v>
      </c>
      <c r="AU450" s="19" t="s">
        <v>85</v>
      </c>
    </row>
    <row r="451" s="2" customFormat="1">
      <c r="A451" s="40"/>
      <c r="B451" s="41"/>
      <c r="C451" s="42"/>
      <c r="D451" s="224" t="s">
        <v>154</v>
      </c>
      <c r="E451" s="42"/>
      <c r="F451" s="225" t="s">
        <v>764</v>
      </c>
      <c r="G451" s="42"/>
      <c r="H451" s="42"/>
      <c r="I451" s="221"/>
      <c r="J451" s="42"/>
      <c r="K451" s="42"/>
      <c r="L451" s="46"/>
      <c r="M451" s="222"/>
      <c r="N451" s="223"/>
      <c r="O451" s="86"/>
      <c r="P451" s="86"/>
      <c r="Q451" s="86"/>
      <c r="R451" s="86"/>
      <c r="S451" s="86"/>
      <c r="T451" s="87"/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T451" s="19" t="s">
        <v>154</v>
      </c>
      <c r="AU451" s="19" t="s">
        <v>85</v>
      </c>
    </row>
    <row r="452" s="2" customFormat="1" ht="16.5" customHeight="1">
      <c r="A452" s="40"/>
      <c r="B452" s="41"/>
      <c r="C452" s="237" t="s">
        <v>765</v>
      </c>
      <c r="D452" s="237" t="s">
        <v>224</v>
      </c>
      <c r="E452" s="238" t="s">
        <v>756</v>
      </c>
      <c r="F452" s="239" t="s">
        <v>757</v>
      </c>
      <c r="G452" s="240" t="s">
        <v>165</v>
      </c>
      <c r="H452" s="241">
        <v>300</v>
      </c>
      <c r="I452" s="242"/>
      <c r="J452" s="243">
        <f>ROUND(I452*H452,2)</f>
        <v>0</v>
      </c>
      <c r="K452" s="239" t="s">
        <v>149</v>
      </c>
      <c r="L452" s="244"/>
      <c r="M452" s="245" t="s">
        <v>19</v>
      </c>
      <c r="N452" s="246" t="s">
        <v>46</v>
      </c>
      <c r="O452" s="86"/>
      <c r="P452" s="215">
        <f>O452*H452</f>
        <v>0</v>
      </c>
      <c r="Q452" s="215">
        <v>0</v>
      </c>
      <c r="R452" s="215">
        <f>Q452*H452</f>
        <v>0</v>
      </c>
      <c r="S452" s="215">
        <v>0</v>
      </c>
      <c r="T452" s="216">
        <f>S452*H452</f>
        <v>0</v>
      </c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R452" s="217" t="s">
        <v>335</v>
      </c>
      <c r="AT452" s="217" t="s">
        <v>224</v>
      </c>
      <c r="AU452" s="217" t="s">
        <v>85</v>
      </c>
      <c r="AY452" s="19" t="s">
        <v>142</v>
      </c>
      <c r="BE452" s="218">
        <f>IF(N452="základní",J452,0)</f>
        <v>0</v>
      </c>
      <c r="BF452" s="218">
        <f>IF(N452="snížená",J452,0)</f>
        <v>0</v>
      </c>
      <c r="BG452" s="218">
        <f>IF(N452="zákl. přenesená",J452,0)</f>
        <v>0</v>
      </c>
      <c r="BH452" s="218">
        <f>IF(N452="sníž. přenesená",J452,0)</f>
        <v>0</v>
      </c>
      <c r="BI452" s="218">
        <f>IF(N452="nulová",J452,0)</f>
        <v>0</v>
      </c>
      <c r="BJ452" s="19" t="s">
        <v>83</v>
      </c>
      <c r="BK452" s="218">
        <f>ROUND(I452*H452,2)</f>
        <v>0</v>
      </c>
      <c r="BL452" s="19" t="s">
        <v>275</v>
      </c>
      <c r="BM452" s="217" t="s">
        <v>766</v>
      </c>
    </row>
    <row r="453" s="2" customFormat="1">
      <c r="A453" s="40"/>
      <c r="B453" s="41"/>
      <c r="C453" s="42"/>
      <c r="D453" s="219" t="s">
        <v>152</v>
      </c>
      <c r="E453" s="42"/>
      <c r="F453" s="220" t="s">
        <v>757</v>
      </c>
      <c r="G453" s="42"/>
      <c r="H453" s="42"/>
      <c r="I453" s="221"/>
      <c r="J453" s="42"/>
      <c r="K453" s="42"/>
      <c r="L453" s="46"/>
      <c r="M453" s="222"/>
      <c r="N453" s="223"/>
      <c r="O453" s="86"/>
      <c r="P453" s="86"/>
      <c r="Q453" s="86"/>
      <c r="R453" s="86"/>
      <c r="S453" s="86"/>
      <c r="T453" s="87"/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T453" s="19" t="s">
        <v>152</v>
      </c>
      <c r="AU453" s="19" t="s">
        <v>85</v>
      </c>
    </row>
    <row r="454" s="2" customFormat="1" ht="16.5" customHeight="1">
      <c r="A454" s="40"/>
      <c r="B454" s="41"/>
      <c r="C454" s="206" t="s">
        <v>767</v>
      </c>
      <c r="D454" s="206" t="s">
        <v>145</v>
      </c>
      <c r="E454" s="207" t="s">
        <v>768</v>
      </c>
      <c r="F454" s="208" t="s">
        <v>769</v>
      </c>
      <c r="G454" s="209" t="s">
        <v>165</v>
      </c>
      <c r="H454" s="210">
        <v>200</v>
      </c>
      <c r="I454" s="211"/>
      <c r="J454" s="212">
        <f>ROUND(I454*H454,2)</f>
        <v>0</v>
      </c>
      <c r="K454" s="208" t="s">
        <v>149</v>
      </c>
      <c r="L454" s="46"/>
      <c r="M454" s="213" t="s">
        <v>19</v>
      </c>
      <c r="N454" s="214" t="s">
        <v>46</v>
      </c>
      <c r="O454" s="86"/>
      <c r="P454" s="215">
        <f>O454*H454</f>
        <v>0</v>
      </c>
      <c r="Q454" s="215">
        <v>0</v>
      </c>
      <c r="R454" s="215">
        <f>Q454*H454</f>
        <v>0</v>
      </c>
      <c r="S454" s="215">
        <v>0</v>
      </c>
      <c r="T454" s="216">
        <f>S454*H454</f>
        <v>0</v>
      </c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R454" s="217" t="s">
        <v>275</v>
      </c>
      <c r="AT454" s="217" t="s">
        <v>145</v>
      </c>
      <c r="AU454" s="217" t="s">
        <v>85</v>
      </c>
      <c r="AY454" s="19" t="s">
        <v>142</v>
      </c>
      <c r="BE454" s="218">
        <f>IF(N454="základní",J454,0)</f>
        <v>0</v>
      </c>
      <c r="BF454" s="218">
        <f>IF(N454="snížená",J454,0)</f>
        <v>0</v>
      </c>
      <c r="BG454" s="218">
        <f>IF(N454="zákl. přenesená",J454,0)</f>
        <v>0</v>
      </c>
      <c r="BH454" s="218">
        <f>IF(N454="sníž. přenesená",J454,0)</f>
        <v>0</v>
      </c>
      <c r="BI454" s="218">
        <f>IF(N454="nulová",J454,0)</f>
        <v>0</v>
      </c>
      <c r="BJ454" s="19" t="s">
        <v>83</v>
      </c>
      <c r="BK454" s="218">
        <f>ROUND(I454*H454,2)</f>
        <v>0</v>
      </c>
      <c r="BL454" s="19" t="s">
        <v>275</v>
      </c>
      <c r="BM454" s="217" t="s">
        <v>770</v>
      </c>
    </row>
    <row r="455" s="2" customFormat="1">
      <c r="A455" s="40"/>
      <c r="B455" s="41"/>
      <c r="C455" s="42"/>
      <c r="D455" s="219" t="s">
        <v>152</v>
      </c>
      <c r="E455" s="42"/>
      <c r="F455" s="220" t="s">
        <v>771</v>
      </c>
      <c r="G455" s="42"/>
      <c r="H455" s="42"/>
      <c r="I455" s="221"/>
      <c r="J455" s="42"/>
      <c r="K455" s="42"/>
      <c r="L455" s="46"/>
      <c r="M455" s="222"/>
      <c r="N455" s="223"/>
      <c r="O455" s="86"/>
      <c r="P455" s="86"/>
      <c r="Q455" s="86"/>
      <c r="R455" s="86"/>
      <c r="S455" s="86"/>
      <c r="T455" s="87"/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T455" s="19" t="s">
        <v>152</v>
      </c>
      <c r="AU455" s="19" t="s">
        <v>85</v>
      </c>
    </row>
    <row r="456" s="2" customFormat="1">
      <c r="A456" s="40"/>
      <c r="B456" s="41"/>
      <c r="C456" s="42"/>
      <c r="D456" s="224" t="s">
        <v>154</v>
      </c>
      <c r="E456" s="42"/>
      <c r="F456" s="225" t="s">
        <v>772</v>
      </c>
      <c r="G456" s="42"/>
      <c r="H456" s="42"/>
      <c r="I456" s="221"/>
      <c r="J456" s="42"/>
      <c r="K456" s="42"/>
      <c r="L456" s="46"/>
      <c r="M456" s="222"/>
      <c r="N456" s="223"/>
      <c r="O456" s="86"/>
      <c r="P456" s="86"/>
      <c r="Q456" s="86"/>
      <c r="R456" s="86"/>
      <c r="S456" s="86"/>
      <c r="T456" s="87"/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T456" s="19" t="s">
        <v>154</v>
      </c>
      <c r="AU456" s="19" t="s">
        <v>85</v>
      </c>
    </row>
    <row r="457" s="2" customFormat="1" ht="16.5" customHeight="1">
      <c r="A457" s="40"/>
      <c r="B457" s="41"/>
      <c r="C457" s="237" t="s">
        <v>773</v>
      </c>
      <c r="D457" s="237" t="s">
        <v>224</v>
      </c>
      <c r="E457" s="238" t="s">
        <v>756</v>
      </c>
      <c r="F457" s="239" t="s">
        <v>757</v>
      </c>
      <c r="G457" s="240" t="s">
        <v>165</v>
      </c>
      <c r="H457" s="241">
        <v>300</v>
      </c>
      <c r="I457" s="242"/>
      <c r="J457" s="243">
        <f>ROUND(I457*H457,2)</f>
        <v>0</v>
      </c>
      <c r="K457" s="239" t="s">
        <v>149</v>
      </c>
      <c r="L457" s="244"/>
      <c r="M457" s="245" t="s">
        <v>19</v>
      </c>
      <c r="N457" s="246" t="s">
        <v>46</v>
      </c>
      <c r="O457" s="86"/>
      <c r="P457" s="215">
        <f>O457*H457</f>
        <v>0</v>
      </c>
      <c r="Q457" s="215">
        <v>0</v>
      </c>
      <c r="R457" s="215">
        <f>Q457*H457</f>
        <v>0</v>
      </c>
      <c r="S457" s="215">
        <v>0</v>
      </c>
      <c r="T457" s="216">
        <f>S457*H457</f>
        <v>0</v>
      </c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R457" s="217" t="s">
        <v>335</v>
      </c>
      <c r="AT457" s="217" t="s">
        <v>224</v>
      </c>
      <c r="AU457" s="217" t="s">
        <v>85</v>
      </c>
      <c r="AY457" s="19" t="s">
        <v>142</v>
      </c>
      <c r="BE457" s="218">
        <f>IF(N457="základní",J457,0)</f>
        <v>0</v>
      </c>
      <c r="BF457" s="218">
        <f>IF(N457="snížená",J457,0)</f>
        <v>0</v>
      </c>
      <c r="BG457" s="218">
        <f>IF(N457="zákl. přenesená",J457,0)</f>
        <v>0</v>
      </c>
      <c r="BH457" s="218">
        <f>IF(N457="sníž. přenesená",J457,0)</f>
        <v>0</v>
      </c>
      <c r="BI457" s="218">
        <f>IF(N457="nulová",J457,0)</f>
        <v>0</v>
      </c>
      <c r="BJ457" s="19" t="s">
        <v>83</v>
      </c>
      <c r="BK457" s="218">
        <f>ROUND(I457*H457,2)</f>
        <v>0</v>
      </c>
      <c r="BL457" s="19" t="s">
        <v>275</v>
      </c>
      <c r="BM457" s="217" t="s">
        <v>774</v>
      </c>
    </row>
    <row r="458" s="2" customFormat="1">
      <c r="A458" s="40"/>
      <c r="B458" s="41"/>
      <c r="C458" s="42"/>
      <c r="D458" s="219" t="s">
        <v>152</v>
      </c>
      <c r="E458" s="42"/>
      <c r="F458" s="220" t="s">
        <v>757</v>
      </c>
      <c r="G458" s="42"/>
      <c r="H458" s="42"/>
      <c r="I458" s="221"/>
      <c r="J458" s="42"/>
      <c r="K458" s="42"/>
      <c r="L458" s="46"/>
      <c r="M458" s="222"/>
      <c r="N458" s="223"/>
      <c r="O458" s="86"/>
      <c r="P458" s="86"/>
      <c r="Q458" s="86"/>
      <c r="R458" s="86"/>
      <c r="S458" s="86"/>
      <c r="T458" s="87"/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T458" s="19" t="s">
        <v>152</v>
      </c>
      <c r="AU458" s="19" t="s">
        <v>85</v>
      </c>
    </row>
    <row r="459" s="2" customFormat="1" ht="16.5" customHeight="1">
      <c r="A459" s="40"/>
      <c r="B459" s="41"/>
      <c r="C459" s="206" t="s">
        <v>775</v>
      </c>
      <c r="D459" s="206" t="s">
        <v>145</v>
      </c>
      <c r="E459" s="207" t="s">
        <v>776</v>
      </c>
      <c r="F459" s="208" t="s">
        <v>777</v>
      </c>
      <c r="G459" s="209" t="s">
        <v>165</v>
      </c>
      <c r="H459" s="210">
        <v>444.661</v>
      </c>
      <c r="I459" s="211"/>
      <c r="J459" s="212">
        <f>ROUND(I459*H459,2)</f>
        <v>0</v>
      </c>
      <c r="K459" s="208" t="s">
        <v>149</v>
      </c>
      <c r="L459" s="46"/>
      <c r="M459" s="213" t="s">
        <v>19</v>
      </c>
      <c r="N459" s="214" t="s">
        <v>46</v>
      </c>
      <c r="O459" s="86"/>
      <c r="P459" s="215">
        <f>O459*H459</f>
        <v>0</v>
      </c>
      <c r="Q459" s="215">
        <v>0.00020000000000000001</v>
      </c>
      <c r="R459" s="215">
        <f>Q459*H459</f>
        <v>0.088932200000000003</v>
      </c>
      <c r="S459" s="215">
        <v>0</v>
      </c>
      <c r="T459" s="216">
        <f>S459*H459</f>
        <v>0</v>
      </c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R459" s="217" t="s">
        <v>275</v>
      </c>
      <c r="AT459" s="217" t="s">
        <v>145</v>
      </c>
      <c r="AU459" s="217" t="s">
        <v>85</v>
      </c>
      <c r="AY459" s="19" t="s">
        <v>142</v>
      </c>
      <c r="BE459" s="218">
        <f>IF(N459="základní",J459,0)</f>
        <v>0</v>
      </c>
      <c r="BF459" s="218">
        <f>IF(N459="snížená",J459,0)</f>
        <v>0</v>
      </c>
      <c r="BG459" s="218">
        <f>IF(N459="zákl. přenesená",J459,0)</f>
        <v>0</v>
      </c>
      <c r="BH459" s="218">
        <f>IF(N459="sníž. přenesená",J459,0)</f>
        <v>0</v>
      </c>
      <c r="BI459" s="218">
        <f>IF(N459="nulová",J459,0)</f>
        <v>0</v>
      </c>
      <c r="BJ459" s="19" t="s">
        <v>83</v>
      </c>
      <c r="BK459" s="218">
        <f>ROUND(I459*H459,2)</f>
        <v>0</v>
      </c>
      <c r="BL459" s="19" t="s">
        <v>275</v>
      </c>
      <c r="BM459" s="217" t="s">
        <v>778</v>
      </c>
    </row>
    <row r="460" s="2" customFormat="1">
      <c r="A460" s="40"/>
      <c r="B460" s="41"/>
      <c r="C460" s="42"/>
      <c r="D460" s="219" t="s">
        <v>152</v>
      </c>
      <c r="E460" s="42"/>
      <c r="F460" s="220" t="s">
        <v>779</v>
      </c>
      <c r="G460" s="42"/>
      <c r="H460" s="42"/>
      <c r="I460" s="221"/>
      <c r="J460" s="42"/>
      <c r="K460" s="42"/>
      <c r="L460" s="46"/>
      <c r="M460" s="222"/>
      <c r="N460" s="223"/>
      <c r="O460" s="86"/>
      <c r="P460" s="86"/>
      <c r="Q460" s="86"/>
      <c r="R460" s="86"/>
      <c r="S460" s="86"/>
      <c r="T460" s="87"/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T460" s="19" t="s">
        <v>152</v>
      </c>
      <c r="AU460" s="19" t="s">
        <v>85</v>
      </c>
    </row>
    <row r="461" s="2" customFormat="1">
      <c r="A461" s="40"/>
      <c r="B461" s="41"/>
      <c r="C461" s="42"/>
      <c r="D461" s="224" t="s">
        <v>154</v>
      </c>
      <c r="E461" s="42"/>
      <c r="F461" s="225" t="s">
        <v>780</v>
      </c>
      <c r="G461" s="42"/>
      <c r="H461" s="42"/>
      <c r="I461" s="221"/>
      <c r="J461" s="42"/>
      <c r="K461" s="42"/>
      <c r="L461" s="46"/>
      <c r="M461" s="222"/>
      <c r="N461" s="223"/>
      <c r="O461" s="86"/>
      <c r="P461" s="86"/>
      <c r="Q461" s="86"/>
      <c r="R461" s="86"/>
      <c r="S461" s="86"/>
      <c r="T461" s="87"/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T461" s="19" t="s">
        <v>154</v>
      </c>
      <c r="AU461" s="19" t="s">
        <v>85</v>
      </c>
    </row>
    <row r="462" s="13" customFormat="1">
      <c r="A462" s="13"/>
      <c r="B462" s="226"/>
      <c r="C462" s="227"/>
      <c r="D462" s="219" t="s">
        <v>169</v>
      </c>
      <c r="E462" s="228" t="s">
        <v>19</v>
      </c>
      <c r="F462" s="229" t="s">
        <v>781</v>
      </c>
      <c r="G462" s="227"/>
      <c r="H462" s="230">
        <v>444.661</v>
      </c>
      <c r="I462" s="231"/>
      <c r="J462" s="227"/>
      <c r="K462" s="227"/>
      <c r="L462" s="232"/>
      <c r="M462" s="233"/>
      <c r="N462" s="234"/>
      <c r="O462" s="234"/>
      <c r="P462" s="234"/>
      <c r="Q462" s="234"/>
      <c r="R462" s="234"/>
      <c r="S462" s="234"/>
      <c r="T462" s="235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6" t="s">
        <v>169</v>
      </c>
      <c r="AU462" s="236" t="s">
        <v>85</v>
      </c>
      <c r="AV462" s="13" t="s">
        <v>85</v>
      </c>
      <c r="AW462" s="13" t="s">
        <v>34</v>
      </c>
      <c r="AX462" s="13" t="s">
        <v>83</v>
      </c>
      <c r="AY462" s="236" t="s">
        <v>142</v>
      </c>
    </row>
    <row r="463" s="2" customFormat="1" ht="16.5" customHeight="1">
      <c r="A463" s="40"/>
      <c r="B463" s="41"/>
      <c r="C463" s="206" t="s">
        <v>782</v>
      </c>
      <c r="D463" s="206" t="s">
        <v>145</v>
      </c>
      <c r="E463" s="207" t="s">
        <v>783</v>
      </c>
      <c r="F463" s="208" t="s">
        <v>784</v>
      </c>
      <c r="G463" s="209" t="s">
        <v>165</v>
      </c>
      <c r="H463" s="210">
        <v>444.661</v>
      </c>
      <c r="I463" s="211"/>
      <c r="J463" s="212">
        <f>ROUND(I463*H463,2)</f>
        <v>0</v>
      </c>
      <c r="K463" s="208" t="s">
        <v>149</v>
      </c>
      <c r="L463" s="46"/>
      <c r="M463" s="213" t="s">
        <v>19</v>
      </c>
      <c r="N463" s="214" t="s">
        <v>46</v>
      </c>
      <c r="O463" s="86"/>
      <c r="P463" s="215">
        <f>O463*H463</f>
        <v>0</v>
      </c>
      <c r="Q463" s="215">
        <v>0.00025999999999999998</v>
      </c>
      <c r="R463" s="215">
        <f>Q463*H463</f>
        <v>0.11561186</v>
      </c>
      <c r="S463" s="215">
        <v>0</v>
      </c>
      <c r="T463" s="216">
        <f>S463*H463</f>
        <v>0</v>
      </c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R463" s="217" t="s">
        <v>275</v>
      </c>
      <c r="AT463" s="217" t="s">
        <v>145</v>
      </c>
      <c r="AU463" s="217" t="s">
        <v>85</v>
      </c>
      <c r="AY463" s="19" t="s">
        <v>142</v>
      </c>
      <c r="BE463" s="218">
        <f>IF(N463="základní",J463,0)</f>
        <v>0</v>
      </c>
      <c r="BF463" s="218">
        <f>IF(N463="snížená",J463,0)</f>
        <v>0</v>
      </c>
      <c r="BG463" s="218">
        <f>IF(N463="zákl. přenesená",J463,0)</f>
        <v>0</v>
      </c>
      <c r="BH463" s="218">
        <f>IF(N463="sníž. přenesená",J463,0)</f>
        <v>0</v>
      </c>
      <c r="BI463" s="218">
        <f>IF(N463="nulová",J463,0)</f>
        <v>0</v>
      </c>
      <c r="BJ463" s="19" t="s">
        <v>83</v>
      </c>
      <c r="BK463" s="218">
        <f>ROUND(I463*H463,2)</f>
        <v>0</v>
      </c>
      <c r="BL463" s="19" t="s">
        <v>275</v>
      </c>
      <c r="BM463" s="217" t="s">
        <v>785</v>
      </c>
    </row>
    <row r="464" s="2" customFormat="1">
      <c r="A464" s="40"/>
      <c r="B464" s="41"/>
      <c r="C464" s="42"/>
      <c r="D464" s="219" t="s">
        <v>152</v>
      </c>
      <c r="E464" s="42"/>
      <c r="F464" s="220" t="s">
        <v>786</v>
      </c>
      <c r="G464" s="42"/>
      <c r="H464" s="42"/>
      <c r="I464" s="221"/>
      <c r="J464" s="42"/>
      <c r="K464" s="42"/>
      <c r="L464" s="46"/>
      <c r="M464" s="222"/>
      <c r="N464" s="223"/>
      <c r="O464" s="86"/>
      <c r="P464" s="86"/>
      <c r="Q464" s="86"/>
      <c r="R464" s="86"/>
      <c r="S464" s="86"/>
      <c r="T464" s="87"/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T464" s="19" t="s">
        <v>152</v>
      </c>
      <c r="AU464" s="19" t="s">
        <v>85</v>
      </c>
    </row>
    <row r="465" s="2" customFormat="1">
      <c r="A465" s="40"/>
      <c r="B465" s="41"/>
      <c r="C465" s="42"/>
      <c r="D465" s="224" t="s">
        <v>154</v>
      </c>
      <c r="E465" s="42"/>
      <c r="F465" s="225" t="s">
        <v>787</v>
      </c>
      <c r="G465" s="42"/>
      <c r="H465" s="42"/>
      <c r="I465" s="221"/>
      <c r="J465" s="42"/>
      <c r="K465" s="42"/>
      <c r="L465" s="46"/>
      <c r="M465" s="222"/>
      <c r="N465" s="223"/>
      <c r="O465" s="86"/>
      <c r="P465" s="86"/>
      <c r="Q465" s="86"/>
      <c r="R465" s="86"/>
      <c r="S465" s="86"/>
      <c r="T465" s="87"/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T465" s="19" t="s">
        <v>154</v>
      </c>
      <c r="AU465" s="19" t="s">
        <v>85</v>
      </c>
    </row>
    <row r="466" s="13" customFormat="1">
      <c r="A466" s="13"/>
      <c r="B466" s="226"/>
      <c r="C466" s="227"/>
      <c r="D466" s="219" t="s">
        <v>169</v>
      </c>
      <c r="E466" s="228" t="s">
        <v>19</v>
      </c>
      <c r="F466" s="229" t="s">
        <v>781</v>
      </c>
      <c r="G466" s="227"/>
      <c r="H466" s="230">
        <v>444.661</v>
      </c>
      <c r="I466" s="231"/>
      <c r="J466" s="227"/>
      <c r="K466" s="227"/>
      <c r="L466" s="232"/>
      <c r="M466" s="233"/>
      <c r="N466" s="234"/>
      <c r="O466" s="234"/>
      <c r="P466" s="234"/>
      <c r="Q466" s="234"/>
      <c r="R466" s="234"/>
      <c r="S466" s="234"/>
      <c r="T466" s="235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6" t="s">
        <v>169</v>
      </c>
      <c r="AU466" s="236" t="s">
        <v>85</v>
      </c>
      <c r="AV466" s="13" t="s">
        <v>85</v>
      </c>
      <c r="AW466" s="13" t="s">
        <v>34</v>
      </c>
      <c r="AX466" s="13" t="s">
        <v>83</v>
      </c>
      <c r="AY466" s="236" t="s">
        <v>142</v>
      </c>
    </row>
    <row r="467" s="12" customFormat="1" ht="22.8" customHeight="1">
      <c r="A467" s="12"/>
      <c r="B467" s="190"/>
      <c r="C467" s="191"/>
      <c r="D467" s="192" t="s">
        <v>74</v>
      </c>
      <c r="E467" s="204" t="s">
        <v>788</v>
      </c>
      <c r="F467" s="204" t="s">
        <v>789</v>
      </c>
      <c r="G467" s="191"/>
      <c r="H467" s="191"/>
      <c r="I467" s="194"/>
      <c r="J467" s="205">
        <f>BK467</f>
        <v>0</v>
      </c>
      <c r="K467" s="191"/>
      <c r="L467" s="196"/>
      <c r="M467" s="197"/>
      <c r="N467" s="198"/>
      <c r="O467" s="198"/>
      <c r="P467" s="199">
        <f>SUM(P468:P473)</f>
        <v>0</v>
      </c>
      <c r="Q467" s="198"/>
      <c r="R467" s="199">
        <f>SUM(R468:R473)</f>
        <v>0.047287499999999996</v>
      </c>
      <c r="S467" s="198"/>
      <c r="T467" s="200">
        <f>SUM(T468:T473)</f>
        <v>0</v>
      </c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R467" s="201" t="s">
        <v>85</v>
      </c>
      <c r="AT467" s="202" t="s">
        <v>74</v>
      </c>
      <c r="AU467" s="202" t="s">
        <v>83</v>
      </c>
      <c r="AY467" s="201" t="s">
        <v>142</v>
      </c>
      <c r="BK467" s="203">
        <f>SUM(BK468:BK473)</f>
        <v>0</v>
      </c>
    </row>
    <row r="468" s="2" customFormat="1" ht="16.5" customHeight="1">
      <c r="A468" s="40"/>
      <c r="B468" s="41"/>
      <c r="C468" s="206" t="s">
        <v>790</v>
      </c>
      <c r="D468" s="206" t="s">
        <v>145</v>
      </c>
      <c r="E468" s="207" t="s">
        <v>791</v>
      </c>
      <c r="F468" s="208" t="s">
        <v>792</v>
      </c>
      <c r="G468" s="209" t="s">
        <v>165</v>
      </c>
      <c r="H468" s="210">
        <v>36.375</v>
      </c>
      <c r="I468" s="211"/>
      <c r="J468" s="212">
        <f>ROUND(I468*H468,2)</f>
        <v>0</v>
      </c>
      <c r="K468" s="208" t="s">
        <v>149</v>
      </c>
      <c r="L468" s="46"/>
      <c r="M468" s="213" t="s">
        <v>19</v>
      </c>
      <c r="N468" s="214" t="s">
        <v>46</v>
      </c>
      <c r="O468" s="86"/>
      <c r="P468" s="215">
        <f>O468*H468</f>
        <v>0</v>
      </c>
      <c r="Q468" s="215">
        <v>0</v>
      </c>
      <c r="R468" s="215">
        <f>Q468*H468</f>
        <v>0</v>
      </c>
      <c r="S468" s="215">
        <v>0</v>
      </c>
      <c r="T468" s="216">
        <f>S468*H468</f>
        <v>0</v>
      </c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R468" s="217" t="s">
        <v>275</v>
      </c>
      <c r="AT468" s="217" t="s">
        <v>145</v>
      </c>
      <c r="AU468" s="217" t="s">
        <v>85</v>
      </c>
      <c r="AY468" s="19" t="s">
        <v>142</v>
      </c>
      <c r="BE468" s="218">
        <f>IF(N468="základní",J468,0)</f>
        <v>0</v>
      </c>
      <c r="BF468" s="218">
        <f>IF(N468="snížená",J468,0)</f>
        <v>0</v>
      </c>
      <c r="BG468" s="218">
        <f>IF(N468="zákl. přenesená",J468,0)</f>
        <v>0</v>
      </c>
      <c r="BH468" s="218">
        <f>IF(N468="sníž. přenesená",J468,0)</f>
        <v>0</v>
      </c>
      <c r="BI468" s="218">
        <f>IF(N468="nulová",J468,0)</f>
        <v>0</v>
      </c>
      <c r="BJ468" s="19" t="s">
        <v>83</v>
      </c>
      <c r="BK468" s="218">
        <f>ROUND(I468*H468,2)</f>
        <v>0</v>
      </c>
      <c r="BL468" s="19" t="s">
        <v>275</v>
      </c>
      <c r="BM468" s="217" t="s">
        <v>793</v>
      </c>
    </row>
    <row r="469" s="2" customFormat="1">
      <c r="A469" s="40"/>
      <c r="B469" s="41"/>
      <c r="C469" s="42"/>
      <c r="D469" s="219" t="s">
        <v>152</v>
      </c>
      <c r="E469" s="42"/>
      <c r="F469" s="220" t="s">
        <v>794</v>
      </c>
      <c r="G469" s="42"/>
      <c r="H469" s="42"/>
      <c r="I469" s="221"/>
      <c r="J469" s="42"/>
      <c r="K469" s="42"/>
      <c r="L469" s="46"/>
      <c r="M469" s="222"/>
      <c r="N469" s="223"/>
      <c r="O469" s="86"/>
      <c r="P469" s="86"/>
      <c r="Q469" s="86"/>
      <c r="R469" s="86"/>
      <c r="S469" s="86"/>
      <c r="T469" s="87"/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T469" s="19" t="s">
        <v>152</v>
      </c>
      <c r="AU469" s="19" t="s">
        <v>85</v>
      </c>
    </row>
    <row r="470" s="2" customFormat="1">
      <c r="A470" s="40"/>
      <c r="B470" s="41"/>
      <c r="C470" s="42"/>
      <c r="D470" s="224" t="s">
        <v>154</v>
      </c>
      <c r="E470" s="42"/>
      <c r="F470" s="225" t="s">
        <v>795</v>
      </c>
      <c r="G470" s="42"/>
      <c r="H470" s="42"/>
      <c r="I470" s="221"/>
      <c r="J470" s="42"/>
      <c r="K470" s="42"/>
      <c r="L470" s="46"/>
      <c r="M470" s="222"/>
      <c r="N470" s="223"/>
      <c r="O470" s="86"/>
      <c r="P470" s="86"/>
      <c r="Q470" s="86"/>
      <c r="R470" s="86"/>
      <c r="S470" s="86"/>
      <c r="T470" s="87"/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T470" s="19" t="s">
        <v>154</v>
      </c>
      <c r="AU470" s="19" t="s">
        <v>85</v>
      </c>
    </row>
    <row r="471" s="13" customFormat="1">
      <c r="A471" s="13"/>
      <c r="B471" s="226"/>
      <c r="C471" s="227"/>
      <c r="D471" s="219" t="s">
        <v>169</v>
      </c>
      <c r="E471" s="228" t="s">
        <v>19</v>
      </c>
      <c r="F471" s="229" t="s">
        <v>796</v>
      </c>
      <c r="G471" s="227"/>
      <c r="H471" s="230">
        <v>36.375</v>
      </c>
      <c r="I471" s="231"/>
      <c r="J471" s="227"/>
      <c r="K471" s="227"/>
      <c r="L471" s="232"/>
      <c r="M471" s="233"/>
      <c r="N471" s="234"/>
      <c r="O471" s="234"/>
      <c r="P471" s="234"/>
      <c r="Q471" s="234"/>
      <c r="R471" s="234"/>
      <c r="S471" s="234"/>
      <c r="T471" s="235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6" t="s">
        <v>169</v>
      </c>
      <c r="AU471" s="236" t="s">
        <v>85</v>
      </c>
      <c r="AV471" s="13" t="s">
        <v>85</v>
      </c>
      <c r="AW471" s="13" t="s">
        <v>34</v>
      </c>
      <c r="AX471" s="13" t="s">
        <v>83</v>
      </c>
      <c r="AY471" s="236" t="s">
        <v>142</v>
      </c>
    </row>
    <row r="472" s="2" customFormat="1" ht="16.5" customHeight="1">
      <c r="A472" s="40"/>
      <c r="B472" s="41"/>
      <c r="C472" s="237" t="s">
        <v>797</v>
      </c>
      <c r="D472" s="237" t="s">
        <v>224</v>
      </c>
      <c r="E472" s="238" t="s">
        <v>798</v>
      </c>
      <c r="F472" s="239" t="s">
        <v>799</v>
      </c>
      <c r="G472" s="240" t="s">
        <v>165</v>
      </c>
      <c r="H472" s="241">
        <v>36.375</v>
      </c>
      <c r="I472" s="242"/>
      <c r="J472" s="243">
        <f>ROUND(I472*H472,2)</f>
        <v>0</v>
      </c>
      <c r="K472" s="239" t="s">
        <v>149</v>
      </c>
      <c r="L472" s="244"/>
      <c r="M472" s="245" t="s">
        <v>19</v>
      </c>
      <c r="N472" s="246" t="s">
        <v>46</v>
      </c>
      <c r="O472" s="86"/>
      <c r="P472" s="215">
        <f>O472*H472</f>
        <v>0</v>
      </c>
      <c r="Q472" s="215">
        <v>0.0012999999999999999</v>
      </c>
      <c r="R472" s="215">
        <f>Q472*H472</f>
        <v>0.047287499999999996</v>
      </c>
      <c r="S472" s="215">
        <v>0</v>
      </c>
      <c r="T472" s="216">
        <f>S472*H472</f>
        <v>0</v>
      </c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R472" s="217" t="s">
        <v>335</v>
      </c>
      <c r="AT472" s="217" t="s">
        <v>224</v>
      </c>
      <c r="AU472" s="217" t="s">
        <v>85</v>
      </c>
      <c r="AY472" s="19" t="s">
        <v>142</v>
      </c>
      <c r="BE472" s="218">
        <f>IF(N472="základní",J472,0)</f>
        <v>0</v>
      </c>
      <c r="BF472" s="218">
        <f>IF(N472="snížená",J472,0)</f>
        <v>0</v>
      </c>
      <c r="BG472" s="218">
        <f>IF(N472="zákl. přenesená",J472,0)</f>
        <v>0</v>
      </c>
      <c r="BH472" s="218">
        <f>IF(N472="sníž. přenesená",J472,0)</f>
        <v>0</v>
      </c>
      <c r="BI472" s="218">
        <f>IF(N472="nulová",J472,0)</f>
        <v>0</v>
      </c>
      <c r="BJ472" s="19" t="s">
        <v>83</v>
      </c>
      <c r="BK472" s="218">
        <f>ROUND(I472*H472,2)</f>
        <v>0</v>
      </c>
      <c r="BL472" s="19" t="s">
        <v>275</v>
      </c>
      <c r="BM472" s="217" t="s">
        <v>800</v>
      </c>
    </row>
    <row r="473" s="2" customFormat="1">
      <c r="A473" s="40"/>
      <c r="B473" s="41"/>
      <c r="C473" s="42"/>
      <c r="D473" s="219" t="s">
        <v>152</v>
      </c>
      <c r="E473" s="42"/>
      <c r="F473" s="220" t="s">
        <v>799</v>
      </c>
      <c r="G473" s="42"/>
      <c r="H473" s="42"/>
      <c r="I473" s="221"/>
      <c r="J473" s="42"/>
      <c r="K473" s="42"/>
      <c r="L473" s="46"/>
      <c r="M473" s="222"/>
      <c r="N473" s="223"/>
      <c r="O473" s="86"/>
      <c r="P473" s="86"/>
      <c r="Q473" s="86"/>
      <c r="R473" s="86"/>
      <c r="S473" s="86"/>
      <c r="T473" s="87"/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T473" s="19" t="s">
        <v>152</v>
      </c>
      <c r="AU473" s="19" t="s">
        <v>85</v>
      </c>
    </row>
    <row r="474" s="12" customFormat="1" ht="25.92" customHeight="1">
      <c r="A474" s="12"/>
      <c r="B474" s="190"/>
      <c r="C474" s="191"/>
      <c r="D474" s="192" t="s">
        <v>74</v>
      </c>
      <c r="E474" s="193" t="s">
        <v>801</v>
      </c>
      <c r="F474" s="193" t="s">
        <v>802</v>
      </c>
      <c r="G474" s="191"/>
      <c r="H474" s="191"/>
      <c r="I474" s="194"/>
      <c r="J474" s="195">
        <f>BK474</f>
        <v>0</v>
      </c>
      <c r="K474" s="191"/>
      <c r="L474" s="196"/>
      <c r="M474" s="197"/>
      <c r="N474" s="198"/>
      <c r="O474" s="198"/>
      <c r="P474" s="199">
        <f>SUM(P475:P480)</f>
        <v>0</v>
      </c>
      <c r="Q474" s="198"/>
      <c r="R474" s="199">
        <f>SUM(R475:R480)</f>
        <v>0</v>
      </c>
      <c r="S474" s="198"/>
      <c r="T474" s="200">
        <f>SUM(T475:T480)</f>
        <v>0</v>
      </c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R474" s="201" t="s">
        <v>150</v>
      </c>
      <c r="AT474" s="202" t="s">
        <v>74</v>
      </c>
      <c r="AU474" s="202" t="s">
        <v>75</v>
      </c>
      <c r="AY474" s="201" t="s">
        <v>142</v>
      </c>
      <c r="BK474" s="203">
        <f>SUM(BK475:BK480)</f>
        <v>0</v>
      </c>
    </row>
    <row r="475" s="2" customFormat="1" ht="24.15" customHeight="1">
      <c r="A475" s="40"/>
      <c r="B475" s="41"/>
      <c r="C475" s="206" t="s">
        <v>803</v>
      </c>
      <c r="D475" s="206" t="s">
        <v>145</v>
      </c>
      <c r="E475" s="207" t="s">
        <v>804</v>
      </c>
      <c r="F475" s="208" t="s">
        <v>805</v>
      </c>
      <c r="G475" s="209" t="s">
        <v>806</v>
      </c>
      <c r="H475" s="210">
        <v>24</v>
      </c>
      <c r="I475" s="211"/>
      <c r="J475" s="212">
        <f>ROUND(I475*H475,2)</f>
        <v>0</v>
      </c>
      <c r="K475" s="208" t="s">
        <v>149</v>
      </c>
      <c r="L475" s="46"/>
      <c r="M475" s="213" t="s">
        <v>19</v>
      </c>
      <c r="N475" s="214" t="s">
        <v>46</v>
      </c>
      <c r="O475" s="86"/>
      <c r="P475" s="215">
        <f>O475*H475</f>
        <v>0</v>
      </c>
      <c r="Q475" s="215">
        <v>0</v>
      </c>
      <c r="R475" s="215">
        <f>Q475*H475</f>
        <v>0</v>
      </c>
      <c r="S475" s="215">
        <v>0</v>
      </c>
      <c r="T475" s="216">
        <f>S475*H475</f>
        <v>0</v>
      </c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R475" s="217" t="s">
        <v>478</v>
      </c>
      <c r="AT475" s="217" t="s">
        <v>145</v>
      </c>
      <c r="AU475" s="217" t="s">
        <v>83</v>
      </c>
      <c r="AY475" s="19" t="s">
        <v>142</v>
      </c>
      <c r="BE475" s="218">
        <f>IF(N475="základní",J475,0)</f>
        <v>0</v>
      </c>
      <c r="BF475" s="218">
        <f>IF(N475="snížená",J475,0)</f>
        <v>0</v>
      </c>
      <c r="BG475" s="218">
        <f>IF(N475="zákl. přenesená",J475,0)</f>
        <v>0</v>
      </c>
      <c r="BH475" s="218">
        <f>IF(N475="sníž. přenesená",J475,0)</f>
        <v>0</v>
      </c>
      <c r="BI475" s="218">
        <f>IF(N475="nulová",J475,0)</f>
        <v>0</v>
      </c>
      <c r="BJ475" s="19" t="s">
        <v>83</v>
      </c>
      <c r="BK475" s="218">
        <f>ROUND(I475*H475,2)</f>
        <v>0</v>
      </c>
      <c r="BL475" s="19" t="s">
        <v>478</v>
      </c>
      <c r="BM475" s="217" t="s">
        <v>807</v>
      </c>
    </row>
    <row r="476" s="2" customFormat="1">
      <c r="A476" s="40"/>
      <c r="B476" s="41"/>
      <c r="C476" s="42"/>
      <c r="D476" s="219" t="s">
        <v>152</v>
      </c>
      <c r="E476" s="42"/>
      <c r="F476" s="220" t="s">
        <v>808</v>
      </c>
      <c r="G476" s="42"/>
      <c r="H476" s="42"/>
      <c r="I476" s="221"/>
      <c r="J476" s="42"/>
      <c r="K476" s="42"/>
      <c r="L476" s="46"/>
      <c r="M476" s="222"/>
      <c r="N476" s="223"/>
      <c r="O476" s="86"/>
      <c r="P476" s="86"/>
      <c r="Q476" s="86"/>
      <c r="R476" s="86"/>
      <c r="S476" s="86"/>
      <c r="T476" s="87"/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T476" s="19" t="s">
        <v>152</v>
      </c>
      <c r="AU476" s="19" t="s">
        <v>83</v>
      </c>
    </row>
    <row r="477" s="2" customFormat="1">
      <c r="A477" s="40"/>
      <c r="B477" s="41"/>
      <c r="C477" s="42"/>
      <c r="D477" s="224" t="s">
        <v>154</v>
      </c>
      <c r="E477" s="42"/>
      <c r="F477" s="225" t="s">
        <v>809</v>
      </c>
      <c r="G477" s="42"/>
      <c r="H477" s="42"/>
      <c r="I477" s="221"/>
      <c r="J477" s="42"/>
      <c r="K477" s="42"/>
      <c r="L477" s="46"/>
      <c r="M477" s="222"/>
      <c r="N477" s="223"/>
      <c r="O477" s="86"/>
      <c r="P477" s="86"/>
      <c r="Q477" s="86"/>
      <c r="R477" s="86"/>
      <c r="S477" s="86"/>
      <c r="T477" s="87"/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T477" s="19" t="s">
        <v>154</v>
      </c>
      <c r="AU477" s="19" t="s">
        <v>83</v>
      </c>
    </row>
    <row r="478" s="2" customFormat="1" ht="44.25" customHeight="1">
      <c r="A478" s="40"/>
      <c r="B478" s="41"/>
      <c r="C478" s="206" t="s">
        <v>810</v>
      </c>
      <c r="D478" s="206" t="s">
        <v>145</v>
      </c>
      <c r="E478" s="207" t="s">
        <v>811</v>
      </c>
      <c r="F478" s="208" t="s">
        <v>812</v>
      </c>
      <c r="G478" s="209" t="s">
        <v>806</v>
      </c>
      <c r="H478" s="210">
        <v>48</v>
      </c>
      <c r="I478" s="211"/>
      <c r="J478" s="212">
        <f>ROUND(I478*H478,2)</f>
        <v>0</v>
      </c>
      <c r="K478" s="208" t="s">
        <v>149</v>
      </c>
      <c r="L478" s="46"/>
      <c r="M478" s="213" t="s">
        <v>19</v>
      </c>
      <c r="N478" s="214" t="s">
        <v>46</v>
      </c>
      <c r="O478" s="86"/>
      <c r="P478" s="215">
        <f>O478*H478</f>
        <v>0</v>
      </c>
      <c r="Q478" s="215">
        <v>0</v>
      </c>
      <c r="R478" s="215">
        <f>Q478*H478</f>
        <v>0</v>
      </c>
      <c r="S478" s="215">
        <v>0</v>
      </c>
      <c r="T478" s="216">
        <f>S478*H478</f>
        <v>0</v>
      </c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R478" s="217" t="s">
        <v>478</v>
      </c>
      <c r="AT478" s="217" t="s">
        <v>145</v>
      </c>
      <c r="AU478" s="217" t="s">
        <v>83</v>
      </c>
      <c r="AY478" s="19" t="s">
        <v>142</v>
      </c>
      <c r="BE478" s="218">
        <f>IF(N478="základní",J478,0)</f>
        <v>0</v>
      </c>
      <c r="BF478" s="218">
        <f>IF(N478="snížená",J478,0)</f>
        <v>0</v>
      </c>
      <c r="BG478" s="218">
        <f>IF(N478="zákl. přenesená",J478,0)</f>
        <v>0</v>
      </c>
      <c r="BH478" s="218">
        <f>IF(N478="sníž. přenesená",J478,0)</f>
        <v>0</v>
      </c>
      <c r="BI478" s="218">
        <f>IF(N478="nulová",J478,0)</f>
        <v>0</v>
      </c>
      <c r="BJ478" s="19" t="s">
        <v>83</v>
      </c>
      <c r="BK478" s="218">
        <f>ROUND(I478*H478,2)</f>
        <v>0</v>
      </c>
      <c r="BL478" s="19" t="s">
        <v>478</v>
      </c>
      <c r="BM478" s="217" t="s">
        <v>813</v>
      </c>
    </row>
    <row r="479" s="2" customFormat="1">
      <c r="A479" s="40"/>
      <c r="B479" s="41"/>
      <c r="C479" s="42"/>
      <c r="D479" s="219" t="s">
        <v>152</v>
      </c>
      <c r="E479" s="42"/>
      <c r="F479" s="220" t="s">
        <v>814</v>
      </c>
      <c r="G479" s="42"/>
      <c r="H479" s="42"/>
      <c r="I479" s="221"/>
      <c r="J479" s="42"/>
      <c r="K479" s="42"/>
      <c r="L479" s="46"/>
      <c r="M479" s="222"/>
      <c r="N479" s="223"/>
      <c r="O479" s="86"/>
      <c r="P479" s="86"/>
      <c r="Q479" s="86"/>
      <c r="R479" s="86"/>
      <c r="S479" s="86"/>
      <c r="T479" s="87"/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T479" s="19" t="s">
        <v>152</v>
      </c>
      <c r="AU479" s="19" t="s">
        <v>83</v>
      </c>
    </row>
    <row r="480" s="2" customFormat="1">
      <c r="A480" s="40"/>
      <c r="B480" s="41"/>
      <c r="C480" s="42"/>
      <c r="D480" s="224" t="s">
        <v>154</v>
      </c>
      <c r="E480" s="42"/>
      <c r="F480" s="225" t="s">
        <v>815</v>
      </c>
      <c r="G480" s="42"/>
      <c r="H480" s="42"/>
      <c r="I480" s="221"/>
      <c r="J480" s="42"/>
      <c r="K480" s="42"/>
      <c r="L480" s="46"/>
      <c r="M480" s="222"/>
      <c r="N480" s="223"/>
      <c r="O480" s="86"/>
      <c r="P480" s="86"/>
      <c r="Q480" s="86"/>
      <c r="R480" s="86"/>
      <c r="S480" s="86"/>
      <c r="T480" s="87"/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T480" s="19" t="s">
        <v>154</v>
      </c>
      <c r="AU480" s="19" t="s">
        <v>83</v>
      </c>
    </row>
    <row r="481" s="12" customFormat="1" ht="25.92" customHeight="1">
      <c r="A481" s="12"/>
      <c r="B481" s="190"/>
      <c r="C481" s="191"/>
      <c r="D481" s="192" t="s">
        <v>74</v>
      </c>
      <c r="E481" s="193" t="s">
        <v>816</v>
      </c>
      <c r="F481" s="193" t="s">
        <v>817</v>
      </c>
      <c r="G481" s="191"/>
      <c r="H481" s="191"/>
      <c r="I481" s="194"/>
      <c r="J481" s="195">
        <f>BK481</f>
        <v>0</v>
      </c>
      <c r="K481" s="191"/>
      <c r="L481" s="196"/>
      <c r="M481" s="197"/>
      <c r="N481" s="198"/>
      <c r="O481" s="198"/>
      <c r="P481" s="199">
        <f>P482+P486+P493</f>
        <v>0</v>
      </c>
      <c r="Q481" s="198"/>
      <c r="R481" s="199">
        <f>R482+R486+R493</f>
        <v>0</v>
      </c>
      <c r="S481" s="198"/>
      <c r="T481" s="200">
        <f>T482+T486+T493</f>
        <v>0</v>
      </c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R481" s="201" t="s">
        <v>205</v>
      </c>
      <c r="AT481" s="202" t="s">
        <v>74</v>
      </c>
      <c r="AU481" s="202" t="s">
        <v>75</v>
      </c>
      <c r="AY481" s="201" t="s">
        <v>142</v>
      </c>
      <c r="BK481" s="203">
        <f>BK482+BK486+BK493</f>
        <v>0</v>
      </c>
    </row>
    <row r="482" s="12" customFormat="1" ht="22.8" customHeight="1">
      <c r="A482" s="12"/>
      <c r="B482" s="190"/>
      <c r="C482" s="191"/>
      <c r="D482" s="192" t="s">
        <v>74</v>
      </c>
      <c r="E482" s="204" t="s">
        <v>818</v>
      </c>
      <c r="F482" s="204" t="s">
        <v>819</v>
      </c>
      <c r="G482" s="191"/>
      <c r="H482" s="191"/>
      <c r="I482" s="194"/>
      <c r="J482" s="205">
        <f>BK482</f>
        <v>0</v>
      </c>
      <c r="K482" s="191"/>
      <c r="L482" s="196"/>
      <c r="M482" s="197"/>
      <c r="N482" s="198"/>
      <c r="O482" s="198"/>
      <c r="P482" s="199">
        <f>SUM(P483:P485)</f>
        <v>0</v>
      </c>
      <c r="Q482" s="198"/>
      <c r="R482" s="199">
        <f>SUM(R483:R485)</f>
        <v>0</v>
      </c>
      <c r="S482" s="198"/>
      <c r="T482" s="200">
        <f>SUM(T483:T485)</f>
        <v>0</v>
      </c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R482" s="201" t="s">
        <v>205</v>
      </c>
      <c r="AT482" s="202" t="s">
        <v>74</v>
      </c>
      <c r="AU482" s="202" t="s">
        <v>83</v>
      </c>
      <c r="AY482" s="201" t="s">
        <v>142</v>
      </c>
      <c r="BK482" s="203">
        <f>SUM(BK483:BK485)</f>
        <v>0</v>
      </c>
    </row>
    <row r="483" s="2" customFormat="1" ht="16.5" customHeight="1">
      <c r="A483" s="40"/>
      <c r="B483" s="41"/>
      <c r="C483" s="206" t="s">
        <v>820</v>
      </c>
      <c r="D483" s="206" t="s">
        <v>145</v>
      </c>
      <c r="E483" s="207" t="s">
        <v>821</v>
      </c>
      <c r="F483" s="208" t="s">
        <v>819</v>
      </c>
      <c r="G483" s="209" t="s">
        <v>350</v>
      </c>
      <c r="H483" s="210">
        <v>1</v>
      </c>
      <c r="I483" s="211"/>
      <c r="J483" s="212">
        <f>ROUND(I483*H483,2)</f>
        <v>0</v>
      </c>
      <c r="K483" s="208" t="s">
        <v>149</v>
      </c>
      <c r="L483" s="46"/>
      <c r="M483" s="213" t="s">
        <v>19</v>
      </c>
      <c r="N483" s="214" t="s">
        <v>46</v>
      </c>
      <c r="O483" s="86"/>
      <c r="P483" s="215">
        <f>O483*H483</f>
        <v>0</v>
      </c>
      <c r="Q483" s="215">
        <v>0</v>
      </c>
      <c r="R483" s="215">
        <f>Q483*H483</f>
        <v>0</v>
      </c>
      <c r="S483" s="215">
        <v>0</v>
      </c>
      <c r="T483" s="216">
        <f>S483*H483</f>
        <v>0</v>
      </c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R483" s="217" t="s">
        <v>822</v>
      </c>
      <c r="AT483" s="217" t="s">
        <v>145</v>
      </c>
      <c r="AU483" s="217" t="s">
        <v>85</v>
      </c>
      <c r="AY483" s="19" t="s">
        <v>142</v>
      </c>
      <c r="BE483" s="218">
        <f>IF(N483="základní",J483,0)</f>
        <v>0</v>
      </c>
      <c r="BF483" s="218">
        <f>IF(N483="snížená",J483,0)</f>
        <v>0</v>
      </c>
      <c r="BG483" s="218">
        <f>IF(N483="zákl. přenesená",J483,0)</f>
        <v>0</v>
      </c>
      <c r="BH483" s="218">
        <f>IF(N483="sníž. přenesená",J483,0)</f>
        <v>0</v>
      </c>
      <c r="BI483" s="218">
        <f>IF(N483="nulová",J483,0)</f>
        <v>0</v>
      </c>
      <c r="BJ483" s="19" t="s">
        <v>83</v>
      </c>
      <c r="BK483" s="218">
        <f>ROUND(I483*H483,2)</f>
        <v>0</v>
      </c>
      <c r="BL483" s="19" t="s">
        <v>822</v>
      </c>
      <c r="BM483" s="217" t="s">
        <v>823</v>
      </c>
    </row>
    <row r="484" s="2" customFormat="1">
      <c r="A484" s="40"/>
      <c r="B484" s="41"/>
      <c r="C484" s="42"/>
      <c r="D484" s="219" t="s">
        <v>152</v>
      </c>
      <c r="E484" s="42"/>
      <c r="F484" s="220" t="s">
        <v>819</v>
      </c>
      <c r="G484" s="42"/>
      <c r="H484" s="42"/>
      <c r="I484" s="221"/>
      <c r="J484" s="42"/>
      <c r="K484" s="42"/>
      <c r="L484" s="46"/>
      <c r="M484" s="222"/>
      <c r="N484" s="223"/>
      <c r="O484" s="86"/>
      <c r="P484" s="86"/>
      <c r="Q484" s="86"/>
      <c r="R484" s="86"/>
      <c r="S484" s="86"/>
      <c r="T484" s="87"/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T484" s="19" t="s">
        <v>152</v>
      </c>
      <c r="AU484" s="19" t="s">
        <v>85</v>
      </c>
    </row>
    <row r="485" s="2" customFormat="1">
      <c r="A485" s="40"/>
      <c r="B485" s="41"/>
      <c r="C485" s="42"/>
      <c r="D485" s="224" t="s">
        <v>154</v>
      </c>
      <c r="E485" s="42"/>
      <c r="F485" s="225" t="s">
        <v>824</v>
      </c>
      <c r="G485" s="42"/>
      <c r="H485" s="42"/>
      <c r="I485" s="221"/>
      <c r="J485" s="42"/>
      <c r="K485" s="42"/>
      <c r="L485" s="46"/>
      <c r="M485" s="222"/>
      <c r="N485" s="223"/>
      <c r="O485" s="86"/>
      <c r="P485" s="86"/>
      <c r="Q485" s="86"/>
      <c r="R485" s="86"/>
      <c r="S485" s="86"/>
      <c r="T485" s="87"/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T485" s="19" t="s">
        <v>154</v>
      </c>
      <c r="AU485" s="19" t="s">
        <v>85</v>
      </c>
    </row>
    <row r="486" s="12" customFormat="1" ht="22.8" customHeight="1">
      <c r="A486" s="12"/>
      <c r="B486" s="190"/>
      <c r="C486" s="191"/>
      <c r="D486" s="192" t="s">
        <v>74</v>
      </c>
      <c r="E486" s="204" t="s">
        <v>825</v>
      </c>
      <c r="F486" s="204" t="s">
        <v>826</v>
      </c>
      <c r="G486" s="191"/>
      <c r="H486" s="191"/>
      <c r="I486" s="194"/>
      <c r="J486" s="205">
        <f>BK486</f>
        <v>0</v>
      </c>
      <c r="K486" s="191"/>
      <c r="L486" s="196"/>
      <c r="M486" s="197"/>
      <c r="N486" s="198"/>
      <c r="O486" s="198"/>
      <c r="P486" s="199">
        <f>SUM(P487:P492)</f>
        <v>0</v>
      </c>
      <c r="Q486" s="198"/>
      <c r="R486" s="199">
        <f>SUM(R487:R492)</f>
        <v>0</v>
      </c>
      <c r="S486" s="198"/>
      <c r="T486" s="200">
        <f>SUM(T487:T492)</f>
        <v>0</v>
      </c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R486" s="201" t="s">
        <v>205</v>
      </c>
      <c r="AT486" s="202" t="s">
        <v>74</v>
      </c>
      <c r="AU486" s="202" t="s">
        <v>83</v>
      </c>
      <c r="AY486" s="201" t="s">
        <v>142</v>
      </c>
      <c r="BK486" s="203">
        <f>SUM(BK487:BK492)</f>
        <v>0</v>
      </c>
    </row>
    <row r="487" s="2" customFormat="1" ht="16.5" customHeight="1">
      <c r="A487" s="40"/>
      <c r="B487" s="41"/>
      <c r="C487" s="206" t="s">
        <v>827</v>
      </c>
      <c r="D487" s="206" t="s">
        <v>145</v>
      </c>
      <c r="E487" s="207" t="s">
        <v>828</v>
      </c>
      <c r="F487" s="208" t="s">
        <v>826</v>
      </c>
      <c r="G487" s="209" t="s">
        <v>350</v>
      </c>
      <c r="H487" s="210">
        <v>1</v>
      </c>
      <c r="I487" s="211"/>
      <c r="J487" s="212">
        <f>ROUND(I487*H487,2)</f>
        <v>0</v>
      </c>
      <c r="K487" s="208" t="s">
        <v>149</v>
      </c>
      <c r="L487" s="46"/>
      <c r="M487" s="213" t="s">
        <v>19</v>
      </c>
      <c r="N487" s="214" t="s">
        <v>46</v>
      </c>
      <c r="O487" s="86"/>
      <c r="P487" s="215">
        <f>O487*H487</f>
        <v>0</v>
      </c>
      <c r="Q487" s="215">
        <v>0</v>
      </c>
      <c r="R487" s="215">
        <f>Q487*H487</f>
        <v>0</v>
      </c>
      <c r="S487" s="215">
        <v>0</v>
      </c>
      <c r="T487" s="216">
        <f>S487*H487</f>
        <v>0</v>
      </c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R487" s="217" t="s">
        <v>822</v>
      </c>
      <c r="AT487" s="217" t="s">
        <v>145</v>
      </c>
      <c r="AU487" s="217" t="s">
        <v>85</v>
      </c>
      <c r="AY487" s="19" t="s">
        <v>142</v>
      </c>
      <c r="BE487" s="218">
        <f>IF(N487="základní",J487,0)</f>
        <v>0</v>
      </c>
      <c r="BF487" s="218">
        <f>IF(N487="snížená",J487,0)</f>
        <v>0</v>
      </c>
      <c r="BG487" s="218">
        <f>IF(N487="zákl. přenesená",J487,0)</f>
        <v>0</v>
      </c>
      <c r="BH487" s="218">
        <f>IF(N487="sníž. přenesená",J487,0)</f>
        <v>0</v>
      </c>
      <c r="BI487" s="218">
        <f>IF(N487="nulová",J487,0)</f>
        <v>0</v>
      </c>
      <c r="BJ487" s="19" t="s">
        <v>83</v>
      </c>
      <c r="BK487" s="218">
        <f>ROUND(I487*H487,2)</f>
        <v>0</v>
      </c>
      <c r="BL487" s="19" t="s">
        <v>822</v>
      </c>
      <c r="BM487" s="217" t="s">
        <v>829</v>
      </c>
    </row>
    <row r="488" s="2" customFormat="1">
      <c r="A488" s="40"/>
      <c r="B488" s="41"/>
      <c r="C488" s="42"/>
      <c r="D488" s="219" t="s">
        <v>152</v>
      </c>
      <c r="E488" s="42"/>
      <c r="F488" s="220" t="s">
        <v>826</v>
      </c>
      <c r="G488" s="42"/>
      <c r="H488" s="42"/>
      <c r="I488" s="221"/>
      <c r="J488" s="42"/>
      <c r="K488" s="42"/>
      <c r="L488" s="46"/>
      <c r="M488" s="222"/>
      <c r="N488" s="223"/>
      <c r="O488" s="86"/>
      <c r="P488" s="86"/>
      <c r="Q488" s="86"/>
      <c r="R488" s="86"/>
      <c r="S488" s="86"/>
      <c r="T488" s="87"/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T488" s="19" t="s">
        <v>152</v>
      </c>
      <c r="AU488" s="19" t="s">
        <v>85</v>
      </c>
    </row>
    <row r="489" s="2" customFormat="1">
      <c r="A489" s="40"/>
      <c r="B489" s="41"/>
      <c r="C489" s="42"/>
      <c r="D489" s="224" t="s">
        <v>154</v>
      </c>
      <c r="E489" s="42"/>
      <c r="F489" s="225" t="s">
        <v>830</v>
      </c>
      <c r="G489" s="42"/>
      <c r="H489" s="42"/>
      <c r="I489" s="221"/>
      <c r="J489" s="42"/>
      <c r="K489" s="42"/>
      <c r="L489" s="46"/>
      <c r="M489" s="222"/>
      <c r="N489" s="223"/>
      <c r="O489" s="86"/>
      <c r="P489" s="86"/>
      <c r="Q489" s="86"/>
      <c r="R489" s="86"/>
      <c r="S489" s="86"/>
      <c r="T489" s="87"/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T489" s="19" t="s">
        <v>154</v>
      </c>
      <c r="AU489" s="19" t="s">
        <v>85</v>
      </c>
    </row>
    <row r="490" s="2" customFormat="1" ht="16.5" customHeight="1">
      <c r="A490" s="40"/>
      <c r="B490" s="41"/>
      <c r="C490" s="206" t="s">
        <v>831</v>
      </c>
      <c r="D490" s="206" t="s">
        <v>145</v>
      </c>
      <c r="E490" s="207" t="s">
        <v>832</v>
      </c>
      <c r="F490" s="208" t="s">
        <v>833</v>
      </c>
      <c r="G490" s="209" t="s">
        <v>350</v>
      </c>
      <c r="H490" s="210">
        <v>1</v>
      </c>
      <c r="I490" s="211"/>
      <c r="J490" s="212">
        <f>ROUND(I490*H490,2)</f>
        <v>0</v>
      </c>
      <c r="K490" s="208" t="s">
        <v>149</v>
      </c>
      <c r="L490" s="46"/>
      <c r="M490" s="213" t="s">
        <v>19</v>
      </c>
      <c r="N490" s="214" t="s">
        <v>46</v>
      </c>
      <c r="O490" s="86"/>
      <c r="P490" s="215">
        <f>O490*H490</f>
        <v>0</v>
      </c>
      <c r="Q490" s="215">
        <v>0</v>
      </c>
      <c r="R490" s="215">
        <f>Q490*H490</f>
        <v>0</v>
      </c>
      <c r="S490" s="215">
        <v>0</v>
      </c>
      <c r="T490" s="216">
        <f>S490*H490</f>
        <v>0</v>
      </c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R490" s="217" t="s">
        <v>822</v>
      </c>
      <c r="AT490" s="217" t="s">
        <v>145</v>
      </c>
      <c r="AU490" s="217" t="s">
        <v>85</v>
      </c>
      <c r="AY490" s="19" t="s">
        <v>142</v>
      </c>
      <c r="BE490" s="218">
        <f>IF(N490="základní",J490,0)</f>
        <v>0</v>
      </c>
      <c r="BF490" s="218">
        <f>IF(N490="snížená",J490,0)</f>
        <v>0</v>
      </c>
      <c r="BG490" s="218">
        <f>IF(N490="zákl. přenesená",J490,0)</f>
        <v>0</v>
      </c>
      <c r="BH490" s="218">
        <f>IF(N490="sníž. přenesená",J490,0)</f>
        <v>0</v>
      </c>
      <c r="BI490" s="218">
        <f>IF(N490="nulová",J490,0)</f>
        <v>0</v>
      </c>
      <c r="BJ490" s="19" t="s">
        <v>83</v>
      </c>
      <c r="BK490" s="218">
        <f>ROUND(I490*H490,2)</f>
        <v>0</v>
      </c>
      <c r="BL490" s="19" t="s">
        <v>822</v>
      </c>
      <c r="BM490" s="217" t="s">
        <v>834</v>
      </c>
    </row>
    <row r="491" s="2" customFormat="1">
      <c r="A491" s="40"/>
      <c r="B491" s="41"/>
      <c r="C491" s="42"/>
      <c r="D491" s="219" t="s">
        <v>152</v>
      </c>
      <c r="E491" s="42"/>
      <c r="F491" s="220" t="s">
        <v>833</v>
      </c>
      <c r="G491" s="42"/>
      <c r="H491" s="42"/>
      <c r="I491" s="221"/>
      <c r="J491" s="42"/>
      <c r="K491" s="42"/>
      <c r="L491" s="46"/>
      <c r="M491" s="222"/>
      <c r="N491" s="223"/>
      <c r="O491" s="86"/>
      <c r="P491" s="86"/>
      <c r="Q491" s="86"/>
      <c r="R491" s="86"/>
      <c r="S491" s="86"/>
      <c r="T491" s="87"/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T491" s="19" t="s">
        <v>152</v>
      </c>
      <c r="AU491" s="19" t="s">
        <v>85</v>
      </c>
    </row>
    <row r="492" s="2" customFormat="1">
      <c r="A492" s="40"/>
      <c r="B492" s="41"/>
      <c r="C492" s="42"/>
      <c r="D492" s="224" t="s">
        <v>154</v>
      </c>
      <c r="E492" s="42"/>
      <c r="F492" s="225" t="s">
        <v>835</v>
      </c>
      <c r="G492" s="42"/>
      <c r="H492" s="42"/>
      <c r="I492" s="221"/>
      <c r="J492" s="42"/>
      <c r="K492" s="42"/>
      <c r="L492" s="46"/>
      <c r="M492" s="222"/>
      <c r="N492" s="223"/>
      <c r="O492" s="86"/>
      <c r="P492" s="86"/>
      <c r="Q492" s="86"/>
      <c r="R492" s="86"/>
      <c r="S492" s="86"/>
      <c r="T492" s="87"/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T492" s="19" t="s">
        <v>154</v>
      </c>
      <c r="AU492" s="19" t="s">
        <v>85</v>
      </c>
    </row>
    <row r="493" s="12" customFormat="1" ht="22.8" customHeight="1">
      <c r="A493" s="12"/>
      <c r="B493" s="190"/>
      <c r="C493" s="191"/>
      <c r="D493" s="192" t="s">
        <v>74</v>
      </c>
      <c r="E493" s="204" t="s">
        <v>836</v>
      </c>
      <c r="F493" s="204" t="s">
        <v>837</v>
      </c>
      <c r="G493" s="191"/>
      <c r="H493" s="191"/>
      <c r="I493" s="194"/>
      <c r="J493" s="205">
        <f>BK493</f>
        <v>0</v>
      </c>
      <c r="K493" s="191"/>
      <c r="L493" s="196"/>
      <c r="M493" s="197"/>
      <c r="N493" s="198"/>
      <c r="O493" s="198"/>
      <c r="P493" s="199">
        <f>SUM(P494:P496)</f>
        <v>0</v>
      </c>
      <c r="Q493" s="198"/>
      <c r="R493" s="199">
        <f>SUM(R494:R496)</f>
        <v>0</v>
      </c>
      <c r="S493" s="198"/>
      <c r="T493" s="200">
        <f>SUM(T494:T496)</f>
        <v>0</v>
      </c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R493" s="201" t="s">
        <v>205</v>
      </c>
      <c r="AT493" s="202" t="s">
        <v>74</v>
      </c>
      <c r="AU493" s="202" t="s">
        <v>83</v>
      </c>
      <c r="AY493" s="201" t="s">
        <v>142</v>
      </c>
      <c r="BK493" s="203">
        <f>SUM(BK494:BK496)</f>
        <v>0</v>
      </c>
    </row>
    <row r="494" s="2" customFormat="1" ht="16.5" customHeight="1">
      <c r="A494" s="40"/>
      <c r="B494" s="41"/>
      <c r="C494" s="206" t="s">
        <v>838</v>
      </c>
      <c r="D494" s="206" t="s">
        <v>145</v>
      </c>
      <c r="E494" s="207" t="s">
        <v>839</v>
      </c>
      <c r="F494" s="208" t="s">
        <v>837</v>
      </c>
      <c r="G494" s="209" t="s">
        <v>350</v>
      </c>
      <c r="H494" s="210">
        <v>1</v>
      </c>
      <c r="I494" s="211"/>
      <c r="J494" s="212">
        <f>ROUND(I494*H494,2)</f>
        <v>0</v>
      </c>
      <c r="K494" s="208" t="s">
        <v>149</v>
      </c>
      <c r="L494" s="46"/>
      <c r="M494" s="213" t="s">
        <v>19</v>
      </c>
      <c r="N494" s="214" t="s">
        <v>46</v>
      </c>
      <c r="O494" s="86"/>
      <c r="P494" s="215">
        <f>O494*H494</f>
        <v>0</v>
      </c>
      <c r="Q494" s="215">
        <v>0</v>
      </c>
      <c r="R494" s="215">
        <f>Q494*H494</f>
        <v>0</v>
      </c>
      <c r="S494" s="215">
        <v>0</v>
      </c>
      <c r="T494" s="216">
        <f>S494*H494</f>
        <v>0</v>
      </c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R494" s="217" t="s">
        <v>822</v>
      </c>
      <c r="AT494" s="217" t="s">
        <v>145</v>
      </c>
      <c r="AU494" s="217" t="s">
        <v>85</v>
      </c>
      <c r="AY494" s="19" t="s">
        <v>142</v>
      </c>
      <c r="BE494" s="218">
        <f>IF(N494="základní",J494,0)</f>
        <v>0</v>
      </c>
      <c r="BF494" s="218">
        <f>IF(N494="snížená",J494,0)</f>
        <v>0</v>
      </c>
      <c r="BG494" s="218">
        <f>IF(N494="zákl. přenesená",J494,0)</f>
        <v>0</v>
      </c>
      <c r="BH494" s="218">
        <f>IF(N494="sníž. přenesená",J494,0)</f>
        <v>0</v>
      </c>
      <c r="BI494" s="218">
        <f>IF(N494="nulová",J494,0)</f>
        <v>0</v>
      </c>
      <c r="BJ494" s="19" t="s">
        <v>83</v>
      </c>
      <c r="BK494" s="218">
        <f>ROUND(I494*H494,2)</f>
        <v>0</v>
      </c>
      <c r="BL494" s="19" t="s">
        <v>822</v>
      </c>
      <c r="BM494" s="217" t="s">
        <v>840</v>
      </c>
    </row>
    <row r="495" s="2" customFormat="1">
      <c r="A495" s="40"/>
      <c r="B495" s="41"/>
      <c r="C495" s="42"/>
      <c r="D495" s="219" t="s">
        <v>152</v>
      </c>
      <c r="E495" s="42"/>
      <c r="F495" s="220" t="s">
        <v>837</v>
      </c>
      <c r="G495" s="42"/>
      <c r="H495" s="42"/>
      <c r="I495" s="221"/>
      <c r="J495" s="42"/>
      <c r="K495" s="42"/>
      <c r="L495" s="46"/>
      <c r="M495" s="222"/>
      <c r="N495" s="223"/>
      <c r="O495" s="86"/>
      <c r="P495" s="86"/>
      <c r="Q495" s="86"/>
      <c r="R495" s="86"/>
      <c r="S495" s="86"/>
      <c r="T495" s="87"/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T495" s="19" t="s">
        <v>152</v>
      </c>
      <c r="AU495" s="19" t="s">
        <v>85</v>
      </c>
    </row>
    <row r="496" s="2" customFormat="1">
      <c r="A496" s="40"/>
      <c r="B496" s="41"/>
      <c r="C496" s="42"/>
      <c r="D496" s="224" t="s">
        <v>154</v>
      </c>
      <c r="E496" s="42"/>
      <c r="F496" s="225" t="s">
        <v>841</v>
      </c>
      <c r="G496" s="42"/>
      <c r="H496" s="42"/>
      <c r="I496" s="221"/>
      <c r="J496" s="42"/>
      <c r="K496" s="42"/>
      <c r="L496" s="46"/>
      <c r="M496" s="248"/>
      <c r="N496" s="249"/>
      <c r="O496" s="250"/>
      <c r="P496" s="250"/>
      <c r="Q496" s="250"/>
      <c r="R496" s="250"/>
      <c r="S496" s="250"/>
      <c r="T496" s="251"/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T496" s="19" t="s">
        <v>154</v>
      </c>
      <c r="AU496" s="19" t="s">
        <v>85</v>
      </c>
    </row>
    <row r="497" s="2" customFormat="1" ht="6.96" customHeight="1">
      <c r="A497" s="40"/>
      <c r="B497" s="61"/>
      <c r="C497" s="62"/>
      <c r="D497" s="62"/>
      <c r="E497" s="62"/>
      <c r="F497" s="62"/>
      <c r="G497" s="62"/>
      <c r="H497" s="62"/>
      <c r="I497" s="62"/>
      <c r="J497" s="62"/>
      <c r="K497" s="62"/>
      <c r="L497" s="46"/>
      <c r="M497" s="40"/>
      <c r="O497" s="40"/>
      <c r="P497" s="40"/>
      <c r="Q497" s="40"/>
      <c r="R497" s="40"/>
      <c r="S497" s="40"/>
      <c r="T497" s="40"/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</row>
  </sheetData>
  <sheetProtection sheet="1" autoFilter="0" formatColumns="0" formatRows="0" objects="1" scenarios="1" spinCount="100000" saltValue="z2OhfSyC+MZM15T4kLHuM4aOd3ZxqZGJRAW43RP50GxG6fSxauUpoaqKAxZzvQ5fR4i0K1+pstDq2+7YsV3QOA==" hashValue="9QhbVwWBx0RqT+KMtkt4bsfJmBEX1MSzm29N9mso/2MoWPAV9/8DK5Nc0AkR7a68III8U1MKE1WrrYPk5KZkuA==" algorithmName="SHA-512" password="CC35"/>
  <autoFilter ref="C100:K496"/>
  <mergeCells count="9">
    <mergeCell ref="E7:H7"/>
    <mergeCell ref="E9:H9"/>
    <mergeCell ref="E18:H18"/>
    <mergeCell ref="E27:H27"/>
    <mergeCell ref="E48:H48"/>
    <mergeCell ref="E50:H50"/>
    <mergeCell ref="E91:H91"/>
    <mergeCell ref="E93:H93"/>
    <mergeCell ref="L2:V2"/>
  </mergeCells>
  <hyperlinks>
    <hyperlink ref="F106" r:id="rId1" display="https://podminky.urs.cz/item/CS_URS_2024_01/317142424"/>
    <hyperlink ref="F109" r:id="rId2" display="https://podminky.urs.cz/item/CS_URS_2024_01/317142434"/>
    <hyperlink ref="F112" r:id="rId3" display="https://podminky.urs.cz/item/CS_URS_2024_01/342272215"/>
    <hyperlink ref="F116" r:id="rId4" display="https://podminky.urs.cz/item/CS_URS_2024_01/342272225"/>
    <hyperlink ref="F120" r:id="rId5" display="https://podminky.urs.cz/item/CS_URS_2024_01/342272235"/>
    <hyperlink ref="F124" r:id="rId6" display="https://podminky.urs.cz/item/CS_URS_2024_01/342291131"/>
    <hyperlink ref="F129" r:id="rId7" display="https://podminky.urs.cz/item/CS_URS_2024_01/612131101"/>
    <hyperlink ref="F133" r:id="rId8" display="https://podminky.urs.cz/item/CS_URS_2024_01/612142001"/>
    <hyperlink ref="F137" r:id="rId9" display="https://podminky.urs.cz/item/CS_URS_2024_01/612311131"/>
    <hyperlink ref="F141" r:id="rId10" display="https://podminky.urs.cz/item/CS_URS_2024_01/612315222"/>
    <hyperlink ref="F144" r:id="rId11" display="https://podminky.urs.cz/item/CS_URS_2024_01/642944121"/>
    <hyperlink ref="F160" r:id="rId12" display="https://podminky.urs.cz/item/CS_URS_2024_01/619995001"/>
    <hyperlink ref="F165" r:id="rId13" display="https://podminky.urs.cz/item/CS_URS_2024_01/949101111"/>
    <hyperlink ref="F169" r:id="rId14" display="https://podminky.urs.cz/item/CS_URS_2024_01/953961113"/>
    <hyperlink ref="F176" r:id="rId15" display="https://podminky.urs.cz/item/CS_URS_2024_01/962031133"/>
    <hyperlink ref="F180" r:id="rId16" display="https://podminky.urs.cz/item/CS_URS_2024_01/965046111"/>
    <hyperlink ref="F184" r:id="rId17" display="https://podminky.urs.cz/item/CS_URS_2024_01/965046119"/>
    <hyperlink ref="F189" r:id="rId18" display="https://podminky.urs.cz/item/CS_URS_2024_01/997013153"/>
    <hyperlink ref="F192" r:id="rId19" display="https://podminky.urs.cz/item/CS_URS_2024_01/997013501"/>
    <hyperlink ref="F195" r:id="rId20" display="https://podminky.urs.cz/item/CS_URS_2024_01/997013509"/>
    <hyperlink ref="F199" r:id="rId21" display="https://podminky.urs.cz/item/CS_URS_2024_01/997013631"/>
    <hyperlink ref="F203" r:id="rId22" display="https://podminky.urs.cz/item/CS_URS_2024_01/998018002"/>
    <hyperlink ref="F216" r:id="rId23" display="https://podminky.urs.cz/item/CS_URS_2024_01/725291641"/>
    <hyperlink ref="F220" r:id="rId24" display="https://podminky.urs.cz/item/CS_URS_2024_01/725291706"/>
    <hyperlink ref="F225" r:id="rId25" display="https://podminky.urs.cz/item/CS_URS_2024_01/725291712"/>
    <hyperlink ref="F229" r:id="rId26" display="https://podminky.urs.cz/item/CS_URS_2024_01/725291722"/>
    <hyperlink ref="F236" r:id="rId27" display="https://podminky.urs.cz/item/CS_URS_2024_01/763111326"/>
    <hyperlink ref="F240" r:id="rId28" display="https://podminky.urs.cz/item/CS_URS_2024_01/763135101"/>
    <hyperlink ref="F248" r:id="rId29" display="https://podminky.urs.cz/item/CS_URS_2024_01/998763302"/>
    <hyperlink ref="F251" r:id="rId30" display="https://podminky.urs.cz/item/CS_URS_2024_01/998763381"/>
    <hyperlink ref="F255" r:id="rId31" display="https://podminky.urs.cz/item/CS_URS_2024_01/766660001"/>
    <hyperlink ref="F265" r:id="rId32" display="https://podminky.urs.cz/item/CS_URS_2024_01/766660002"/>
    <hyperlink ref="F271" r:id="rId33" display="https://podminky.urs.cz/item/CS_URS_2024_01/766662811"/>
    <hyperlink ref="F274" r:id="rId34" display="https://podminky.urs.cz/item/CS_URS_2024_01/766691914"/>
    <hyperlink ref="F277" r:id="rId35" display="https://podminky.urs.cz/item/CS_URS_2024_01/766811111"/>
    <hyperlink ref="F282" r:id="rId36" display="https://podminky.urs.cz/item/CS_URS_2024_01/766812840"/>
    <hyperlink ref="F291" r:id="rId37" display="https://podminky.urs.cz/item/CS_URS_2024_01/998766102"/>
    <hyperlink ref="F295" r:id="rId38" display="https://podminky.urs.cz/item/CS_URS_2024_01/767995113"/>
    <hyperlink ref="F310" r:id="rId39" display="https://podminky.urs.cz/item/CS_URS_2024_01/771121011"/>
    <hyperlink ref="F314" r:id="rId40" display="https://podminky.urs.cz/item/CS_URS_2024_01/771161011"/>
    <hyperlink ref="F319" r:id="rId41" display="https://podminky.urs.cz/item/CS_URS_2024_01/771571810"/>
    <hyperlink ref="F322" r:id="rId42" display="https://podminky.urs.cz/item/CS_URS_2024_01/771574262.1"/>
    <hyperlink ref="F327" r:id="rId43" display="https://podminky.urs.cz/item/CS_URS_2024_01/771577114"/>
    <hyperlink ref="F330" r:id="rId44" display="https://podminky.urs.cz/item/CS_URS_2024_01/775141124"/>
    <hyperlink ref="F341" r:id="rId45" display="https://podminky.urs.cz/item/CS_URS_2024_01/776111116"/>
    <hyperlink ref="F345" r:id="rId46" display="https://podminky.urs.cz/item/CS_URS_2024_01/776111311"/>
    <hyperlink ref="F348" r:id="rId47" display="https://podminky.urs.cz/item/CS_URS_2024_01/776121112"/>
    <hyperlink ref="F351" r:id="rId48" display="https://podminky.urs.cz/item/CS_URS_2024_01/776141114"/>
    <hyperlink ref="F354" r:id="rId49" display="https://podminky.urs.cz/item/CS_URS_2024_01/776201812"/>
    <hyperlink ref="F358" r:id="rId50" display="https://podminky.urs.cz/item/CS_URS_2024_01/776231111"/>
    <hyperlink ref="F368" r:id="rId51" display="https://podminky.urs.cz/item/CS_URS_2024_01/776411224"/>
    <hyperlink ref="F372" r:id="rId52" display="https://podminky.urs.cz/item/CS_URS_2024_01/776421311"/>
    <hyperlink ref="F380" r:id="rId53" display="https://podminky.urs.cz/item/CS_URS_2024_01/998776102"/>
    <hyperlink ref="F384" r:id="rId54" display="https://podminky.urs.cz/item/CS_URS_2024_01/781121011"/>
    <hyperlink ref="F393" r:id="rId55" display="https://podminky.urs.cz/item/CS_URS_2024_01/781151031"/>
    <hyperlink ref="F397" r:id="rId56" display="https://podminky.urs.cz/item/CS_URS_2024_01/781151041"/>
    <hyperlink ref="F401" r:id="rId57" display="https://podminky.urs.cz/item/CS_URS_2024_01/781471810"/>
    <hyperlink ref="F405" r:id="rId58" display="https://podminky.urs.cz/item/CS_URS_2024_01/781474113"/>
    <hyperlink ref="F412" r:id="rId59" display="https://podminky.urs.cz/item/CS_URS_2024_01/781477114"/>
    <hyperlink ref="F416" r:id="rId60" display="https://podminky.urs.cz/item/CS_URS_2024_01/781494511"/>
    <hyperlink ref="F419" r:id="rId61" display="https://podminky.urs.cz/item/CS_URS_2024_01/781495115"/>
    <hyperlink ref="F423" r:id="rId62" display="https://podminky.urs.cz/item/CS_URS_2024_01/783301303"/>
    <hyperlink ref="F426" r:id="rId63" display="https://podminky.urs.cz/item/CS_URS_2024_01/783301401"/>
    <hyperlink ref="F429" r:id="rId64" display="https://podminky.urs.cz/item/CS_URS_2024_01/783314101"/>
    <hyperlink ref="F432" r:id="rId65" display="https://podminky.urs.cz/item/CS_URS_2024_01/783315101"/>
    <hyperlink ref="F435" r:id="rId66" display="https://podminky.urs.cz/item/CS_URS_2024_01/783317101"/>
    <hyperlink ref="F438" r:id="rId67" display="https://podminky.urs.cz/item/CS_URS_2024_01/783343101"/>
    <hyperlink ref="F442" r:id="rId68" display="https://podminky.urs.cz/item/CS_URS_2024_01/784121001"/>
    <hyperlink ref="F446" r:id="rId69" display="https://podminky.urs.cz/item/CS_URS_2024_01/784171101"/>
    <hyperlink ref="F451" r:id="rId70" display="https://podminky.urs.cz/item/CS_URS_2024_01/784171111"/>
    <hyperlink ref="F456" r:id="rId71" display="https://podminky.urs.cz/item/CS_URS_2024_01/784171121"/>
    <hyperlink ref="F461" r:id="rId72" display="https://podminky.urs.cz/item/CS_URS_2024_01/784181101"/>
    <hyperlink ref="F465" r:id="rId73" display="https://podminky.urs.cz/item/CS_URS_2024_01/784211101"/>
    <hyperlink ref="F470" r:id="rId74" display="https://podminky.urs.cz/item/CS_URS_2024_01/786624111"/>
    <hyperlink ref="F477" r:id="rId75" display="https://podminky.urs.cz/item/CS_URS_2024_01/HZS1302"/>
    <hyperlink ref="F480" r:id="rId76" display="https://podminky.urs.cz/item/CS_URS_2024_01/HZS2491"/>
    <hyperlink ref="F485" r:id="rId77" display="https://podminky.urs.cz/item/CS_URS_2024_01/020001000"/>
    <hyperlink ref="F489" r:id="rId78" display="https://podminky.urs.cz/item/CS_URS_2024_01/040001000"/>
    <hyperlink ref="F492" r:id="rId79" display="https://podminky.urs.cz/item/CS_URS_2024_01/045002000"/>
    <hyperlink ref="F496" r:id="rId80" display="https://podminky.urs.cz/item/CS_URS_2024_01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85</v>
      </c>
    </row>
    <row r="4" s="1" customFormat="1" ht="24.96" customHeight="1">
      <c r="B4" s="22"/>
      <c r="D4" s="132" t="s">
        <v>98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Rekonstrukce lůžkové stanice Chirurgie III, v nomocnici Havířov, p.o.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842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13. 5. 2024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29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35</v>
      </c>
      <c r="E23" s="40"/>
      <c r="F23" s="40"/>
      <c r="G23" s="40"/>
      <c r="H23" s="40"/>
      <c r="I23" s="134" t="s">
        <v>26</v>
      </c>
      <c r="J23" s="138" t="s">
        <v>36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37</v>
      </c>
      <c r="F24" s="40"/>
      <c r="G24" s="40"/>
      <c r="H24" s="40"/>
      <c r="I24" s="134" t="s">
        <v>29</v>
      </c>
      <c r="J24" s="138" t="s">
        <v>38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39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40"/>
      <c r="B27" s="141"/>
      <c r="C27" s="140"/>
      <c r="D27" s="140"/>
      <c r="E27" s="142" t="s">
        <v>40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41</v>
      </c>
      <c r="E30" s="40"/>
      <c r="F30" s="40"/>
      <c r="G30" s="40"/>
      <c r="H30" s="40"/>
      <c r="I30" s="40"/>
      <c r="J30" s="146">
        <f>ROUND(J88,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43</v>
      </c>
      <c r="G32" s="40"/>
      <c r="H32" s="40"/>
      <c r="I32" s="147" t="s">
        <v>42</v>
      </c>
      <c r="J32" s="147" t="s">
        <v>44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45</v>
      </c>
      <c r="E33" s="134" t="s">
        <v>46</v>
      </c>
      <c r="F33" s="149">
        <f>ROUND((SUM(BE88:BE498)),  2)</f>
        <v>0</v>
      </c>
      <c r="G33" s="40"/>
      <c r="H33" s="40"/>
      <c r="I33" s="150">
        <v>0.20999999999999999</v>
      </c>
      <c r="J33" s="149">
        <f>ROUND(((SUM(BE88:BE498))*I33),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47</v>
      </c>
      <c r="F34" s="149">
        <f>ROUND((SUM(BF88:BF498)),  2)</f>
        <v>0</v>
      </c>
      <c r="G34" s="40"/>
      <c r="H34" s="40"/>
      <c r="I34" s="150">
        <v>0.12</v>
      </c>
      <c r="J34" s="149">
        <f>ROUND(((SUM(BF88:BF498))*I34),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48</v>
      </c>
      <c r="F35" s="149">
        <f>ROUND((SUM(BG88:BG498)),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49</v>
      </c>
      <c r="F36" s="149">
        <f>ROUND((SUM(BH88:BH498)),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50</v>
      </c>
      <c r="F37" s="149">
        <f>ROUND((SUM(BI88:BI498)),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51</v>
      </c>
      <c r="E39" s="153"/>
      <c r="F39" s="153"/>
      <c r="G39" s="154" t="s">
        <v>52</v>
      </c>
      <c r="H39" s="155" t="s">
        <v>53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Rekonstrukce lůžkové stanice Chirurgie III, v nomocnici Havířov, p.o.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02 - ZTI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Havířov</v>
      </c>
      <c r="G52" s="42"/>
      <c r="H52" s="42"/>
      <c r="I52" s="34" t="s">
        <v>23</v>
      </c>
      <c r="J52" s="74" t="str">
        <f>IF(J12="","",J12)</f>
        <v>13. 5. 2024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Nemocnice Havířov, p.o.</v>
      </c>
      <c r="G54" s="42"/>
      <c r="H54" s="42"/>
      <c r="I54" s="34" t="s">
        <v>32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Amun Pro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102</v>
      </c>
      <c r="D57" s="164"/>
      <c r="E57" s="164"/>
      <c r="F57" s="164"/>
      <c r="G57" s="164"/>
      <c r="H57" s="164"/>
      <c r="I57" s="164"/>
      <c r="J57" s="165" t="s">
        <v>103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73</v>
      </c>
      <c r="D59" s="42"/>
      <c r="E59" s="42"/>
      <c r="F59" s="42"/>
      <c r="G59" s="42"/>
      <c r="H59" s="42"/>
      <c r="I59" s="42"/>
      <c r="J59" s="104">
        <f>J88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104</v>
      </c>
    </row>
    <row r="60" s="9" customFormat="1" ht="24.96" customHeight="1">
      <c r="A60" s="9"/>
      <c r="B60" s="167"/>
      <c r="C60" s="168"/>
      <c r="D60" s="169" t="s">
        <v>111</v>
      </c>
      <c r="E60" s="170"/>
      <c r="F60" s="170"/>
      <c r="G60" s="170"/>
      <c r="H60" s="170"/>
      <c r="I60" s="170"/>
      <c r="J60" s="171">
        <f>J89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843</v>
      </c>
      <c r="E61" s="176"/>
      <c r="F61" s="176"/>
      <c r="G61" s="176"/>
      <c r="H61" s="176"/>
      <c r="I61" s="176"/>
      <c r="J61" s="177">
        <f>J90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844</v>
      </c>
      <c r="E62" s="176"/>
      <c r="F62" s="176"/>
      <c r="G62" s="176"/>
      <c r="H62" s="176"/>
      <c r="I62" s="176"/>
      <c r="J62" s="177">
        <f>J163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112</v>
      </c>
      <c r="E63" s="176"/>
      <c r="F63" s="176"/>
      <c r="G63" s="176"/>
      <c r="H63" s="176"/>
      <c r="I63" s="176"/>
      <c r="J63" s="177">
        <f>J241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845</v>
      </c>
      <c r="E64" s="176"/>
      <c r="F64" s="176"/>
      <c r="G64" s="176"/>
      <c r="H64" s="176"/>
      <c r="I64" s="176"/>
      <c r="J64" s="177">
        <f>J366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846</v>
      </c>
      <c r="E65" s="176"/>
      <c r="F65" s="176"/>
      <c r="G65" s="176"/>
      <c r="H65" s="176"/>
      <c r="I65" s="176"/>
      <c r="J65" s="177">
        <f>J383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847</v>
      </c>
      <c r="E66" s="176"/>
      <c r="F66" s="176"/>
      <c r="G66" s="176"/>
      <c r="H66" s="176"/>
      <c r="I66" s="176"/>
      <c r="J66" s="177">
        <f>J415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848</v>
      </c>
      <c r="E67" s="176"/>
      <c r="F67" s="176"/>
      <c r="G67" s="176"/>
      <c r="H67" s="176"/>
      <c r="I67" s="176"/>
      <c r="J67" s="177">
        <f>J439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7"/>
      <c r="C68" s="168"/>
      <c r="D68" s="169" t="s">
        <v>122</v>
      </c>
      <c r="E68" s="170"/>
      <c r="F68" s="170"/>
      <c r="G68" s="170"/>
      <c r="H68" s="170"/>
      <c r="I68" s="170"/>
      <c r="J68" s="171">
        <f>J485</f>
        <v>0</v>
      </c>
      <c r="K68" s="168"/>
      <c r="L68" s="17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127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62" t="str">
        <f>E7</f>
        <v>Rekonstrukce lůžkové stanice Chirurgie III, v nomocnici Havířov, p.o.</v>
      </c>
      <c r="F78" s="34"/>
      <c r="G78" s="34"/>
      <c r="H78" s="34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99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E9</f>
        <v>02 - ZTI</v>
      </c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21</v>
      </c>
      <c r="D82" s="42"/>
      <c r="E82" s="42"/>
      <c r="F82" s="29" t="str">
        <f>F12</f>
        <v>Havířov</v>
      </c>
      <c r="G82" s="42"/>
      <c r="H82" s="42"/>
      <c r="I82" s="34" t="s">
        <v>23</v>
      </c>
      <c r="J82" s="74" t="str">
        <f>IF(J12="","",J12)</f>
        <v>13. 5. 2024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25</v>
      </c>
      <c r="D84" s="42"/>
      <c r="E84" s="42"/>
      <c r="F84" s="29" t="str">
        <f>E15</f>
        <v>Nemocnice Havířov, p.o.</v>
      </c>
      <c r="G84" s="42"/>
      <c r="H84" s="42"/>
      <c r="I84" s="34" t="s">
        <v>32</v>
      </c>
      <c r="J84" s="38" t="str">
        <f>E21</f>
        <v xml:space="preserve"> 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30</v>
      </c>
      <c r="D85" s="42"/>
      <c r="E85" s="42"/>
      <c r="F85" s="29" t="str">
        <f>IF(E18="","",E18)</f>
        <v>Vyplň údaj</v>
      </c>
      <c r="G85" s="42"/>
      <c r="H85" s="42"/>
      <c r="I85" s="34" t="s">
        <v>35</v>
      </c>
      <c r="J85" s="38" t="str">
        <f>E24</f>
        <v>Amun Pro s.r.o.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79"/>
      <c r="B87" s="180"/>
      <c r="C87" s="181" t="s">
        <v>128</v>
      </c>
      <c r="D87" s="182" t="s">
        <v>60</v>
      </c>
      <c r="E87" s="182" t="s">
        <v>56</v>
      </c>
      <c r="F87" s="182" t="s">
        <v>57</v>
      </c>
      <c r="G87" s="182" t="s">
        <v>129</v>
      </c>
      <c r="H87" s="182" t="s">
        <v>130</v>
      </c>
      <c r="I87" s="182" t="s">
        <v>131</v>
      </c>
      <c r="J87" s="182" t="s">
        <v>103</v>
      </c>
      <c r="K87" s="183" t="s">
        <v>132</v>
      </c>
      <c r="L87" s="184"/>
      <c r="M87" s="94" t="s">
        <v>19</v>
      </c>
      <c r="N87" s="95" t="s">
        <v>45</v>
      </c>
      <c r="O87" s="95" t="s">
        <v>133</v>
      </c>
      <c r="P87" s="95" t="s">
        <v>134</v>
      </c>
      <c r="Q87" s="95" t="s">
        <v>135</v>
      </c>
      <c r="R87" s="95" t="s">
        <v>136</v>
      </c>
      <c r="S87" s="95" t="s">
        <v>137</v>
      </c>
      <c r="T87" s="96" t="s">
        <v>138</v>
      </c>
      <c r="U87" s="179"/>
      <c r="V87" s="179"/>
      <c r="W87" s="179"/>
      <c r="X87" s="179"/>
      <c r="Y87" s="179"/>
      <c r="Z87" s="179"/>
      <c r="AA87" s="179"/>
      <c r="AB87" s="179"/>
      <c r="AC87" s="179"/>
      <c r="AD87" s="179"/>
      <c r="AE87" s="179"/>
    </row>
    <row r="88" s="2" customFormat="1" ht="22.8" customHeight="1">
      <c r="A88" s="40"/>
      <c r="B88" s="41"/>
      <c r="C88" s="101" t="s">
        <v>139</v>
      </c>
      <c r="D88" s="42"/>
      <c r="E88" s="42"/>
      <c r="F88" s="42"/>
      <c r="G88" s="42"/>
      <c r="H88" s="42"/>
      <c r="I88" s="42"/>
      <c r="J88" s="185">
        <f>BK88</f>
        <v>0</v>
      </c>
      <c r="K88" s="42"/>
      <c r="L88" s="46"/>
      <c r="M88" s="97"/>
      <c r="N88" s="186"/>
      <c r="O88" s="98"/>
      <c r="P88" s="187">
        <f>P89+P485</f>
        <v>0</v>
      </c>
      <c r="Q88" s="98"/>
      <c r="R88" s="187">
        <f>R89+R485</f>
        <v>1.3220000000000001</v>
      </c>
      <c r="S88" s="98"/>
      <c r="T88" s="188">
        <f>T89+T485</f>
        <v>2.0070400000000004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74</v>
      </c>
      <c r="AU88" s="19" t="s">
        <v>104</v>
      </c>
      <c r="BK88" s="189">
        <f>BK89+BK485</f>
        <v>0</v>
      </c>
    </row>
    <row r="89" s="12" customFormat="1" ht="25.92" customHeight="1">
      <c r="A89" s="12"/>
      <c r="B89" s="190"/>
      <c r="C89" s="191"/>
      <c r="D89" s="192" t="s">
        <v>74</v>
      </c>
      <c r="E89" s="193" t="s">
        <v>328</v>
      </c>
      <c r="F89" s="193" t="s">
        <v>329</v>
      </c>
      <c r="G89" s="191"/>
      <c r="H89" s="191"/>
      <c r="I89" s="194"/>
      <c r="J89" s="195">
        <f>BK89</f>
        <v>0</v>
      </c>
      <c r="K89" s="191"/>
      <c r="L89" s="196"/>
      <c r="M89" s="197"/>
      <c r="N89" s="198"/>
      <c r="O89" s="198"/>
      <c r="P89" s="199">
        <f>P90+P163+P241+P366+P383+P415+P439</f>
        <v>0</v>
      </c>
      <c r="Q89" s="198"/>
      <c r="R89" s="199">
        <f>R90+R163+R241+R366+R383+R415+R439</f>
        <v>1.3220000000000001</v>
      </c>
      <c r="S89" s="198"/>
      <c r="T89" s="200">
        <f>T90+T163+T241+T366+T383+T415+T439</f>
        <v>2.0070400000000004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85</v>
      </c>
      <c r="AT89" s="202" t="s">
        <v>74</v>
      </c>
      <c r="AU89" s="202" t="s">
        <v>75</v>
      </c>
      <c r="AY89" s="201" t="s">
        <v>142</v>
      </c>
      <c r="BK89" s="203">
        <f>BK90+BK163+BK241+BK366+BK383+BK415+BK439</f>
        <v>0</v>
      </c>
    </row>
    <row r="90" s="12" customFormat="1" ht="22.8" customHeight="1">
      <c r="A90" s="12"/>
      <c r="B90" s="190"/>
      <c r="C90" s="191"/>
      <c r="D90" s="192" t="s">
        <v>74</v>
      </c>
      <c r="E90" s="204" t="s">
        <v>849</v>
      </c>
      <c r="F90" s="204" t="s">
        <v>850</v>
      </c>
      <c r="G90" s="191"/>
      <c r="H90" s="191"/>
      <c r="I90" s="194"/>
      <c r="J90" s="205">
        <f>BK90</f>
        <v>0</v>
      </c>
      <c r="K90" s="191"/>
      <c r="L90" s="196"/>
      <c r="M90" s="197"/>
      <c r="N90" s="198"/>
      <c r="O90" s="198"/>
      <c r="P90" s="199">
        <f>SUM(P91:P162)</f>
        <v>0</v>
      </c>
      <c r="Q90" s="198"/>
      <c r="R90" s="199">
        <f>SUM(R91:R162)</f>
        <v>0.12142000000000001</v>
      </c>
      <c r="S90" s="198"/>
      <c r="T90" s="200">
        <f>SUM(T91:T162)</f>
        <v>0.13868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85</v>
      </c>
      <c r="AT90" s="202" t="s">
        <v>74</v>
      </c>
      <c r="AU90" s="202" t="s">
        <v>83</v>
      </c>
      <c r="AY90" s="201" t="s">
        <v>142</v>
      </c>
      <c r="BK90" s="203">
        <f>SUM(BK91:BK162)</f>
        <v>0</v>
      </c>
    </row>
    <row r="91" s="2" customFormat="1" ht="16.5" customHeight="1">
      <c r="A91" s="40"/>
      <c r="B91" s="41"/>
      <c r="C91" s="206" t="s">
        <v>83</v>
      </c>
      <c r="D91" s="206" t="s">
        <v>145</v>
      </c>
      <c r="E91" s="207" t="s">
        <v>851</v>
      </c>
      <c r="F91" s="208" t="s">
        <v>852</v>
      </c>
      <c r="G91" s="209" t="s">
        <v>187</v>
      </c>
      <c r="H91" s="210">
        <v>35</v>
      </c>
      <c r="I91" s="211"/>
      <c r="J91" s="212">
        <f>ROUND(I91*H91,2)</f>
        <v>0</v>
      </c>
      <c r="K91" s="208" t="s">
        <v>149</v>
      </c>
      <c r="L91" s="46"/>
      <c r="M91" s="213" t="s">
        <v>19</v>
      </c>
      <c r="N91" s="214" t="s">
        <v>46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0.0020999999999999999</v>
      </c>
      <c r="T91" s="216">
        <f>S91*H91</f>
        <v>0.073499999999999996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275</v>
      </c>
      <c r="AT91" s="217" t="s">
        <v>145</v>
      </c>
      <c r="AU91" s="217" t="s">
        <v>85</v>
      </c>
      <c r="AY91" s="19" t="s">
        <v>142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83</v>
      </c>
      <c r="BK91" s="218">
        <f>ROUND(I91*H91,2)</f>
        <v>0</v>
      </c>
      <c r="BL91" s="19" t="s">
        <v>275</v>
      </c>
      <c r="BM91" s="217" t="s">
        <v>853</v>
      </c>
    </row>
    <row r="92" s="2" customFormat="1">
      <c r="A92" s="40"/>
      <c r="B92" s="41"/>
      <c r="C92" s="42"/>
      <c r="D92" s="219" t="s">
        <v>152</v>
      </c>
      <c r="E92" s="42"/>
      <c r="F92" s="220" t="s">
        <v>852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152</v>
      </c>
      <c r="AU92" s="19" t="s">
        <v>85</v>
      </c>
    </row>
    <row r="93" s="2" customFormat="1">
      <c r="A93" s="40"/>
      <c r="B93" s="41"/>
      <c r="C93" s="42"/>
      <c r="D93" s="224" t="s">
        <v>154</v>
      </c>
      <c r="E93" s="42"/>
      <c r="F93" s="225" t="s">
        <v>854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154</v>
      </c>
      <c r="AU93" s="19" t="s">
        <v>85</v>
      </c>
    </row>
    <row r="94" s="13" customFormat="1">
      <c r="A94" s="13"/>
      <c r="B94" s="226"/>
      <c r="C94" s="227"/>
      <c r="D94" s="219" t="s">
        <v>169</v>
      </c>
      <c r="E94" s="228" t="s">
        <v>19</v>
      </c>
      <c r="F94" s="229" t="s">
        <v>855</v>
      </c>
      <c r="G94" s="227"/>
      <c r="H94" s="230">
        <v>35</v>
      </c>
      <c r="I94" s="231"/>
      <c r="J94" s="227"/>
      <c r="K94" s="227"/>
      <c r="L94" s="232"/>
      <c r="M94" s="233"/>
      <c r="N94" s="234"/>
      <c r="O94" s="234"/>
      <c r="P94" s="234"/>
      <c r="Q94" s="234"/>
      <c r="R94" s="234"/>
      <c r="S94" s="234"/>
      <c r="T94" s="23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6" t="s">
        <v>169</v>
      </c>
      <c r="AU94" s="236" t="s">
        <v>85</v>
      </c>
      <c r="AV94" s="13" t="s">
        <v>85</v>
      </c>
      <c r="AW94" s="13" t="s">
        <v>34</v>
      </c>
      <c r="AX94" s="13" t="s">
        <v>75</v>
      </c>
      <c r="AY94" s="236" t="s">
        <v>142</v>
      </c>
    </row>
    <row r="95" s="14" customFormat="1">
      <c r="A95" s="14"/>
      <c r="B95" s="252"/>
      <c r="C95" s="253"/>
      <c r="D95" s="219" t="s">
        <v>169</v>
      </c>
      <c r="E95" s="254" t="s">
        <v>19</v>
      </c>
      <c r="F95" s="255" t="s">
        <v>856</v>
      </c>
      <c r="G95" s="253"/>
      <c r="H95" s="256">
        <v>35</v>
      </c>
      <c r="I95" s="257"/>
      <c r="J95" s="253"/>
      <c r="K95" s="253"/>
      <c r="L95" s="258"/>
      <c r="M95" s="259"/>
      <c r="N95" s="260"/>
      <c r="O95" s="260"/>
      <c r="P95" s="260"/>
      <c r="Q95" s="260"/>
      <c r="R95" s="260"/>
      <c r="S95" s="260"/>
      <c r="T95" s="261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62" t="s">
        <v>169</v>
      </c>
      <c r="AU95" s="262" t="s">
        <v>85</v>
      </c>
      <c r="AV95" s="14" t="s">
        <v>150</v>
      </c>
      <c r="AW95" s="14" t="s">
        <v>34</v>
      </c>
      <c r="AX95" s="14" t="s">
        <v>83</v>
      </c>
      <c r="AY95" s="262" t="s">
        <v>142</v>
      </c>
    </row>
    <row r="96" s="2" customFormat="1" ht="16.5" customHeight="1">
      <c r="A96" s="40"/>
      <c r="B96" s="41"/>
      <c r="C96" s="206" t="s">
        <v>85</v>
      </c>
      <c r="D96" s="206" t="s">
        <v>145</v>
      </c>
      <c r="E96" s="207" t="s">
        <v>857</v>
      </c>
      <c r="F96" s="208" t="s">
        <v>858</v>
      </c>
      <c r="G96" s="209" t="s">
        <v>187</v>
      </c>
      <c r="H96" s="210">
        <v>19</v>
      </c>
      <c r="I96" s="211"/>
      <c r="J96" s="212">
        <f>ROUND(I96*H96,2)</f>
        <v>0</v>
      </c>
      <c r="K96" s="208" t="s">
        <v>149</v>
      </c>
      <c r="L96" s="46"/>
      <c r="M96" s="213" t="s">
        <v>19</v>
      </c>
      <c r="N96" s="214" t="s">
        <v>46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0.00198</v>
      </c>
      <c r="T96" s="216">
        <f>S96*H96</f>
        <v>0.037620000000000001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275</v>
      </c>
      <c r="AT96" s="217" t="s">
        <v>145</v>
      </c>
      <c r="AU96" s="217" t="s">
        <v>85</v>
      </c>
      <c r="AY96" s="19" t="s">
        <v>142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83</v>
      </c>
      <c r="BK96" s="218">
        <f>ROUND(I96*H96,2)</f>
        <v>0</v>
      </c>
      <c r="BL96" s="19" t="s">
        <v>275</v>
      </c>
      <c r="BM96" s="217" t="s">
        <v>859</v>
      </c>
    </row>
    <row r="97" s="2" customFormat="1">
      <c r="A97" s="40"/>
      <c r="B97" s="41"/>
      <c r="C97" s="42"/>
      <c r="D97" s="219" t="s">
        <v>152</v>
      </c>
      <c r="E97" s="42"/>
      <c r="F97" s="220" t="s">
        <v>858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152</v>
      </c>
      <c r="AU97" s="19" t="s">
        <v>85</v>
      </c>
    </row>
    <row r="98" s="2" customFormat="1">
      <c r="A98" s="40"/>
      <c r="B98" s="41"/>
      <c r="C98" s="42"/>
      <c r="D98" s="224" t="s">
        <v>154</v>
      </c>
      <c r="E98" s="42"/>
      <c r="F98" s="225" t="s">
        <v>860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154</v>
      </c>
      <c r="AU98" s="19" t="s">
        <v>85</v>
      </c>
    </row>
    <row r="99" s="13" customFormat="1">
      <c r="A99" s="13"/>
      <c r="B99" s="226"/>
      <c r="C99" s="227"/>
      <c r="D99" s="219" t="s">
        <v>169</v>
      </c>
      <c r="E99" s="228" t="s">
        <v>19</v>
      </c>
      <c r="F99" s="229" t="s">
        <v>861</v>
      </c>
      <c r="G99" s="227"/>
      <c r="H99" s="230">
        <v>19</v>
      </c>
      <c r="I99" s="231"/>
      <c r="J99" s="227"/>
      <c r="K99" s="227"/>
      <c r="L99" s="232"/>
      <c r="M99" s="233"/>
      <c r="N99" s="234"/>
      <c r="O99" s="234"/>
      <c r="P99" s="234"/>
      <c r="Q99" s="234"/>
      <c r="R99" s="234"/>
      <c r="S99" s="234"/>
      <c r="T99" s="23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6" t="s">
        <v>169</v>
      </c>
      <c r="AU99" s="236" t="s">
        <v>85</v>
      </c>
      <c r="AV99" s="13" t="s">
        <v>85</v>
      </c>
      <c r="AW99" s="13" t="s">
        <v>34</v>
      </c>
      <c r="AX99" s="13" t="s">
        <v>75</v>
      </c>
      <c r="AY99" s="236" t="s">
        <v>142</v>
      </c>
    </row>
    <row r="100" s="14" customFormat="1">
      <c r="A100" s="14"/>
      <c r="B100" s="252"/>
      <c r="C100" s="253"/>
      <c r="D100" s="219" t="s">
        <v>169</v>
      </c>
      <c r="E100" s="254" t="s">
        <v>19</v>
      </c>
      <c r="F100" s="255" t="s">
        <v>856</v>
      </c>
      <c r="G100" s="253"/>
      <c r="H100" s="256">
        <v>19</v>
      </c>
      <c r="I100" s="257"/>
      <c r="J100" s="253"/>
      <c r="K100" s="253"/>
      <c r="L100" s="258"/>
      <c r="M100" s="259"/>
      <c r="N100" s="260"/>
      <c r="O100" s="260"/>
      <c r="P100" s="260"/>
      <c r="Q100" s="260"/>
      <c r="R100" s="260"/>
      <c r="S100" s="260"/>
      <c r="T100" s="26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62" t="s">
        <v>169</v>
      </c>
      <c r="AU100" s="262" t="s">
        <v>85</v>
      </c>
      <c r="AV100" s="14" t="s">
        <v>150</v>
      </c>
      <c r="AW100" s="14" t="s">
        <v>34</v>
      </c>
      <c r="AX100" s="14" t="s">
        <v>83</v>
      </c>
      <c r="AY100" s="262" t="s">
        <v>142</v>
      </c>
    </row>
    <row r="101" s="2" customFormat="1" ht="16.5" customHeight="1">
      <c r="A101" s="40"/>
      <c r="B101" s="41"/>
      <c r="C101" s="206" t="s">
        <v>143</v>
      </c>
      <c r="D101" s="206" t="s">
        <v>145</v>
      </c>
      <c r="E101" s="207" t="s">
        <v>862</v>
      </c>
      <c r="F101" s="208" t="s">
        <v>863</v>
      </c>
      <c r="G101" s="209" t="s">
        <v>148</v>
      </c>
      <c r="H101" s="210">
        <v>10</v>
      </c>
      <c r="I101" s="211"/>
      <c r="J101" s="212">
        <f>ROUND(I101*H101,2)</f>
        <v>0</v>
      </c>
      <c r="K101" s="208" t="s">
        <v>149</v>
      </c>
      <c r="L101" s="46"/>
      <c r="M101" s="213" t="s">
        <v>19</v>
      </c>
      <c r="N101" s="214" t="s">
        <v>46</v>
      </c>
      <c r="O101" s="86"/>
      <c r="P101" s="215">
        <f>O101*H101</f>
        <v>0</v>
      </c>
      <c r="Q101" s="215">
        <v>0.0017899999999999999</v>
      </c>
      <c r="R101" s="215">
        <f>Q101*H101</f>
        <v>0.017899999999999999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275</v>
      </c>
      <c r="AT101" s="217" t="s">
        <v>145</v>
      </c>
      <c r="AU101" s="217" t="s">
        <v>85</v>
      </c>
      <c r="AY101" s="19" t="s">
        <v>142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83</v>
      </c>
      <c r="BK101" s="218">
        <f>ROUND(I101*H101,2)</f>
        <v>0</v>
      </c>
      <c r="BL101" s="19" t="s">
        <v>275</v>
      </c>
      <c r="BM101" s="217" t="s">
        <v>864</v>
      </c>
    </row>
    <row r="102" s="2" customFormat="1">
      <c r="A102" s="40"/>
      <c r="B102" s="41"/>
      <c r="C102" s="42"/>
      <c r="D102" s="219" t="s">
        <v>152</v>
      </c>
      <c r="E102" s="42"/>
      <c r="F102" s="220" t="s">
        <v>863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152</v>
      </c>
      <c r="AU102" s="19" t="s">
        <v>85</v>
      </c>
    </row>
    <row r="103" s="2" customFormat="1">
      <c r="A103" s="40"/>
      <c r="B103" s="41"/>
      <c r="C103" s="42"/>
      <c r="D103" s="224" t="s">
        <v>154</v>
      </c>
      <c r="E103" s="42"/>
      <c r="F103" s="225" t="s">
        <v>865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154</v>
      </c>
      <c r="AU103" s="19" t="s">
        <v>85</v>
      </c>
    </row>
    <row r="104" s="2" customFormat="1" ht="16.5" customHeight="1">
      <c r="A104" s="40"/>
      <c r="B104" s="41"/>
      <c r="C104" s="206" t="s">
        <v>150</v>
      </c>
      <c r="D104" s="206" t="s">
        <v>145</v>
      </c>
      <c r="E104" s="207" t="s">
        <v>866</v>
      </c>
      <c r="F104" s="208" t="s">
        <v>867</v>
      </c>
      <c r="G104" s="209" t="s">
        <v>148</v>
      </c>
      <c r="H104" s="210">
        <v>7</v>
      </c>
      <c r="I104" s="211"/>
      <c r="J104" s="212">
        <f>ROUND(I104*H104,2)</f>
        <v>0</v>
      </c>
      <c r="K104" s="208" t="s">
        <v>149</v>
      </c>
      <c r="L104" s="46"/>
      <c r="M104" s="213" t="s">
        <v>19</v>
      </c>
      <c r="N104" s="214" t="s">
        <v>46</v>
      </c>
      <c r="O104" s="86"/>
      <c r="P104" s="215">
        <f>O104*H104</f>
        <v>0</v>
      </c>
      <c r="Q104" s="215">
        <v>0.001</v>
      </c>
      <c r="R104" s="215">
        <f>Q104*H104</f>
        <v>0.0070000000000000001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275</v>
      </c>
      <c r="AT104" s="217" t="s">
        <v>145</v>
      </c>
      <c r="AU104" s="217" t="s">
        <v>85</v>
      </c>
      <c r="AY104" s="19" t="s">
        <v>142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83</v>
      </c>
      <c r="BK104" s="218">
        <f>ROUND(I104*H104,2)</f>
        <v>0</v>
      </c>
      <c r="BL104" s="19" t="s">
        <v>275</v>
      </c>
      <c r="BM104" s="217" t="s">
        <v>868</v>
      </c>
    </row>
    <row r="105" s="2" customFormat="1">
      <c r="A105" s="40"/>
      <c r="B105" s="41"/>
      <c r="C105" s="42"/>
      <c r="D105" s="219" t="s">
        <v>152</v>
      </c>
      <c r="E105" s="42"/>
      <c r="F105" s="220" t="s">
        <v>867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152</v>
      </c>
      <c r="AU105" s="19" t="s">
        <v>85</v>
      </c>
    </row>
    <row r="106" s="2" customFormat="1">
      <c r="A106" s="40"/>
      <c r="B106" s="41"/>
      <c r="C106" s="42"/>
      <c r="D106" s="224" t="s">
        <v>154</v>
      </c>
      <c r="E106" s="42"/>
      <c r="F106" s="225" t="s">
        <v>869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154</v>
      </c>
      <c r="AU106" s="19" t="s">
        <v>85</v>
      </c>
    </row>
    <row r="107" s="2" customFormat="1" ht="16.5" customHeight="1">
      <c r="A107" s="40"/>
      <c r="B107" s="41"/>
      <c r="C107" s="206" t="s">
        <v>205</v>
      </c>
      <c r="D107" s="206" t="s">
        <v>145</v>
      </c>
      <c r="E107" s="207" t="s">
        <v>870</v>
      </c>
      <c r="F107" s="208" t="s">
        <v>871</v>
      </c>
      <c r="G107" s="209" t="s">
        <v>187</v>
      </c>
      <c r="H107" s="210">
        <v>15</v>
      </c>
      <c r="I107" s="211"/>
      <c r="J107" s="212">
        <f>ROUND(I107*H107,2)</f>
        <v>0</v>
      </c>
      <c r="K107" s="208" t="s">
        <v>149</v>
      </c>
      <c r="L107" s="46"/>
      <c r="M107" s="213" t="s">
        <v>19</v>
      </c>
      <c r="N107" s="214" t="s">
        <v>46</v>
      </c>
      <c r="O107" s="86"/>
      <c r="P107" s="215">
        <f>O107*H107</f>
        <v>0</v>
      </c>
      <c r="Q107" s="215">
        <v>0.00038000000000000002</v>
      </c>
      <c r="R107" s="215">
        <f>Q107*H107</f>
        <v>0.0057000000000000002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275</v>
      </c>
      <c r="AT107" s="217" t="s">
        <v>145</v>
      </c>
      <c r="AU107" s="217" t="s">
        <v>85</v>
      </c>
      <c r="AY107" s="19" t="s">
        <v>142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83</v>
      </c>
      <c r="BK107" s="218">
        <f>ROUND(I107*H107,2)</f>
        <v>0</v>
      </c>
      <c r="BL107" s="19" t="s">
        <v>275</v>
      </c>
      <c r="BM107" s="217" t="s">
        <v>872</v>
      </c>
    </row>
    <row r="108" s="2" customFormat="1">
      <c r="A108" s="40"/>
      <c r="B108" s="41"/>
      <c r="C108" s="42"/>
      <c r="D108" s="219" t="s">
        <v>152</v>
      </c>
      <c r="E108" s="42"/>
      <c r="F108" s="220" t="s">
        <v>871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152</v>
      </c>
      <c r="AU108" s="19" t="s">
        <v>85</v>
      </c>
    </row>
    <row r="109" s="2" customFormat="1">
      <c r="A109" s="40"/>
      <c r="B109" s="41"/>
      <c r="C109" s="42"/>
      <c r="D109" s="224" t="s">
        <v>154</v>
      </c>
      <c r="E109" s="42"/>
      <c r="F109" s="225" t="s">
        <v>873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154</v>
      </c>
      <c r="AU109" s="19" t="s">
        <v>85</v>
      </c>
    </row>
    <row r="110" s="13" customFormat="1">
      <c r="A110" s="13"/>
      <c r="B110" s="226"/>
      <c r="C110" s="227"/>
      <c r="D110" s="219" t="s">
        <v>169</v>
      </c>
      <c r="E110" s="228" t="s">
        <v>19</v>
      </c>
      <c r="F110" s="229" t="s">
        <v>874</v>
      </c>
      <c r="G110" s="227"/>
      <c r="H110" s="230">
        <v>15</v>
      </c>
      <c r="I110" s="231"/>
      <c r="J110" s="227"/>
      <c r="K110" s="227"/>
      <c r="L110" s="232"/>
      <c r="M110" s="233"/>
      <c r="N110" s="234"/>
      <c r="O110" s="234"/>
      <c r="P110" s="234"/>
      <c r="Q110" s="234"/>
      <c r="R110" s="234"/>
      <c r="S110" s="234"/>
      <c r="T110" s="23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6" t="s">
        <v>169</v>
      </c>
      <c r="AU110" s="236" t="s">
        <v>85</v>
      </c>
      <c r="AV110" s="13" t="s">
        <v>85</v>
      </c>
      <c r="AW110" s="13" t="s">
        <v>34</v>
      </c>
      <c r="AX110" s="13" t="s">
        <v>75</v>
      </c>
      <c r="AY110" s="236" t="s">
        <v>142</v>
      </c>
    </row>
    <row r="111" s="14" customFormat="1">
      <c r="A111" s="14"/>
      <c r="B111" s="252"/>
      <c r="C111" s="253"/>
      <c r="D111" s="219" t="s">
        <v>169</v>
      </c>
      <c r="E111" s="254" t="s">
        <v>19</v>
      </c>
      <c r="F111" s="255" t="s">
        <v>856</v>
      </c>
      <c r="G111" s="253"/>
      <c r="H111" s="256">
        <v>15</v>
      </c>
      <c r="I111" s="257"/>
      <c r="J111" s="253"/>
      <c r="K111" s="253"/>
      <c r="L111" s="258"/>
      <c r="M111" s="259"/>
      <c r="N111" s="260"/>
      <c r="O111" s="260"/>
      <c r="P111" s="260"/>
      <c r="Q111" s="260"/>
      <c r="R111" s="260"/>
      <c r="S111" s="260"/>
      <c r="T111" s="261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62" t="s">
        <v>169</v>
      </c>
      <c r="AU111" s="262" t="s">
        <v>85</v>
      </c>
      <c r="AV111" s="14" t="s">
        <v>150</v>
      </c>
      <c r="AW111" s="14" t="s">
        <v>34</v>
      </c>
      <c r="AX111" s="14" t="s">
        <v>83</v>
      </c>
      <c r="AY111" s="262" t="s">
        <v>142</v>
      </c>
    </row>
    <row r="112" s="2" customFormat="1" ht="16.5" customHeight="1">
      <c r="A112" s="40"/>
      <c r="B112" s="41"/>
      <c r="C112" s="206" t="s">
        <v>192</v>
      </c>
      <c r="D112" s="206" t="s">
        <v>145</v>
      </c>
      <c r="E112" s="207" t="s">
        <v>875</v>
      </c>
      <c r="F112" s="208" t="s">
        <v>876</v>
      </c>
      <c r="G112" s="209" t="s">
        <v>187</v>
      </c>
      <c r="H112" s="210">
        <v>22</v>
      </c>
      <c r="I112" s="211"/>
      <c r="J112" s="212">
        <f>ROUND(I112*H112,2)</f>
        <v>0</v>
      </c>
      <c r="K112" s="208" t="s">
        <v>149</v>
      </c>
      <c r="L112" s="46"/>
      <c r="M112" s="213" t="s">
        <v>19</v>
      </c>
      <c r="N112" s="214" t="s">
        <v>46</v>
      </c>
      <c r="O112" s="86"/>
      <c r="P112" s="215">
        <f>O112*H112</f>
        <v>0</v>
      </c>
      <c r="Q112" s="215">
        <v>0.00044000000000000002</v>
      </c>
      <c r="R112" s="215">
        <f>Q112*H112</f>
        <v>0.0096800000000000011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275</v>
      </c>
      <c r="AT112" s="217" t="s">
        <v>145</v>
      </c>
      <c r="AU112" s="217" t="s">
        <v>85</v>
      </c>
      <c r="AY112" s="19" t="s">
        <v>142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83</v>
      </c>
      <c r="BK112" s="218">
        <f>ROUND(I112*H112,2)</f>
        <v>0</v>
      </c>
      <c r="BL112" s="19" t="s">
        <v>275</v>
      </c>
      <c r="BM112" s="217" t="s">
        <v>877</v>
      </c>
    </row>
    <row r="113" s="2" customFormat="1">
      <c r="A113" s="40"/>
      <c r="B113" s="41"/>
      <c r="C113" s="42"/>
      <c r="D113" s="219" t="s">
        <v>152</v>
      </c>
      <c r="E113" s="42"/>
      <c r="F113" s="220" t="s">
        <v>876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152</v>
      </c>
      <c r="AU113" s="19" t="s">
        <v>85</v>
      </c>
    </row>
    <row r="114" s="2" customFormat="1">
      <c r="A114" s="40"/>
      <c r="B114" s="41"/>
      <c r="C114" s="42"/>
      <c r="D114" s="224" t="s">
        <v>154</v>
      </c>
      <c r="E114" s="42"/>
      <c r="F114" s="225" t="s">
        <v>878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154</v>
      </c>
      <c r="AU114" s="19" t="s">
        <v>85</v>
      </c>
    </row>
    <row r="115" s="13" customFormat="1">
      <c r="A115" s="13"/>
      <c r="B115" s="226"/>
      <c r="C115" s="227"/>
      <c r="D115" s="219" t="s">
        <v>169</v>
      </c>
      <c r="E115" s="228" t="s">
        <v>19</v>
      </c>
      <c r="F115" s="229" t="s">
        <v>879</v>
      </c>
      <c r="G115" s="227"/>
      <c r="H115" s="230">
        <v>22</v>
      </c>
      <c r="I115" s="231"/>
      <c r="J115" s="227"/>
      <c r="K115" s="227"/>
      <c r="L115" s="232"/>
      <c r="M115" s="233"/>
      <c r="N115" s="234"/>
      <c r="O115" s="234"/>
      <c r="P115" s="234"/>
      <c r="Q115" s="234"/>
      <c r="R115" s="234"/>
      <c r="S115" s="234"/>
      <c r="T115" s="23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6" t="s">
        <v>169</v>
      </c>
      <c r="AU115" s="236" t="s">
        <v>85</v>
      </c>
      <c r="AV115" s="13" t="s">
        <v>85</v>
      </c>
      <c r="AW115" s="13" t="s">
        <v>34</v>
      </c>
      <c r="AX115" s="13" t="s">
        <v>75</v>
      </c>
      <c r="AY115" s="236" t="s">
        <v>142</v>
      </c>
    </row>
    <row r="116" s="14" customFormat="1">
      <c r="A116" s="14"/>
      <c r="B116" s="252"/>
      <c r="C116" s="253"/>
      <c r="D116" s="219" t="s">
        <v>169</v>
      </c>
      <c r="E116" s="254" t="s">
        <v>19</v>
      </c>
      <c r="F116" s="255" t="s">
        <v>856</v>
      </c>
      <c r="G116" s="253"/>
      <c r="H116" s="256">
        <v>22</v>
      </c>
      <c r="I116" s="257"/>
      <c r="J116" s="253"/>
      <c r="K116" s="253"/>
      <c r="L116" s="258"/>
      <c r="M116" s="259"/>
      <c r="N116" s="260"/>
      <c r="O116" s="260"/>
      <c r="P116" s="260"/>
      <c r="Q116" s="260"/>
      <c r="R116" s="260"/>
      <c r="S116" s="260"/>
      <c r="T116" s="261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62" t="s">
        <v>169</v>
      </c>
      <c r="AU116" s="262" t="s">
        <v>85</v>
      </c>
      <c r="AV116" s="14" t="s">
        <v>150</v>
      </c>
      <c r="AW116" s="14" t="s">
        <v>34</v>
      </c>
      <c r="AX116" s="14" t="s">
        <v>83</v>
      </c>
      <c r="AY116" s="262" t="s">
        <v>142</v>
      </c>
    </row>
    <row r="117" s="2" customFormat="1" ht="16.5" customHeight="1">
      <c r="A117" s="40"/>
      <c r="B117" s="41"/>
      <c r="C117" s="206" t="s">
        <v>880</v>
      </c>
      <c r="D117" s="206" t="s">
        <v>145</v>
      </c>
      <c r="E117" s="207" t="s">
        <v>881</v>
      </c>
      <c r="F117" s="208" t="s">
        <v>882</v>
      </c>
      <c r="G117" s="209" t="s">
        <v>187</v>
      </c>
      <c r="H117" s="210">
        <v>37</v>
      </c>
      <c r="I117" s="211"/>
      <c r="J117" s="212">
        <f>ROUND(I117*H117,2)</f>
        <v>0</v>
      </c>
      <c r="K117" s="208" t="s">
        <v>149</v>
      </c>
      <c r="L117" s="46"/>
      <c r="M117" s="213" t="s">
        <v>19</v>
      </c>
      <c r="N117" s="214" t="s">
        <v>46</v>
      </c>
      <c r="O117" s="86"/>
      <c r="P117" s="215">
        <f>O117*H117</f>
        <v>0</v>
      </c>
      <c r="Q117" s="215">
        <v>0.00055000000000000003</v>
      </c>
      <c r="R117" s="215">
        <f>Q117*H117</f>
        <v>0.02035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275</v>
      </c>
      <c r="AT117" s="217" t="s">
        <v>145</v>
      </c>
      <c r="AU117" s="217" t="s">
        <v>85</v>
      </c>
      <c r="AY117" s="19" t="s">
        <v>142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83</v>
      </c>
      <c r="BK117" s="218">
        <f>ROUND(I117*H117,2)</f>
        <v>0</v>
      </c>
      <c r="BL117" s="19" t="s">
        <v>275</v>
      </c>
      <c r="BM117" s="217" t="s">
        <v>883</v>
      </c>
    </row>
    <row r="118" s="2" customFormat="1">
      <c r="A118" s="40"/>
      <c r="B118" s="41"/>
      <c r="C118" s="42"/>
      <c r="D118" s="219" t="s">
        <v>152</v>
      </c>
      <c r="E118" s="42"/>
      <c r="F118" s="220" t="s">
        <v>882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152</v>
      </c>
      <c r="AU118" s="19" t="s">
        <v>85</v>
      </c>
    </row>
    <row r="119" s="2" customFormat="1">
      <c r="A119" s="40"/>
      <c r="B119" s="41"/>
      <c r="C119" s="42"/>
      <c r="D119" s="224" t="s">
        <v>154</v>
      </c>
      <c r="E119" s="42"/>
      <c r="F119" s="225" t="s">
        <v>884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154</v>
      </c>
      <c r="AU119" s="19" t="s">
        <v>85</v>
      </c>
    </row>
    <row r="120" s="13" customFormat="1">
      <c r="A120" s="13"/>
      <c r="B120" s="226"/>
      <c r="C120" s="227"/>
      <c r="D120" s="219" t="s">
        <v>169</v>
      </c>
      <c r="E120" s="228" t="s">
        <v>19</v>
      </c>
      <c r="F120" s="229" t="s">
        <v>885</v>
      </c>
      <c r="G120" s="227"/>
      <c r="H120" s="230">
        <v>37</v>
      </c>
      <c r="I120" s="231"/>
      <c r="J120" s="227"/>
      <c r="K120" s="227"/>
      <c r="L120" s="232"/>
      <c r="M120" s="233"/>
      <c r="N120" s="234"/>
      <c r="O120" s="234"/>
      <c r="P120" s="234"/>
      <c r="Q120" s="234"/>
      <c r="R120" s="234"/>
      <c r="S120" s="234"/>
      <c r="T120" s="23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6" t="s">
        <v>169</v>
      </c>
      <c r="AU120" s="236" t="s">
        <v>85</v>
      </c>
      <c r="AV120" s="13" t="s">
        <v>85</v>
      </c>
      <c r="AW120" s="13" t="s">
        <v>34</v>
      </c>
      <c r="AX120" s="13" t="s">
        <v>75</v>
      </c>
      <c r="AY120" s="236" t="s">
        <v>142</v>
      </c>
    </row>
    <row r="121" s="14" customFormat="1">
      <c r="A121" s="14"/>
      <c r="B121" s="252"/>
      <c r="C121" s="253"/>
      <c r="D121" s="219" t="s">
        <v>169</v>
      </c>
      <c r="E121" s="254" t="s">
        <v>19</v>
      </c>
      <c r="F121" s="255" t="s">
        <v>856</v>
      </c>
      <c r="G121" s="253"/>
      <c r="H121" s="256">
        <v>37</v>
      </c>
      <c r="I121" s="257"/>
      <c r="J121" s="253"/>
      <c r="K121" s="253"/>
      <c r="L121" s="258"/>
      <c r="M121" s="259"/>
      <c r="N121" s="260"/>
      <c r="O121" s="260"/>
      <c r="P121" s="260"/>
      <c r="Q121" s="260"/>
      <c r="R121" s="260"/>
      <c r="S121" s="260"/>
      <c r="T121" s="261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62" t="s">
        <v>169</v>
      </c>
      <c r="AU121" s="262" t="s">
        <v>85</v>
      </c>
      <c r="AV121" s="14" t="s">
        <v>150</v>
      </c>
      <c r="AW121" s="14" t="s">
        <v>34</v>
      </c>
      <c r="AX121" s="14" t="s">
        <v>83</v>
      </c>
      <c r="AY121" s="262" t="s">
        <v>142</v>
      </c>
    </row>
    <row r="122" s="2" customFormat="1" ht="16.5" customHeight="1">
      <c r="A122" s="40"/>
      <c r="B122" s="41"/>
      <c r="C122" s="206" t="s">
        <v>227</v>
      </c>
      <c r="D122" s="206" t="s">
        <v>145</v>
      </c>
      <c r="E122" s="207" t="s">
        <v>886</v>
      </c>
      <c r="F122" s="208" t="s">
        <v>887</v>
      </c>
      <c r="G122" s="209" t="s">
        <v>187</v>
      </c>
      <c r="H122" s="210">
        <v>5</v>
      </c>
      <c r="I122" s="211"/>
      <c r="J122" s="212">
        <f>ROUND(I122*H122,2)</f>
        <v>0</v>
      </c>
      <c r="K122" s="208" t="s">
        <v>149</v>
      </c>
      <c r="L122" s="46"/>
      <c r="M122" s="213" t="s">
        <v>19</v>
      </c>
      <c r="N122" s="214" t="s">
        <v>46</v>
      </c>
      <c r="O122" s="86"/>
      <c r="P122" s="215">
        <f>O122*H122</f>
        <v>0</v>
      </c>
      <c r="Q122" s="215">
        <v>0.0010399999999999999</v>
      </c>
      <c r="R122" s="215">
        <f>Q122*H122</f>
        <v>0.0051999999999999998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275</v>
      </c>
      <c r="AT122" s="217" t="s">
        <v>145</v>
      </c>
      <c r="AU122" s="217" t="s">
        <v>85</v>
      </c>
      <c r="AY122" s="19" t="s">
        <v>142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83</v>
      </c>
      <c r="BK122" s="218">
        <f>ROUND(I122*H122,2)</f>
        <v>0</v>
      </c>
      <c r="BL122" s="19" t="s">
        <v>275</v>
      </c>
      <c r="BM122" s="217" t="s">
        <v>888</v>
      </c>
    </row>
    <row r="123" s="2" customFormat="1">
      <c r="A123" s="40"/>
      <c r="B123" s="41"/>
      <c r="C123" s="42"/>
      <c r="D123" s="219" t="s">
        <v>152</v>
      </c>
      <c r="E123" s="42"/>
      <c r="F123" s="220" t="s">
        <v>887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152</v>
      </c>
      <c r="AU123" s="19" t="s">
        <v>85</v>
      </c>
    </row>
    <row r="124" s="2" customFormat="1">
      <c r="A124" s="40"/>
      <c r="B124" s="41"/>
      <c r="C124" s="42"/>
      <c r="D124" s="224" t="s">
        <v>154</v>
      </c>
      <c r="E124" s="42"/>
      <c r="F124" s="225" t="s">
        <v>889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154</v>
      </c>
      <c r="AU124" s="19" t="s">
        <v>85</v>
      </c>
    </row>
    <row r="125" s="13" customFormat="1">
      <c r="A125" s="13"/>
      <c r="B125" s="226"/>
      <c r="C125" s="227"/>
      <c r="D125" s="219" t="s">
        <v>169</v>
      </c>
      <c r="E125" s="228" t="s">
        <v>19</v>
      </c>
      <c r="F125" s="229" t="s">
        <v>205</v>
      </c>
      <c r="G125" s="227"/>
      <c r="H125" s="230">
        <v>5</v>
      </c>
      <c r="I125" s="231"/>
      <c r="J125" s="227"/>
      <c r="K125" s="227"/>
      <c r="L125" s="232"/>
      <c r="M125" s="233"/>
      <c r="N125" s="234"/>
      <c r="O125" s="234"/>
      <c r="P125" s="234"/>
      <c r="Q125" s="234"/>
      <c r="R125" s="234"/>
      <c r="S125" s="234"/>
      <c r="T125" s="23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6" t="s">
        <v>169</v>
      </c>
      <c r="AU125" s="236" t="s">
        <v>85</v>
      </c>
      <c r="AV125" s="13" t="s">
        <v>85</v>
      </c>
      <c r="AW125" s="13" t="s">
        <v>34</v>
      </c>
      <c r="AX125" s="13" t="s">
        <v>75</v>
      </c>
      <c r="AY125" s="236" t="s">
        <v>142</v>
      </c>
    </row>
    <row r="126" s="14" customFormat="1">
      <c r="A126" s="14"/>
      <c r="B126" s="252"/>
      <c r="C126" s="253"/>
      <c r="D126" s="219" t="s">
        <v>169</v>
      </c>
      <c r="E126" s="254" t="s">
        <v>19</v>
      </c>
      <c r="F126" s="255" t="s">
        <v>856</v>
      </c>
      <c r="G126" s="253"/>
      <c r="H126" s="256">
        <v>5</v>
      </c>
      <c r="I126" s="257"/>
      <c r="J126" s="253"/>
      <c r="K126" s="253"/>
      <c r="L126" s="258"/>
      <c r="M126" s="259"/>
      <c r="N126" s="260"/>
      <c r="O126" s="260"/>
      <c r="P126" s="260"/>
      <c r="Q126" s="260"/>
      <c r="R126" s="260"/>
      <c r="S126" s="260"/>
      <c r="T126" s="26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62" t="s">
        <v>169</v>
      </c>
      <c r="AU126" s="262" t="s">
        <v>85</v>
      </c>
      <c r="AV126" s="14" t="s">
        <v>150</v>
      </c>
      <c r="AW126" s="14" t="s">
        <v>34</v>
      </c>
      <c r="AX126" s="14" t="s">
        <v>83</v>
      </c>
      <c r="AY126" s="262" t="s">
        <v>142</v>
      </c>
    </row>
    <row r="127" s="2" customFormat="1" ht="16.5" customHeight="1">
      <c r="A127" s="40"/>
      <c r="B127" s="41"/>
      <c r="C127" s="206" t="s">
        <v>247</v>
      </c>
      <c r="D127" s="206" t="s">
        <v>145</v>
      </c>
      <c r="E127" s="207" t="s">
        <v>890</v>
      </c>
      <c r="F127" s="208" t="s">
        <v>891</v>
      </c>
      <c r="G127" s="209" t="s">
        <v>187</v>
      </c>
      <c r="H127" s="210">
        <v>27</v>
      </c>
      <c r="I127" s="211"/>
      <c r="J127" s="212">
        <f>ROUND(I127*H127,2)</f>
        <v>0</v>
      </c>
      <c r="K127" s="208" t="s">
        <v>149</v>
      </c>
      <c r="L127" s="46"/>
      <c r="M127" s="213" t="s">
        <v>19</v>
      </c>
      <c r="N127" s="214" t="s">
        <v>46</v>
      </c>
      <c r="O127" s="86"/>
      <c r="P127" s="215">
        <f>O127*H127</f>
        <v>0</v>
      </c>
      <c r="Q127" s="215">
        <v>0.0018699999999999999</v>
      </c>
      <c r="R127" s="215">
        <f>Q127*H127</f>
        <v>0.05049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275</v>
      </c>
      <c r="AT127" s="217" t="s">
        <v>145</v>
      </c>
      <c r="AU127" s="217" t="s">
        <v>85</v>
      </c>
      <c r="AY127" s="19" t="s">
        <v>142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83</v>
      </c>
      <c r="BK127" s="218">
        <f>ROUND(I127*H127,2)</f>
        <v>0</v>
      </c>
      <c r="BL127" s="19" t="s">
        <v>275</v>
      </c>
      <c r="BM127" s="217" t="s">
        <v>892</v>
      </c>
    </row>
    <row r="128" s="2" customFormat="1">
      <c r="A128" s="40"/>
      <c r="B128" s="41"/>
      <c r="C128" s="42"/>
      <c r="D128" s="219" t="s">
        <v>152</v>
      </c>
      <c r="E128" s="42"/>
      <c r="F128" s="220" t="s">
        <v>891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152</v>
      </c>
      <c r="AU128" s="19" t="s">
        <v>85</v>
      </c>
    </row>
    <row r="129" s="2" customFormat="1">
      <c r="A129" s="40"/>
      <c r="B129" s="41"/>
      <c r="C129" s="42"/>
      <c r="D129" s="224" t="s">
        <v>154</v>
      </c>
      <c r="E129" s="42"/>
      <c r="F129" s="225" t="s">
        <v>893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154</v>
      </c>
      <c r="AU129" s="19" t="s">
        <v>85</v>
      </c>
    </row>
    <row r="130" s="13" customFormat="1">
      <c r="A130" s="13"/>
      <c r="B130" s="226"/>
      <c r="C130" s="227"/>
      <c r="D130" s="219" t="s">
        <v>169</v>
      </c>
      <c r="E130" s="228" t="s">
        <v>19</v>
      </c>
      <c r="F130" s="229" t="s">
        <v>894</v>
      </c>
      <c r="G130" s="227"/>
      <c r="H130" s="230">
        <v>27</v>
      </c>
      <c r="I130" s="231"/>
      <c r="J130" s="227"/>
      <c r="K130" s="227"/>
      <c r="L130" s="232"/>
      <c r="M130" s="233"/>
      <c r="N130" s="234"/>
      <c r="O130" s="234"/>
      <c r="P130" s="234"/>
      <c r="Q130" s="234"/>
      <c r="R130" s="234"/>
      <c r="S130" s="234"/>
      <c r="T130" s="23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6" t="s">
        <v>169</v>
      </c>
      <c r="AU130" s="236" t="s">
        <v>85</v>
      </c>
      <c r="AV130" s="13" t="s">
        <v>85</v>
      </c>
      <c r="AW130" s="13" t="s">
        <v>34</v>
      </c>
      <c r="AX130" s="13" t="s">
        <v>75</v>
      </c>
      <c r="AY130" s="236" t="s">
        <v>142</v>
      </c>
    </row>
    <row r="131" s="14" customFormat="1">
      <c r="A131" s="14"/>
      <c r="B131" s="252"/>
      <c r="C131" s="253"/>
      <c r="D131" s="219" t="s">
        <v>169</v>
      </c>
      <c r="E131" s="254" t="s">
        <v>19</v>
      </c>
      <c r="F131" s="255" t="s">
        <v>856</v>
      </c>
      <c r="G131" s="253"/>
      <c r="H131" s="256">
        <v>27</v>
      </c>
      <c r="I131" s="257"/>
      <c r="J131" s="253"/>
      <c r="K131" s="253"/>
      <c r="L131" s="258"/>
      <c r="M131" s="259"/>
      <c r="N131" s="260"/>
      <c r="O131" s="260"/>
      <c r="P131" s="260"/>
      <c r="Q131" s="260"/>
      <c r="R131" s="260"/>
      <c r="S131" s="260"/>
      <c r="T131" s="26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2" t="s">
        <v>169</v>
      </c>
      <c r="AU131" s="262" t="s">
        <v>85</v>
      </c>
      <c r="AV131" s="14" t="s">
        <v>150</v>
      </c>
      <c r="AW131" s="14" t="s">
        <v>34</v>
      </c>
      <c r="AX131" s="14" t="s">
        <v>83</v>
      </c>
      <c r="AY131" s="262" t="s">
        <v>142</v>
      </c>
    </row>
    <row r="132" s="2" customFormat="1" ht="16.5" customHeight="1">
      <c r="A132" s="40"/>
      <c r="B132" s="41"/>
      <c r="C132" s="206" t="s">
        <v>217</v>
      </c>
      <c r="D132" s="206" t="s">
        <v>145</v>
      </c>
      <c r="E132" s="207" t="s">
        <v>895</v>
      </c>
      <c r="F132" s="208" t="s">
        <v>896</v>
      </c>
      <c r="G132" s="209" t="s">
        <v>148</v>
      </c>
      <c r="H132" s="210">
        <v>3</v>
      </c>
      <c r="I132" s="211"/>
      <c r="J132" s="212">
        <f>ROUND(I132*H132,2)</f>
        <v>0</v>
      </c>
      <c r="K132" s="208" t="s">
        <v>149</v>
      </c>
      <c r="L132" s="46"/>
      <c r="M132" s="213" t="s">
        <v>19</v>
      </c>
      <c r="N132" s="214" t="s">
        <v>46</v>
      </c>
      <c r="O132" s="86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275</v>
      </c>
      <c r="AT132" s="217" t="s">
        <v>145</v>
      </c>
      <c r="AU132" s="217" t="s">
        <v>85</v>
      </c>
      <c r="AY132" s="19" t="s">
        <v>142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83</v>
      </c>
      <c r="BK132" s="218">
        <f>ROUND(I132*H132,2)</f>
        <v>0</v>
      </c>
      <c r="BL132" s="19" t="s">
        <v>275</v>
      </c>
      <c r="BM132" s="217" t="s">
        <v>897</v>
      </c>
    </row>
    <row r="133" s="2" customFormat="1">
      <c r="A133" s="40"/>
      <c r="B133" s="41"/>
      <c r="C133" s="42"/>
      <c r="D133" s="219" t="s">
        <v>152</v>
      </c>
      <c r="E133" s="42"/>
      <c r="F133" s="220" t="s">
        <v>896</v>
      </c>
      <c r="G133" s="42"/>
      <c r="H133" s="42"/>
      <c r="I133" s="221"/>
      <c r="J133" s="42"/>
      <c r="K133" s="42"/>
      <c r="L133" s="46"/>
      <c r="M133" s="222"/>
      <c r="N133" s="22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152</v>
      </c>
      <c r="AU133" s="19" t="s">
        <v>85</v>
      </c>
    </row>
    <row r="134" s="2" customFormat="1">
      <c r="A134" s="40"/>
      <c r="B134" s="41"/>
      <c r="C134" s="42"/>
      <c r="D134" s="224" t="s">
        <v>154</v>
      </c>
      <c r="E134" s="42"/>
      <c r="F134" s="225" t="s">
        <v>898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154</v>
      </c>
      <c r="AU134" s="19" t="s">
        <v>85</v>
      </c>
    </row>
    <row r="135" s="2" customFormat="1" ht="16.5" customHeight="1">
      <c r="A135" s="40"/>
      <c r="B135" s="41"/>
      <c r="C135" s="206" t="s">
        <v>255</v>
      </c>
      <c r="D135" s="206" t="s">
        <v>145</v>
      </c>
      <c r="E135" s="207" t="s">
        <v>899</v>
      </c>
      <c r="F135" s="208" t="s">
        <v>900</v>
      </c>
      <c r="G135" s="209" t="s">
        <v>148</v>
      </c>
      <c r="H135" s="210">
        <v>7</v>
      </c>
      <c r="I135" s="211"/>
      <c r="J135" s="212">
        <f>ROUND(I135*H135,2)</f>
        <v>0</v>
      </c>
      <c r="K135" s="208" t="s">
        <v>149</v>
      </c>
      <c r="L135" s="46"/>
      <c r="M135" s="213" t="s">
        <v>19</v>
      </c>
      <c r="N135" s="214" t="s">
        <v>46</v>
      </c>
      <c r="O135" s="86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275</v>
      </c>
      <c r="AT135" s="217" t="s">
        <v>145</v>
      </c>
      <c r="AU135" s="217" t="s">
        <v>85</v>
      </c>
      <c r="AY135" s="19" t="s">
        <v>142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83</v>
      </c>
      <c r="BK135" s="218">
        <f>ROUND(I135*H135,2)</f>
        <v>0</v>
      </c>
      <c r="BL135" s="19" t="s">
        <v>275</v>
      </c>
      <c r="BM135" s="217" t="s">
        <v>901</v>
      </c>
    </row>
    <row r="136" s="2" customFormat="1">
      <c r="A136" s="40"/>
      <c r="B136" s="41"/>
      <c r="C136" s="42"/>
      <c r="D136" s="219" t="s">
        <v>152</v>
      </c>
      <c r="E136" s="42"/>
      <c r="F136" s="220" t="s">
        <v>900</v>
      </c>
      <c r="G136" s="42"/>
      <c r="H136" s="42"/>
      <c r="I136" s="221"/>
      <c r="J136" s="42"/>
      <c r="K136" s="42"/>
      <c r="L136" s="46"/>
      <c r="M136" s="222"/>
      <c r="N136" s="22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152</v>
      </c>
      <c r="AU136" s="19" t="s">
        <v>85</v>
      </c>
    </row>
    <row r="137" s="2" customFormat="1">
      <c r="A137" s="40"/>
      <c r="B137" s="41"/>
      <c r="C137" s="42"/>
      <c r="D137" s="224" t="s">
        <v>154</v>
      </c>
      <c r="E137" s="42"/>
      <c r="F137" s="225" t="s">
        <v>902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154</v>
      </c>
      <c r="AU137" s="19" t="s">
        <v>85</v>
      </c>
    </row>
    <row r="138" s="2" customFormat="1" ht="16.5" customHeight="1">
      <c r="A138" s="40"/>
      <c r="B138" s="41"/>
      <c r="C138" s="206" t="s">
        <v>8</v>
      </c>
      <c r="D138" s="206" t="s">
        <v>145</v>
      </c>
      <c r="E138" s="207" t="s">
        <v>903</v>
      </c>
      <c r="F138" s="208" t="s">
        <v>904</v>
      </c>
      <c r="G138" s="209" t="s">
        <v>148</v>
      </c>
      <c r="H138" s="210">
        <v>11</v>
      </c>
      <c r="I138" s="211"/>
      <c r="J138" s="212">
        <f>ROUND(I138*H138,2)</f>
        <v>0</v>
      </c>
      <c r="K138" s="208" t="s">
        <v>149</v>
      </c>
      <c r="L138" s="46"/>
      <c r="M138" s="213" t="s">
        <v>19</v>
      </c>
      <c r="N138" s="214" t="s">
        <v>46</v>
      </c>
      <c r="O138" s="86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275</v>
      </c>
      <c r="AT138" s="217" t="s">
        <v>145</v>
      </c>
      <c r="AU138" s="217" t="s">
        <v>85</v>
      </c>
      <c r="AY138" s="19" t="s">
        <v>142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83</v>
      </c>
      <c r="BK138" s="218">
        <f>ROUND(I138*H138,2)</f>
        <v>0</v>
      </c>
      <c r="BL138" s="19" t="s">
        <v>275</v>
      </c>
      <c r="BM138" s="217" t="s">
        <v>905</v>
      </c>
    </row>
    <row r="139" s="2" customFormat="1">
      <c r="A139" s="40"/>
      <c r="B139" s="41"/>
      <c r="C139" s="42"/>
      <c r="D139" s="219" t="s">
        <v>152</v>
      </c>
      <c r="E139" s="42"/>
      <c r="F139" s="220" t="s">
        <v>904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152</v>
      </c>
      <c r="AU139" s="19" t="s">
        <v>85</v>
      </c>
    </row>
    <row r="140" s="2" customFormat="1">
      <c r="A140" s="40"/>
      <c r="B140" s="41"/>
      <c r="C140" s="42"/>
      <c r="D140" s="224" t="s">
        <v>154</v>
      </c>
      <c r="E140" s="42"/>
      <c r="F140" s="225" t="s">
        <v>906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154</v>
      </c>
      <c r="AU140" s="19" t="s">
        <v>85</v>
      </c>
    </row>
    <row r="141" s="2" customFormat="1" ht="16.5" customHeight="1">
      <c r="A141" s="40"/>
      <c r="B141" s="41"/>
      <c r="C141" s="206" t="s">
        <v>267</v>
      </c>
      <c r="D141" s="206" t="s">
        <v>145</v>
      </c>
      <c r="E141" s="207" t="s">
        <v>907</v>
      </c>
      <c r="F141" s="208" t="s">
        <v>908</v>
      </c>
      <c r="G141" s="209" t="s">
        <v>148</v>
      </c>
      <c r="H141" s="210">
        <v>7</v>
      </c>
      <c r="I141" s="211"/>
      <c r="J141" s="212">
        <f>ROUND(I141*H141,2)</f>
        <v>0</v>
      </c>
      <c r="K141" s="208" t="s">
        <v>149</v>
      </c>
      <c r="L141" s="46"/>
      <c r="M141" s="213" t="s">
        <v>19</v>
      </c>
      <c r="N141" s="214" t="s">
        <v>46</v>
      </c>
      <c r="O141" s="86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275</v>
      </c>
      <c r="AT141" s="217" t="s">
        <v>145</v>
      </c>
      <c r="AU141" s="217" t="s">
        <v>85</v>
      </c>
      <c r="AY141" s="19" t="s">
        <v>142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83</v>
      </c>
      <c r="BK141" s="218">
        <f>ROUND(I141*H141,2)</f>
        <v>0</v>
      </c>
      <c r="BL141" s="19" t="s">
        <v>275</v>
      </c>
      <c r="BM141" s="217" t="s">
        <v>909</v>
      </c>
    </row>
    <row r="142" s="2" customFormat="1">
      <c r="A142" s="40"/>
      <c r="B142" s="41"/>
      <c r="C142" s="42"/>
      <c r="D142" s="219" t="s">
        <v>152</v>
      </c>
      <c r="E142" s="42"/>
      <c r="F142" s="220" t="s">
        <v>908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152</v>
      </c>
      <c r="AU142" s="19" t="s">
        <v>85</v>
      </c>
    </row>
    <row r="143" s="2" customFormat="1">
      <c r="A143" s="40"/>
      <c r="B143" s="41"/>
      <c r="C143" s="42"/>
      <c r="D143" s="224" t="s">
        <v>154</v>
      </c>
      <c r="E143" s="42"/>
      <c r="F143" s="225" t="s">
        <v>910</v>
      </c>
      <c r="G143" s="42"/>
      <c r="H143" s="42"/>
      <c r="I143" s="221"/>
      <c r="J143" s="42"/>
      <c r="K143" s="42"/>
      <c r="L143" s="46"/>
      <c r="M143" s="222"/>
      <c r="N143" s="22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154</v>
      </c>
      <c r="AU143" s="19" t="s">
        <v>85</v>
      </c>
    </row>
    <row r="144" s="2" customFormat="1" ht="16.5" customHeight="1">
      <c r="A144" s="40"/>
      <c r="B144" s="41"/>
      <c r="C144" s="206" t="s">
        <v>271</v>
      </c>
      <c r="D144" s="206" t="s">
        <v>145</v>
      </c>
      <c r="E144" s="207" t="s">
        <v>911</v>
      </c>
      <c r="F144" s="208" t="s">
        <v>912</v>
      </c>
      <c r="G144" s="209" t="s">
        <v>148</v>
      </c>
      <c r="H144" s="210">
        <v>1</v>
      </c>
      <c r="I144" s="211"/>
      <c r="J144" s="212">
        <f>ROUND(I144*H144,2)</f>
        <v>0</v>
      </c>
      <c r="K144" s="208" t="s">
        <v>149</v>
      </c>
      <c r="L144" s="46"/>
      <c r="M144" s="213" t="s">
        <v>19</v>
      </c>
      <c r="N144" s="214" t="s">
        <v>46</v>
      </c>
      <c r="O144" s="86"/>
      <c r="P144" s="215">
        <f>O144*H144</f>
        <v>0</v>
      </c>
      <c r="Q144" s="215">
        <v>0</v>
      </c>
      <c r="R144" s="215">
        <f>Q144*H144</f>
        <v>0</v>
      </c>
      <c r="S144" s="215">
        <v>0.027560000000000001</v>
      </c>
      <c r="T144" s="216">
        <f>S144*H144</f>
        <v>0.027560000000000001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275</v>
      </c>
      <c r="AT144" s="217" t="s">
        <v>145</v>
      </c>
      <c r="AU144" s="217" t="s">
        <v>85</v>
      </c>
      <c r="AY144" s="19" t="s">
        <v>142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83</v>
      </c>
      <c r="BK144" s="218">
        <f>ROUND(I144*H144,2)</f>
        <v>0</v>
      </c>
      <c r="BL144" s="19" t="s">
        <v>275</v>
      </c>
      <c r="BM144" s="217" t="s">
        <v>913</v>
      </c>
    </row>
    <row r="145" s="2" customFormat="1">
      <c r="A145" s="40"/>
      <c r="B145" s="41"/>
      <c r="C145" s="42"/>
      <c r="D145" s="219" t="s">
        <v>152</v>
      </c>
      <c r="E145" s="42"/>
      <c r="F145" s="220" t="s">
        <v>912</v>
      </c>
      <c r="G145" s="42"/>
      <c r="H145" s="42"/>
      <c r="I145" s="221"/>
      <c r="J145" s="42"/>
      <c r="K145" s="42"/>
      <c r="L145" s="46"/>
      <c r="M145" s="222"/>
      <c r="N145" s="22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152</v>
      </c>
      <c r="AU145" s="19" t="s">
        <v>85</v>
      </c>
    </row>
    <row r="146" s="2" customFormat="1">
      <c r="A146" s="40"/>
      <c r="B146" s="41"/>
      <c r="C146" s="42"/>
      <c r="D146" s="224" t="s">
        <v>154</v>
      </c>
      <c r="E146" s="42"/>
      <c r="F146" s="225" t="s">
        <v>914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154</v>
      </c>
      <c r="AU146" s="19" t="s">
        <v>85</v>
      </c>
    </row>
    <row r="147" s="2" customFormat="1" ht="16.5" customHeight="1">
      <c r="A147" s="40"/>
      <c r="B147" s="41"/>
      <c r="C147" s="206" t="s">
        <v>915</v>
      </c>
      <c r="D147" s="206" t="s">
        <v>145</v>
      </c>
      <c r="E147" s="207" t="s">
        <v>916</v>
      </c>
      <c r="F147" s="208" t="s">
        <v>917</v>
      </c>
      <c r="G147" s="209" t="s">
        <v>148</v>
      </c>
      <c r="H147" s="210">
        <v>5</v>
      </c>
      <c r="I147" s="211"/>
      <c r="J147" s="212">
        <f>ROUND(I147*H147,2)</f>
        <v>0</v>
      </c>
      <c r="K147" s="208" t="s">
        <v>149</v>
      </c>
      <c r="L147" s="46"/>
      <c r="M147" s="213" t="s">
        <v>19</v>
      </c>
      <c r="N147" s="214" t="s">
        <v>46</v>
      </c>
      <c r="O147" s="86"/>
      <c r="P147" s="215">
        <f>O147*H147</f>
        <v>0</v>
      </c>
      <c r="Q147" s="215">
        <v>0.00089999999999999998</v>
      </c>
      <c r="R147" s="215">
        <f>Q147*H147</f>
        <v>0.0044999999999999997</v>
      </c>
      <c r="S147" s="215">
        <v>0</v>
      </c>
      <c r="T147" s="21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7" t="s">
        <v>275</v>
      </c>
      <c r="AT147" s="217" t="s">
        <v>145</v>
      </c>
      <c r="AU147" s="217" t="s">
        <v>85</v>
      </c>
      <c r="AY147" s="19" t="s">
        <v>142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9" t="s">
        <v>83</v>
      </c>
      <c r="BK147" s="218">
        <f>ROUND(I147*H147,2)</f>
        <v>0</v>
      </c>
      <c r="BL147" s="19" t="s">
        <v>275</v>
      </c>
      <c r="BM147" s="217" t="s">
        <v>918</v>
      </c>
    </row>
    <row r="148" s="2" customFormat="1">
      <c r="A148" s="40"/>
      <c r="B148" s="41"/>
      <c r="C148" s="42"/>
      <c r="D148" s="219" t="s">
        <v>152</v>
      </c>
      <c r="E148" s="42"/>
      <c r="F148" s="220" t="s">
        <v>917</v>
      </c>
      <c r="G148" s="42"/>
      <c r="H148" s="42"/>
      <c r="I148" s="221"/>
      <c r="J148" s="42"/>
      <c r="K148" s="42"/>
      <c r="L148" s="46"/>
      <c r="M148" s="222"/>
      <c r="N148" s="223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152</v>
      </c>
      <c r="AU148" s="19" t="s">
        <v>85</v>
      </c>
    </row>
    <row r="149" s="2" customFormat="1">
      <c r="A149" s="40"/>
      <c r="B149" s="41"/>
      <c r="C149" s="42"/>
      <c r="D149" s="224" t="s">
        <v>154</v>
      </c>
      <c r="E149" s="42"/>
      <c r="F149" s="225" t="s">
        <v>919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154</v>
      </c>
      <c r="AU149" s="19" t="s">
        <v>85</v>
      </c>
    </row>
    <row r="150" s="2" customFormat="1" ht="16.5" customHeight="1">
      <c r="A150" s="40"/>
      <c r="B150" s="41"/>
      <c r="C150" s="206" t="s">
        <v>275</v>
      </c>
      <c r="D150" s="206" t="s">
        <v>145</v>
      </c>
      <c r="E150" s="207" t="s">
        <v>920</v>
      </c>
      <c r="F150" s="208" t="s">
        <v>921</v>
      </c>
      <c r="G150" s="209" t="s">
        <v>148</v>
      </c>
      <c r="H150" s="210">
        <v>3</v>
      </c>
      <c r="I150" s="211"/>
      <c r="J150" s="212">
        <f>ROUND(I150*H150,2)</f>
        <v>0</v>
      </c>
      <c r="K150" s="208" t="s">
        <v>149</v>
      </c>
      <c r="L150" s="46"/>
      <c r="M150" s="213" t="s">
        <v>19</v>
      </c>
      <c r="N150" s="214" t="s">
        <v>46</v>
      </c>
      <c r="O150" s="86"/>
      <c r="P150" s="215">
        <f>O150*H150</f>
        <v>0</v>
      </c>
      <c r="Q150" s="215">
        <v>6.0000000000000002E-05</v>
      </c>
      <c r="R150" s="215">
        <f>Q150*H150</f>
        <v>0.00018000000000000001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275</v>
      </c>
      <c r="AT150" s="217" t="s">
        <v>145</v>
      </c>
      <c r="AU150" s="217" t="s">
        <v>85</v>
      </c>
      <c r="AY150" s="19" t="s">
        <v>142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83</v>
      </c>
      <c r="BK150" s="218">
        <f>ROUND(I150*H150,2)</f>
        <v>0</v>
      </c>
      <c r="BL150" s="19" t="s">
        <v>275</v>
      </c>
      <c r="BM150" s="217" t="s">
        <v>922</v>
      </c>
    </row>
    <row r="151" s="2" customFormat="1">
      <c r="A151" s="40"/>
      <c r="B151" s="41"/>
      <c r="C151" s="42"/>
      <c r="D151" s="219" t="s">
        <v>152</v>
      </c>
      <c r="E151" s="42"/>
      <c r="F151" s="220" t="s">
        <v>921</v>
      </c>
      <c r="G151" s="42"/>
      <c r="H151" s="42"/>
      <c r="I151" s="221"/>
      <c r="J151" s="42"/>
      <c r="K151" s="42"/>
      <c r="L151" s="46"/>
      <c r="M151" s="222"/>
      <c r="N151" s="22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152</v>
      </c>
      <c r="AU151" s="19" t="s">
        <v>85</v>
      </c>
    </row>
    <row r="152" s="2" customFormat="1">
      <c r="A152" s="40"/>
      <c r="B152" s="41"/>
      <c r="C152" s="42"/>
      <c r="D152" s="224" t="s">
        <v>154</v>
      </c>
      <c r="E152" s="42"/>
      <c r="F152" s="225" t="s">
        <v>923</v>
      </c>
      <c r="G152" s="42"/>
      <c r="H152" s="42"/>
      <c r="I152" s="221"/>
      <c r="J152" s="42"/>
      <c r="K152" s="42"/>
      <c r="L152" s="46"/>
      <c r="M152" s="222"/>
      <c r="N152" s="223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154</v>
      </c>
      <c r="AU152" s="19" t="s">
        <v>85</v>
      </c>
    </row>
    <row r="153" s="2" customFormat="1" ht="24.15" customHeight="1">
      <c r="A153" s="40"/>
      <c r="B153" s="41"/>
      <c r="C153" s="237" t="s">
        <v>924</v>
      </c>
      <c r="D153" s="237" t="s">
        <v>224</v>
      </c>
      <c r="E153" s="238" t="s">
        <v>925</v>
      </c>
      <c r="F153" s="239" t="s">
        <v>926</v>
      </c>
      <c r="G153" s="240" t="s">
        <v>927</v>
      </c>
      <c r="H153" s="241">
        <v>3</v>
      </c>
      <c r="I153" s="242"/>
      <c r="J153" s="243">
        <f>ROUND(I153*H153,2)</f>
        <v>0</v>
      </c>
      <c r="K153" s="239" t="s">
        <v>149</v>
      </c>
      <c r="L153" s="244"/>
      <c r="M153" s="245" t="s">
        <v>19</v>
      </c>
      <c r="N153" s="246" t="s">
        <v>46</v>
      </c>
      <c r="O153" s="86"/>
      <c r="P153" s="215">
        <f>O153*H153</f>
        <v>0</v>
      </c>
      <c r="Q153" s="215">
        <v>0.00013999999999999999</v>
      </c>
      <c r="R153" s="215">
        <f>Q153*H153</f>
        <v>0.00041999999999999996</v>
      </c>
      <c r="S153" s="215">
        <v>0</v>
      </c>
      <c r="T153" s="21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7" t="s">
        <v>335</v>
      </c>
      <c r="AT153" s="217" t="s">
        <v>224</v>
      </c>
      <c r="AU153" s="217" t="s">
        <v>85</v>
      </c>
      <c r="AY153" s="19" t="s">
        <v>142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9" t="s">
        <v>83</v>
      </c>
      <c r="BK153" s="218">
        <f>ROUND(I153*H153,2)</f>
        <v>0</v>
      </c>
      <c r="BL153" s="19" t="s">
        <v>275</v>
      </c>
      <c r="BM153" s="217" t="s">
        <v>928</v>
      </c>
    </row>
    <row r="154" s="2" customFormat="1">
      <c r="A154" s="40"/>
      <c r="B154" s="41"/>
      <c r="C154" s="42"/>
      <c r="D154" s="219" t="s">
        <v>152</v>
      </c>
      <c r="E154" s="42"/>
      <c r="F154" s="220" t="s">
        <v>929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152</v>
      </c>
      <c r="AU154" s="19" t="s">
        <v>85</v>
      </c>
    </row>
    <row r="155" s="2" customFormat="1" ht="16.5" customHeight="1">
      <c r="A155" s="40"/>
      <c r="B155" s="41"/>
      <c r="C155" s="206" t="s">
        <v>282</v>
      </c>
      <c r="D155" s="206" t="s">
        <v>145</v>
      </c>
      <c r="E155" s="207" t="s">
        <v>930</v>
      </c>
      <c r="F155" s="208" t="s">
        <v>931</v>
      </c>
      <c r="G155" s="209" t="s">
        <v>187</v>
      </c>
      <c r="H155" s="210">
        <v>106</v>
      </c>
      <c r="I155" s="211"/>
      <c r="J155" s="212">
        <f>ROUND(I155*H155,2)</f>
        <v>0</v>
      </c>
      <c r="K155" s="208" t="s">
        <v>149</v>
      </c>
      <c r="L155" s="46"/>
      <c r="M155" s="213" t="s">
        <v>19</v>
      </c>
      <c r="N155" s="214" t="s">
        <v>46</v>
      </c>
      <c r="O155" s="86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275</v>
      </c>
      <c r="AT155" s="217" t="s">
        <v>145</v>
      </c>
      <c r="AU155" s="217" t="s">
        <v>85</v>
      </c>
      <c r="AY155" s="19" t="s">
        <v>142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83</v>
      </c>
      <c r="BK155" s="218">
        <f>ROUND(I155*H155,2)</f>
        <v>0</v>
      </c>
      <c r="BL155" s="19" t="s">
        <v>275</v>
      </c>
      <c r="BM155" s="217" t="s">
        <v>932</v>
      </c>
    </row>
    <row r="156" s="2" customFormat="1">
      <c r="A156" s="40"/>
      <c r="B156" s="41"/>
      <c r="C156" s="42"/>
      <c r="D156" s="219" t="s">
        <v>152</v>
      </c>
      <c r="E156" s="42"/>
      <c r="F156" s="220" t="s">
        <v>931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152</v>
      </c>
      <c r="AU156" s="19" t="s">
        <v>85</v>
      </c>
    </row>
    <row r="157" s="2" customFormat="1">
      <c r="A157" s="40"/>
      <c r="B157" s="41"/>
      <c r="C157" s="42"/>
      <c r="D157" s="224" t="s">
        <v>154</v>
      </c>
      <c r="E157" s="42"/>
      <c r="F157" s="225" t="s">
        <v>933</v>
      </c>
      <c r="G157" s="42"/>
      <c r="H157" s="42"/>
      <c r="I157" s="221"/>
      <c r="J157" s="42"/>
      <c r="K157" s="42"/>
      <c r="L157" s="46"/>
      <c r="M157" s="222"/>
      <c r="N157" s="22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154</v>
      </c>
      <c r="AU157" s="19" t="s">
        <v>85</v>
      </c>
    </row>
    <row r="158" s="13" customFormat="1">
      <c r="A158" s="13"/>
      <c r="B158" s="226"/>
      <c r="C158" s="227"/>
      <c r="D158" s="219" t="s">
        <v>169</v>
      </c>
      <c r="E158" s="228" t="s">
        <v>19</v>
      </c>
      <c r="F158" s="229" t="s">
        <v>934</v>
      </c>
      <c r="G158" s="227"/>
      <c r="H158" s="230">
        <v>106</v>
      </c>
      <c r="I158" s="231"/>
      <c r="J158" s="227"/>
      <c r="K158" s="227"/>
      <c r="L158" s="232"/>
      <c r="M158" s="233"/>
      <c r="N158" s="234"/>
      <c r="O158" s="234"/>
      <c r="P158" s="234"/>
      <c r="Q158" s="234"/>
      <c r="R158" s="234"/>
      <c r="S158" s="234"/>
      <c r="T158" s="23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6" t="s">
        <v>169</v>
      </c>
      <c r="AU158" s="236" t="s">
        <v>85</v>
      </c>
      <c r="AV158" s="13" t="s">
        <v>85</v>
      </c>
      <c r="AW158" s="13" t="s">
        <v>34</v>
      </c>
      <c r="AX158" s="13" t="s">
        <v>75</v>
      </c>
      <c r="AY158" s="236" t="s">
        <v>142</v>
      </c>
    </row>
    <row r="159" s="14" customFormat="1">
      <c r="A159" s="14"/>
      <c r="B159" s="252"/>
      <c r="C159" s="253"/>
      <c r="D159" s="219" t="s">
        <v>169</v>
      </c>
      <c r="E159" s="254" t="s">
        <v>19</v>
      </c>
      <c r="F159" s="255" t="s">
        <v>856</v>
      </c>
      <c r="G159" s="253"/>
      <c r="H159" s="256">
        <v>106</v>
      </c>
      <c r="I159" s="257"/>
      <c r="J159" s="253"/>
      <c r="K159" s="253"/>
      <c r="L159" s="258"/>
      <c r="M159" s="259"/>
      <c r="N159" s="260"/>
      <c r="O159" s="260"/>
      <c r="P159" s="260"/>
      <c r="Q159" s="260"/>
      <c r="R159" s="260"/>
      <c r="S159" s="260"/>
      <c r="T159" s="26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2" t="s">
        <v>169</v>
      </c>
      <c r="AU159" s="262" t="s">
        <v>85</v>
      </c>
      <c r="AV159" s="14" t="s">
        <v>150</v>
      </c>
      <c r="AW159" s="14" t="s">
        <v>34</v>
      </c>
      <c r="AX159" s="14" t="s">
        <v>83</v>
      </c>
      <c r="AY159" s="262" t="s">
        <v>142</v>
      </c>
    </row>
    <row r="160" s="2" customFormat="1" ht="24.15" customHeight="1">
      <c r="A160" s="40"/>
      <c r="B160" s="41"/>
      <c r="C160" s="206" t="s">
        <v>288</v>
      </c>
      <c r="D160" s="206" t="s">
        <v>145</v>
      </c>
      <c r="E160" s="207" t="s">
        <v>935</v>
      </c>
      <c r="F160" s="208" t="s">
        <v>936</v>
      </c>
      <c r="G160" s="209" t="s">
        <v>299</v>
      </c>
      <c r="H160" s="210">
        <v>0.121</v>
      </c>
      <c r="I160" s="211"/>
      <c r="J160" s="212">
        <f>ROUND(I160*H160,2)</f>
        <v>0</v>
      </c>
      <c r="K160" s="208" t="s">
        <v>149</v>
      </c>
      <c r="L160" s="46"/>
      <c r="M160" s="213" t="s">
        <v>19</v>
      </c>
      <c r="N160" s="214" t="s">
        <v>46</v>
      </c>
      <c r="O160" s="86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275</v>
      </c>
      <c r="AT160" s="217" t="s">
        <v>145</v>
      </c>
      <c r="AU160" s="217" t="s">
        <v>85</v>
      </c>
      <c r="AY160" s="19" t="s">
        <v>142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83</v>
      </c>
      <c r="BK160" s="218">
        <f>ROUND(I160*H160,2)</f>
        <v>0</v>
      </c>
      <c r="BL160" s="19" t="s">
        <v>275</v>
      </c>
      <c r="BM160" s="217" t="s">
        <v>937</v>
      </c>
    </row>
    <row r="161" s="2" customFormat="1">
      <c r="A161" s="40"/>
      <c r="B161" s="41"/>
      <c r="C161" s="42"/>
      <c r="D161" s="219" t="s">
        <v>152</v>
      </c>
      <c r="E161" s="42"/>
      <c r="F161" s="220" t="s">
        <v>936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152</v>
      </c>
      <c r="AU161" s="19" t="s">
        <v>85</v>
      </c>
    </row>
    <row r="162" s="2" customFormat="1">
      <c r="A162" s="40"/>
      <c r="B162" s="41"/>
      <c r="C162" s="42"/>
      <c r="D162" s="224" t="s">
        <v>154</v>
      </c>
      <c r="E162" s="42"/>
      <c r="F162" s="225" t="s">
        <v>938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154</v>
      </c>
      <c r="AU162" s="19" t="s">
        <v>85</v>
      </c>
    </row>
    <row r="163" s="12" customFormat="1" ht="22.8" customHeight="1">
      <c r="A163" s="12"/>
      <c r="B163" s="190"/>
      <c r="C163" s="191"/>
      <c r="D163" s="192" t="s">
        <v>74</v>
      </c>
      <c r="E163" s="204" t="s">
        <v>939</v>
      </c>
      <c r="F163" s="204" t="s">
        <v>940</v>
      </c>
      <c r="G163" s="191"/>
      <c r="H163" s="191"/>
      <c r="I163" s="194"/>
      <c r="J163" s="205">
        <f>BK163</f>
        <v>0</v>
      </c>
      <c r="K163" s="191"/>
      <c r="L163" s="196"/>
      <c r="M163" s="197"/>
      <c r="N163" s="198"/>
      <c r="O163" s="198"/>
      <c r="P163" s="199">
        <f>SUM(P164:P240)</f>
        <v>0</v>
      </c>
      <c r="Q163" s="198"/>
      <c r="R163" s="199">
        <f>SUM(R164:R240)</f>
        <v>0.23624999999999999</v>
      </c>
      <c r="S163" s="198"/>
      <c r="T163" s="200">
        <f>SUM(T164:T240)</f>
        <v>0.25596000000000002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1" t="s">
        <v>85</v>
      </c>
      <c r="AT163" s="202" t="s">
        <v>74</v>
      </c>
      <c r="AU163" s="202" t="s">
        <v>83</v>
      </c>
      <c r="AY163" s="201" t="s">
        <v>142</v>
      </c>
      <c r="BK163" s="203">
        <f>SUM(BK164:BK240)</f>
        <v>0</v>
      </c>
    </row>
    <row r="164" s="2" customFormat="1" ht="16.5" customHeight="1">
      <c r="A164" s="40"/>
      <c r="B164" s="41"/>
      <c r="C164" s="206" t="s">
        <v>941</v>
      </c>
      <c r="D164" s="206" t="s">
        <v>145</v>
      </c>
      <c r="E164" s="207" t="s">
        <v>942</v>
      </c>
      <c r="F164" s="208" t="s">
        <v>943</v>
      </c>
      <c r="G164" s="209" t="s">
        <v>187</v>
      </c>
      <c r="H164" s="210">
        <v>108</v>
      </c>
      <c r="I164" s="211"/>
      <c r="J164" s="212">
        <f>ROUND(I164*H164,2)</f>
        <v>0</v>
      </c>
      <c r="K164" s="208" t="s">
        <v>149</v>
      </c>
      <c r="L164" s="46"/>
      <c r="M164" s="213" t="s">
        <v>19</v>
      </c>
      <c r="N164" s="214" t="s">
        <v>46</v>
      </c>
      <c r="O164" s="86"/>
      <c r="P164" s="215">
        <f>O164*H164</f>
        <v>0</v>
      </c>
      <c r="Q164" s="215">
        <v>0</v>
      </c>
      <c r="R164" s="215">
        <f>Q164*H164</f>
        <v>0</v>
      </c>
      <c r="S164" s="215">
        <v>0.0021299999999999999</v>
      </c>
      <c r="T164" s="216">
        <f>S164*H164</f>
        <v>0.23003999999999999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7" t="s">
        <v>275</v>
      </c>
      <c r="AT164" s="217" t="s">
        <v>145</v>
      </c>
      <c r="AU164" s="217" t="s">
        <v>85</v>
      </c>
      <c r="AY164" s="19" t="s">
        <v>142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9" t="s">
        <v>83</v>
      </c>
      <c r="BK164" s="218">
        <f>ROUND(I164*H164,2)</f>
        <v>0</v>
      </c>
      <c r="BL164" s="19" t="s">
        <v>275</v>
      </c>
      <c r="BM164" s="217" t="s">
        <v>944</v>
      </c>
    </row>
    <row r="165" s="2" customFormat="1">
      <c r="A165" s="40"/>
      <c r="B165" s="41"/>
      <c r="C165" s="42"/>
      <c r="D165" s="219" t="s">
        <v>152</v>
      </c>
      <c r="E165" s="42"/>
      <c r="F165" s="220" t="s">
        <v>943</v>
      </c>
      <c r="G165" s="42"/>
      <c r="H165" s="42"/>
      <c r="I165" s="221"/>
      <c r="J165" s="42"/>
      <c r="K165" s="42"/>
      <c r="L165" s="46"/>
      <c r="M165" s="222"/>
      <c r="N165" s="22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152</v>
      </c>
      <c r="AU165" s="19" t="s">
        <v>85</v>
      </c>
    </row>
    <row r="166" s="2" customFormat="1">
      <c r="A166" s="40"/>
      <c r="B166" s="41"/>
      <c r="C166" s="42"/>
      <c r="D166" s="224" t="s">
        <v>154</v>
      </c>
      <c r="E166" s="42"/>
      <c r="F166" s="225" t="s">
        <v>945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154</v>
      </c>
      <c r="AU166" s="19" t="s">
        <v>85</v>
      </c>
    </row>
    <row r="167" s="13" customFormat="1">
      <c r="A167" s="13"/>
      <c r="B167" s="226"/>
      <c r="C167" s="227"/>
      <c r="D167" s="219" t="s">
        <v>169</v>
      </c>
      <c r="E167" s="228" t="s">
        <v>19</v>
      </c>
      <c r="F167" s="229" t="s">
        <v>946</v>
      </c>
      <c r="G167" s="227"/>
      <c r="H167" s="230">
        <v>108</v>
      </c>
      <c r="I167" s="231"/>
      <c r="J167" s="227"/>
      <c r="K167" s="227"/>
      <c r="L167" s="232"/>
      <c r="M167" s="233"/>
      <c r="N167" s="234"/>
      <c r="O167" s="234"/>
      <c r="P167" s="234"/>
      <c r="Q167" s="234"/>
      <c r="R167" s="234"/>
      <c r="S167" s="234"/>
      <c r="T167" s="23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6" t="s">
        <v>169</v>
      </c>
      <c r="AU167" s="236" t="s">
        <v>85</v>
      </c>
      <c r="AV167" s="13" t="s">
        <v>85</v>
      </c>
      <c r="AW167" s="13" t="s">
        <v>34</v>
      </c>
      <c r="AX167" s="13" t="s">
        <v>75</v>
      </c>
      <c r="AY167" s="236" t="s">
        <v>142</v>
      </c>
    </row>
    <row r="168" s="14" customFormat="1">
      <c r="A168" s="14"/>
      <c r="B168" s="252"/>
      <c r="C168" s="253"/>
      <c r="D168" s="219" t="s">
        <v>169</v>
      </c>
      <c r="E168" s="254" t="s">
        <v>19</v>
      </c>
      <c r="F168" s="255" t="s">
        <v>856</v>
      </c>
      <c r="G168" s="253"/>
      <c r="H168" s="256">
        <v>108</v>
      </c>
      <c r="I168" s="257"/>
      <c r="J168" s="253"/>
      <c r="K168" s="253"/>
      <c r="L168" s="258"/>
      <c r="M168" s="259"/>
      <c r="N168" s="260"/>
      <c r="O168" s="260"/>
      <c r="P168" s="260"/>
      <c r="Q168" s="260"/>
      <c r="R168" s="260"/>
      <c r="S168" s="260"/>
      <c r="T168" s="26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2" t="s">
        <v>169</v>
      </c>
      <c r="AU168" s="262" t="s">
        <v>85</v>
      </c>
      <c r="AV168" s="14" t="s">
        <v>150</v>
      </c>
      <c r="AW168" s="14" t="s">
        <v>34</v>
      </c>
      <c r="AX168" s="14" t="s">
        <v>83</v>
      </c>
      <c r="AY168" s="262" t="s">
        <v>142</v>
      </c>
    </row>
    <row r="169" s="2" customFormat="1" ht="16.5" customHeight="1">
      <c r="A169" s="40"/>
      <c r="B169" s="41"/>
      <c r="C169" s="206" t="s">
        <v>7</v>
      </c>
      <c r="D169" s="206" t="s">
        <v>145</v>
      </c>
      <c r="E169" s="207" t="s">
        <v>947</v>
      </c>
      <c r="F169" s="208" t="s">
        <v>948</v>
      </c>
      <c r="G169" s="209" t="s">
        <v>148</v>
      </c>
      <c r="H169" s="210">
        <v>20</v>
      </c>
      <c r="I169" s="211"/>
      <c r="J169" s="212">
        <f>ROUND(I169*H169,2)</f>
        <v>0</v>
      </c>
      <c r="K169" s="208" t="s">
        <v>149</v>
      </c>
      <c r="L169" s="46"/>
      <c r="M169" s="213" t="s">
        <v>19</v>
      </c>
      <c r="N169" s="214" t="s">
        <v>46</v>
      </c>
      <c r="O169" s="86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275</v>
      </c>
      <c r="AT169" s="217" t="s">
        <v>145</v>
      </c>
      <c r="AU169" s="217" t="s">
        <v>85</v>
      </c>
      <c r="AY169" s="19" t="s">
        <v>142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9" t="s">
        <v>83</v>
      </c>
      <c r="BK169" s="218">
        <f>ROUND(I169*H169,2)</f>
        <v>0</v>
      </c>
      <c r="BL169" s="19" t="s">
        <v>275</v>
      </c>
      <c r="BM169" s="217" t="s">
        <v>949</v>
      </c>
    </row>
    <row r="170" s="2" customFormat="1">
      <c r="A170" s="40"/>
      <c r="B170" s="41"/>
      <c r="C170" s="42"/>
      <c r="D170" s="219" t="s">
        <v>152</v>
      </c>
      <c r="E170" s="42"/>
      <c r="F170" s="220" t="s">
        <v>948</v>
      </c>
      <c r="G170" s="42"/>
      <c r="H170" s="42"/>
      <c r="I170" s="221"/>
      <c r="J170" s="42"/>
      <c r="K170" s="42"/>
      <c r="L170" s="46"/>
      <c r="M170" s="222"/>
      <c r="N170" s="22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152</v>
      </c>
      <c r="AU170" s="19" t="s">
        <v>85</v>
      </c>
    </row>
    <row r="171" s="2" customFormat="1">
      <c r="A171" s="40"/>
      <c r="B171" s="41"/>
      <c r="C171" s="42"/>
      <c r="D171" s="224" t="s">
        <v>154</v>
      </c>
      <c r="E171" s="42"/>
      <c r="F171" s="225" t="s">
        <v>950</v>
      </c>
      <c r="G171" s="42"/>
      <c r="H171" s="42"/>
      <c r="I171" s="221"/>
      <c r="J171" s="42"/>
      <c r="K171" s="42"/>
      <c r="L171" s="46"/>
      <c r="M171" s="222"/>
      <c r="N171" s="223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154</v>
      </c>
      <c r="AU171" s="19" t="s">
        <v>85</v>
      </c>
    </row>
    <row r="172" s="13" customFormat="1">
      <c r="A172" s="13"/>
      <c r="B172" s="226"/>
      <c r="C172" s="227"/>
      <c r="D172" s="219" t="s">
        <v>169</v>
      </c>
      <c r="E172" s="228" t="s">
        <v>19</v>
      </c>
      <c r="F172" s="229" t="s">
        <v>941</v>
      </c>
      <c r="G172" s="227"/>
      <c r="H172" s="230">
        <v>20</v>
      </c>
      <c r="I172" s="231"/>
      <c r="J172" s="227"/>
      <c r="K172" s="227"/>
      <c r="L172" s="232"/>
      <c r="M172" s="233"/>
      <c r="N172" s="234"/>
      <c r="O172" s="234"/>
      <c r="P172" s="234"/>
      <c r="Q172" s="234"/>
      <c r="R172" s="234"/>
      <c r="S172" s="234"/>
      <c r="T172" s="23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6" t="s">
        <v>169</v>
      </c>
      <c r="AU172" s="236" t="s">
        <v>85</v>
      </c>
      <c r="AV172" s="13" t="s">
        <v>85</v>
      </c>
      <c r="AW172" s="13" t="s">
        <v>34</v>
      </c>
      <c r="AX172" s="13" t="s">
        <v>75</v>
      </c>
      <c r="AY172" s="236" t="s">
        <v>142</v>
      </c>
    </row>
    <row r="173" s="14" customFormat="1">
      <c r="A173" s="14"/>
      <c r="B173" s="252"/>
      <c r="C173" s="253"/>
      <c r="D173" s="219" t="s">
        <v>169</v>
      </c>
      <c r="E173" s="254" t="s">
        <v>19</v>
      </c>
      <c r="F173" s="255" t="s">
        <v>856</v>
      </c>
      <c r="G173" s="253"/>
      <c r="H173" s="256">
        <v>20</v>
      </c>
      <c r="I173" s="257"/>
      <c r="J173" s="253"/>
      <c r="K173" s="253"/>
      <c r="L173" s="258"/>
      <c r="M173" s="259"/>
      <c r="N173" s="260"/>
      <c r="O173" s="260"/>
      <c r="P173" s="260"/>
      <c r="Q173" s="260"/>
      <c r="R173" s="260"/>
      <c r="S173" s="260"/>
      <c r="T173" s="26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2" t="s">
        <v>169</v>
      </c>
      <c r="AU173" s="262" t="s">
        <v>85</v>
      </c>
      <c r="AV173" s="14" t="s">
        <v>150</v>
      </c>
      <c r="AW173" s="14" t="s">
        <v>34</v>
      </c>
      <c r="AX173" s="14" t="s">
        <v>83</v>
      </c>
      <c r="AY173" s="262" t="s">
        <v>142</v>
      </c>
    </row>
    <row r="174" s="2" customFormat="1" ht="21.75" customHeight="1">
      <c r="A174" s="40"/>
      <c r="B174" s="41"/>
      <c r="C174" s="206" t="s">
        <v>303</v>
      </c>
      <c r="D174" s="206" t="s">
        <v>145</v>
      </c>
      <c r="E174" s="207" t="s">
        <v>951</v>
      </c>
      <c r="F174" s="208" t="s">
        <v>952</v>
      </c>
      <c r="G174" s="209" t="s">
        <v>187</v>
      </c>
      <c r="H174" s="210">
        <v>182</v>
      </c>
      <c r="I174" s="211"/>
      <c r="J174" s="212">
        <f>ROUND(I174*H174,2)</f>
        <v>0</v>
      </c>
      <c r="K174" s="208" t="s">
        <v>149</v>
      </c>
      <c r="L174" s="46"/>
      <c r="M174" s="213" t="s">
        <v>19</v>
      </c>
      <c r="N174" s="214" t="s">
        <v>46</v>
      </c>
      <c r="O174" s="86"/>
      <c r="P174" s="215">
        <f>O174*H174</f>
        <v>0</v>
      </c>
      <c r="Q174" s="215">
        <v>0.00097999999999999997</v>
      </c>
      <c r="R174" s="215">
        <f>Q174*H174</f>
        <v>0.17835999999999999</v>
      </c>
      <c r="S174" s="215">
        <v>0</v>
      </c>
      <c r="T174" s="216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7" t="s">
        <v>275</v>
      </c>
      <c r="AT174" s="217" t="s">
        <v>145</v>
      </c>
      <c r="AU174" s="217" t="s">
        <v>85</v>
      </c>
      <c r="AY174" s="19" t="s">
        <v>142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9" t="s">
        <v>83</v>
      </c>
      <c r="BK174" s="218">
        <f>ROUND(I174*H174,2)</f>
        <v>0</v>
      </c>
      <c r="BL174" s="19" t="s">
        <v>275</v>
      </c>
      <c r="BM174" s="217" t="s">
        <v>953</v>
      </c>
    </row>
    <row r="175" s="2" customFormat="1">
      <c r="A175" s="40"/>
      <c r="B175" s="41"/>
      <c r="C175" s="42"/>
      <c r="D175" s="219" t="s">
        <v>152</v>
      </c>
      <c r="E175" s="42"/>
      <c r="F175" s="220" t="s">
        <v>952</v>
      </c>
      <c r="G175" s="42"/>
      <c r="H175" s="42"/>
      <c r="I175" s="221"/>
      <c r="J175" s="42"/>
      <c r="K175" s="42"/>
      <c r="L175" s="46"/>
      <c r="M175" s="222"/>
      <c r="N175" s="223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152</v>
      </c>
      <c r="AU175" s="19" t="s">
        <v>85</v>
      </c>
    </row>
    <row r="176" s="2" customFormat="1">
      <c r="A176" s="40"/>
      <c r="B176" s="41"/>
      <c r="C176" s="42"/>
      <c r="D176" s="224" t="s">
        <v>154</v>
      </c>
      <c r="E176" s="42"/>
      <c r="F176" s="225" t="s">
        <v>954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154</v>
      </c>
      <c r="AU176" s="19" t="s">
        <v>85</v>
      </c>
    </row>
    <row r="177" s="13" customFormat="1">
      <c r="A177" s="13"/>
      <c r="B177" s="226"/>
      <c r="C177" s="227"/>
      <c r="D177" s="219" t="s">
        <v>169</v>
      </c>
      <c r="E177" s="228" t="s">
        <v>19</v>
      </c>
      <c r="F177" s="229" t="s">
        <v>955</v>
      </c>
      <c r="G177" s="227"/>
      <c r="H177" s="230">
        <v>100</v>
      </c>
      <c r="I177" s="231"/>
      <c r="J177" s="227"/>
      <c r="K177" s="227"/>
      <c r="L177" s="232"/>
      <c r="M177" s="233"/>
      <c r="N177" s="234"/>
      <c r="O177" s="234"/>
      <c r="P177" s="234"/>
      <c r="Q177" s="234"/>
      <c r="R177" s="234"/>
      <c r="S177" s="234"/>
      <c r="T177" s="23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6" t="s">
        <v>169</v>
      </c>
      <c r="AU177" s="236" t="s">
        <v>85</v>
      </c>
      <c r="AV177" s="13" t="s">
        <v>85</v>
      </c>
      <c r="AW177" s="13" t="s">
        <v>34</v>
      </c>
      <c r="AX177" s="13" t="s">
        <v>75</v>
      </c>
      <c r="AY177" s="236" t="s">
        <v>142</v>
      </c>
    </row>
    <row r="178" s="13" customFormat="1">
      <c r="A178" s="13"/>
      <c r="B178" s="226"/>
      <c r="C178" s="227"/>
      <c r="D178" s="219" t="s">
        <v>169</v>
      </c>
      <c r="E178" s="228" t="s">
        <v>19</v>
      </c>
      <c r="F178" s="229" t="s">
        <v>956</v>
      </c>
      <c r="G178" s="227"/>
      <c r="H178" s="230">
        <v>82</v>
      </c>
      <c r="I178" s="231"/>
      <c r="J178" s="227"/>
      <c r="K178" s="227"/>
      <c r="L178" s="232"/>
      <c r="M178" s="233"/>
      <c r="N178" s="234"/>
      <c r="O178" s="234"/>
      <c r="P178" s="234"/>
      <c r="Q178" s="234"/>
      <c r="R178" s="234"/>
      <c r="S178" s="234"/>
      <c r="T178" s="23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6" t="s">
        <v>169</v>
      </c>
      <c r="AU178" s="236" t="s">
        <v>85</v>
      </c>
      <c r="AV178" s="13" t="s">
        <v>85</v>
      </c>
      <c r="AW178" s="13" t="s">
        <v>34</v>
      </c>
      <c r="AX178" s="13" t="s">
        <v>75</v>
      </c>
      <c r="AY178" s="236" t="s">
        <v>142</v>
      </c>
    </row>
    <row r="179" s="14" customFormat="1">
      <c r="A179" s="14"/>
      <c r="B179" s="252"/>
      <c r="C179" s="253"/>
      <c r="D179" s="219" t="s">
        <v>169</v>
      </c>
      <c r="E179" s="254" t="s">
        <v>19</v>
      </c>
      <c r="F179" s="255" t="s">
        <v>856</v>
      </c>
      <c r="G179" s="253"/>
      <c r="H179" s="256">
        <v>182</v>
      </c>
      <c r="I179" s="257"/>
      <c r="J179" s="253"/>
      <c r="K179" s="253"/>
      <c r="L179" s="258"/>
      <c r="M179" s="259"/>
      <c r="N179" s="260"/>
      <c r="O179" s="260"/>
      <c r="P179" s="260"/>
      <c r="Q179" s="260"/>
      <c r="R179" s="260"/>
      <c r="S179" s="260"/>
      <c r="T179" s="26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2" t="s">
        <v>169</v>
      </c>
      <c r="AU179" s="262" t="s">
        <v>85</v>
      </c>
      <c r="AV179" s="14" t="s">
        <v>150</v>
      </c>
      <c r="AW179" s="14" t="s">
        <v>34</v>
      </c>
      <c r="AX179" s="14" t="s">
        <v>83</v>
      </c>
      <c r="AY179" s="262" t="s">
        <v>142</v>
      </c>
    </row>
    <row r="180" s="2" customFormat="1" ht="21.75" customHeight="1">
      <c r="A180" s="40"/>
      <c r="B180" s="41"/>
      <c r="C180" s="206" t="s">
        <v>308</v>
      </c>
      <c r="D180" s="206" t="s">
        <v>145</v>
      </c>
      <c r="E180" s="207" t="s">
        <v>957</v>
      </c>
      <c r="F180" s="208" t="s">
        <v>958</v>
      </c>
      <c r="G180" s="209" t="s">
        <v>187</v>
      </c>
      <c r="H180" s="210">
        <v>23</v>
      </c>
      <c r="I180" s="211"/>
      <c r="J180" s="212">
        <f>ROUND(I180*H180,2)</f>
        <v>0</v>
      </c>
      <c r="K180" s="208" t="s">
        <v>149</v>
      </c>
      <c r="L180" s="46"/>
      <c r="M180" s="213" t="s">
        <v>19</v>
      </c>
      <c r="N180" s="214" t="s">
        <v>46</v>
      </c>
      <c r="O180" s="86"/>
      <c r="P180" s="215">
        <f>O180*H180</f>
        <v>0</v>
      </c>
      <c r="Q180" s="215">
        <v>0.0012600000000000001</v>
      </c>
      <c r="R180" s="215">
        <f>Q180*H180</f>
        <v>0.028980000000000002</v>
      </c>
      <c r="S180" s="215">
        <v>0</v>
      </c>
      <c r="T180" s="216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7" t="s">
        <v>275</v>
      </c>
      <c r="AT180" s="217" t="s">
        <v>145</v>
      </c>
      <c r="AU180" s="217" t="s">
        <v>85</v>
      </c>
      <c r="AY180" s="19" t="s">
        <v>142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9" t="s">
        <v>83</v>
      </c>
      <c r="BK180" s="218">
        <f>ROUND(I180*H180,2)</f>
        <v>0</v>
      </c>
      <c r="BL180" s="19" t="s">
        <v>275</v>
      </c>
      <c r="BM180" s="217" t="s">
        <v>959</v>
      </c>
    </row>
    <row r="181" s="2" customFormat="1">
      <c r="A181" s="40"/>
      <c r="B181" s="41"/>
      <c r="C181" s="42"/>
      <c r="D181" s="219" t="s">
        <v>152</v>
      </c>
      <c r="E181" s="42"/>
      <c r="F181" s="220" t="s">
        <v>958</v>
      </c>
      <c r="G181" s="42"/>
      <c r="H181" s="42"/>
      <c r="I181" s="221"/>
      <c r="J181" s="42"/>
      <c r="K181" s="42"/>
      <c r="L181" s="46"/>
      <c r="M181" s="222"/>
      <c r="N181" s="223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152</v>
      </c>
      <c r="AU181" s="19" t="s">
        <v>85</v>
      </c>
    </row>
    <row r="182" s="2" customFormat="1">
      <c r="A182" s="40"/>
      <c r="B182" s="41"/>
      <c r="C182" s="42"/>
      <c r="D182" s="224" t="s">
        <v>154</v>
      </c>
      <c r="E182" s="42"/>
      <c r="F182" s="225" t="s">
        <v>960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154</v>
      </c>
      <c r="AU182" s="19" t="s">
        <v>85</v>
      </c>
    </row>
    <row r="183" s="13" customFormat="1">
      <c r="A183" s="13"/>
      <c r="B183" s="226"/>
      <c r="C183" s="227"/>
      <c r="D183" s="219" t="s">
        <v>169</v>
      </c>
      <c r="E183" s="228" t="s">
        <v>19</v>
      </c>
      <c r="F183" s="229" t="s">
        <v>961</v>
      </c>
      <c r="G183" s="227"/>
      <c r="H183" s="230">
        <v>12</v>
      </c>
      <c r="I183" s="231"/>
      <c r="J183" s="227"/>
      <c r="K183" s="227"/>
      <c r="L183" s="232"/>
      <c r="M183" s="233"/>
      <c r="N183" s="234"/>
      <c r="O183" s="234"/>
      <c r="P183" s="234"/>
      <c r="Q183" s="234"/>
      <c r="R183" s="234"/>
      <c r="S183" s="234"/>
      <c r="T183" s="23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6" t="s">
        <v>169</v>
      </c>
      <c r="AU183" s="236" t="s">
        <v>85</v>
      </c>
      <c r="AV183" s="13" t="s">
        <v>85</v>
      </c>
      <c r="AW183" s="13" t="s">
        <v>34</v>
      </c>
      <c r="AX183" s="13" t="s">
        <v>75</v>
      </c>
      <c r="AY183" s="236" t="s">
        <v>142</v>
      </c>
    </row>
    <row r="184" s="13" customFormat="1">
      <c r="A184" s="13"/>
      <c r="B184" s="226"/>
      <c r="C184" s="227"/>
      <c r="D184" s="219" t="s">
        <v>169</v>
      </c>
      <c r="E184" s="228" t="s">
        <v>19</v>
      </c>
      <c r="F184" s="229" t="s">
        <v>962</v>
      </c>
      <c r="G184" s="227"/>
      <c r="H184" s="230">
        <v>11</v>
      </c>
      <c r="I184" s="231"/>
      <c r="J184" s="227"/>
      <c r="K184" s="227"/>
      <c r="L184" s="232"/>
      <c r="M184" s="233"/>
      <c r="N184" s="234"/>
      <c r="O184" s="234"/>
      <c r="P184" s="234"/>
      <c r="Q184" s="234"/>
      <c r="R184" s="234"/>
      <c r="S184" s="234"/>
      <c r="T184" s="23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6" t="s">
        <v>169</v>
      </c>
      <c r="AU184" s="236" t="s">
        <v>85</v>
      </c>
      <c r="AV184" s="13" t="s">
        <v>85</v>
      </c>
      <c r="AW184" s="13" t="s">
        <v>34</v>
      </c>
      <c r="AX184" s="13" t="s">
        <v>75</v>
      </c>
      <c r="AY184" s="236" t="s">
        <v>142</v>
      </c>
    </row>
    <row r="185" s="14" customFormat="1">
      <c r="A185" s="14"/>
      <c r="B185" s="252"/>
      <c r="C185" s="253"/>
      <c r="D185" s="219" t="s">
        <v>169</v>
      </c>
      <c r="E185" s="254" t="s">
        <v>19</v>
      </c>
      <c r="F185" s="255" t="s">
        <v>856</v>
      </c>
      <c r="G185" s="253"/>
      <c r="H185" s="256">
        <v>23</v>
      </c>
      <c r="I185" s="257"/>
      <c r="J185" s="253"/>
      <c r="K185" s="253"/>
      <c r="L185" s="258"/>
      <c r="M185" s="259"/>
      <c r="N185" s="260"/>
      <c r="O185" s="260"/>
      <c r="P185" s="260"/>
      <c r="Q185" s="260"/>
      <c r="R185" s="260"/>
      <c r="S185" s="260"/>
      <c r="T185" s="261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2" t="s">
        <v>169</v>
      </c>
      <c r="AU185" s="262" t="s">
        <v>85</v>
      </c>
      <c r="AV185" s="14" t="s">
        <v>150</v>
      </c>
      <c r="AW185" s="14" t="s">
        <v>34</v>
      </c>
      <c r="AX185" s="14" t="s">
        <v>83</v>
      </c>
      <c r="AY185" s="262" t="s">
        <v>142</v>
      </c>
    </row>
    <row r="186" s="2" customFormat="1" ht="24.15" customHeight="1">
      <c r="A186" s="40"/>
      <c r="B186" s="41"/>
      <c r="C186" s="206" t="s">
        <v>314</v>
      </c>
      <c r="D186" s="206" t="s">
        <v>145</v>
      </c>
      <c r="E186" s="207" t="s">
        <v>963</v>
      </c>
      <c r="F186" s="208" t="s">
        <v>964</v>
      </c>
      <c r="G186" s="209" t="s">
        <v>187</v>
      </c>
      <c r="H186" s="210">
        <v>100</v>
      </c>
      <c r="I186" s="211"/>
      <c r="J186" s="212">
        <f>ROUND(I186*H186,2)</f>
        <v>0</v>
      </c>
      <c r="K186" s="208" t="s">
        <v>149</v>
      </c>
      <c r="L186" s="46"/>
      <c r="M186" s="213" t="s">
        <v>19</v>
      </c>
      <c r="N186" s="214" t="s">
        <v>46</v>
      </c>
      <c r="O186" s="86"/>
      <c r="P186" s="215">
        <f>O186*H186</f>
        <v>0</v>
      </c>
      <c r="Q186" s="215">
        <v>4.0000000000000003E-05</v>
      </c>
      <c r="R186" s="215">
        <f>Q186*H186</f>
        <v>0.0040000000000000001</v>
      </c>
      <c r="S186" s="215">
        <v>0</v>
      </c>
      <c r="T186" s="216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7" t="s">
        <v>275</v>
      </c>
      <c r="AT186" s="217" t="s">
        <v>145</v>
      </c>
      <c r="AU186" s="217" t="s">
        <v>85</v>
      </c>
      <c r="AY186" s="19" t="s">
        <v>142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9" t="s">
        <v>83</v>
      </c>
      <c r="BK186" s="218">
        <f>ROUND(I186*H186,2)</f>
        <v>0</v>
      </c>
      <c r="BL186" s="19" t="s">
        <v>275</v>
      </c>
      <c r="BM186" s="217" t="s">
        <v>965</v>
      </c>
    </row>
    <row r="187" s="2" customFormat="1">
      <c r="A187" s="40"/>
      <c r="B187" s="41"/>
      <c r="C187" s="42"/>
      <c r="D187" s="219" t="s">
        <v>152</v>
      </c>
      <c r="E187" s="42"/>
      <c r="F187" s="220" t="s">
        <v>964</v>
      </c>
      <c r="G187" s="42"/>
      <c r="H187" s="42"/>
      <c r="I187" s="221"/>
      <c r="J187" s="42"/>
      <c r="K187" s="42"/>
      <c r="L187" s="46"/>
      <c r="M187" s="222"/>
      <c r="N187" s="223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152</v>
      </c>
      <c r="AU187" s="19" t="s">
        <v>85</v>
      </c>
    </row>
    <row r="188" s="2" customFormat="1">
      <c r="A188" s="40"/>
      <c r="B188" s="41"/>
      <c r="C188" s="42"/>
      <c r="D188" s="224" t="s">
        <v>154</v>
      </c>
      <c r="E188" s="42"/>
      <c r="F188" s="225" t="s">
        <v>966</v>
      </c>
      <c r="G188" s="42"/>
      <c r="H188" s="42"/>
      <c r="I188" s="221"/>
      <c r="J188" s="42"/>
      <c r="K188" s="42"/>
      <c r="L188" s="46"/>
      <c r="M188" s="222"/>
      <c r="N188" s="223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154</v>
      </c>
      <c r="AU188" s="19" t="s">
        <v>85</v>
      </c>
    </row>
    <row r="189" s="13" customFormat="1">
      <c r="A189" s="13"/>
      <c r="B189" s="226"/>
      <c r="C189" s="227"/>
      <c r="D189" s="219" t="s">
        <v>169</v>
      </c>
      <c r="E189" s="228" t="s">
        <v>19</v>
      </c>
      <c r="F189" s="229" t="s">
        <v>712</v>
      </c>
      <c r="G189" s="227"/>
      <c r="H189" s="230">
        <v>100</v>
      </c>
      <c r="I189" s="231"/>
      <c r="J189" s="227"/>
      <c r="K189" s="227"/>
      <c r="L189" s="232"/>
      <c r="M189" s="233"/>
      <c r="N189" s="234"/>
      <c r="O189" s="234"/>
      <c r="P189" s="234"/>
      <c r="Q189" s="234"/>
      <c r="R189" s="234"/>
      <c r="S189" s="234"/>
      <c r="T189" s="23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6" t="s">
        <v>169</v>
      </c>
      <c r="AU189" s="236" t="s">
        <v>85</v>
      </c>
      <c r="AV189" s="13" t="s">
        <v>85</v>
      </c>
      <c r="AW189" s="13" t="s">
        <v>34</v>
      </c>
      <c r="AX189" s="13" t="s">
        <v>75</v>
      </c>
      <c r="AY189" s="236" t="s">
        <v>142</v>
      </c>
    </row>
    <row r="190" s="14" customFormat="1">
      <c r="A190" s="14"/>
      <c r="B190" s="252"/>
      <c r="C190" s="253"/>
      <c r="D190" s="219" t="s">
        <v>169</v>
      </c>
      <c r="E190" s="254" t="s">
        <v>19</v>
      </c>
      <c r="F190" s="255" t="s">
        <v>856</v>
      </c>
      <c r="G190" s="253"/>
      <c r="H190" s="256">
        <v>100</v>
      </c>
      <c r="I190" s="257"/>
      <c r="J190" s="253"/>
      <c r="K190" s="253"/>
      <c r="L190" s="258"/>
      <c r="M190" s="259"/>
      <c r="N190" s="260"/>
      <c r="O190" s="260"/>
      <c r="P190" s="260"/>
      <c r="Q190" s="260"/>
      <c r="R190" s="260"/>
      <c r="S190" s="260"/>
      <c r="T190" s="26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2" t="s">
        <v>169</v>
      </c>
      <c r="AU190" s="262" t="s">
        <v>85</v>
      </c>
      <c r="AV190" s="14" t="s">
        <v>150</v>
      </c>
      <c r="AW190" s="14" t="s">
        <v>34</v>
      </c>
      <c r="AX190" s="14" t="s">
        <v>83</v>
      </c>
      <c r="AY190" s="262" t="s">
        <v>142</v>
      </c>
    </row>
    <row r="191" s="2" customFormat="1" ht="24.15" customHeight="1">
      <c r="A191" s="40"/>
      <c r="B191" s="41"/>
      <c r="C191" s="206" t="s">
        <v>967</v>
      </c>
      <c r="D191" s="206" t="s">
        <v>145</v>
      </c>
      <c r="E191" s="207" t="s">
        <v>968</v>
      </c>
      <c r="F191" s="208" t="s">
        <v>969</v>
      </c>
      <c r="G191" s="209" t="s">
        <v>187</v>
      </c>
      <c r="H191" s="210">
        <v>12</v>
      </c>
      <c r="I191" s="211"/>
      <c r="J191" s="212">
        <f>ROUND(I191*H191,2)</f>
        <v>0</v>
      </c>
      <c r="K191" s="208" t="s">
        <v>149</v>
      </c>
      <c r="L191" s="46"/>
      <c r="M191" s="213" t="s">
        <v>19</v>
      </c>
      <c r="N191" s="214" t="s">
        <v>46</v>
      </c>
      <c r="O191" s="86"/>
      <c r="P191" s="215">
        <f>O191*H191</f>
        <v>0</v>
      </c>
      <c r="Q191" s="215">
        <v>4.0000000000000003E-05</v>
      </c>
      <c r="R191" s="215">
        <f>Q191*H191</f>
        <v>0.00048000000000000007</v>
      </c>
      <c r="S191" s="215">
        <v>0</v>
      </c>
      <c r="T191" s="216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7" t="s">
        <v>275</v>
      </c>
      <c r="AT191" s="217" t="s">
        <v>145</v>
      </c>
      <c r="AU191" s="217" t="s">
        <v>85</v>
      </c>
      <c r="AY191" s="19" t="s">
        <v>142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9" t="s">
        <v>83</v>
      </c>
      <c r="BK191" s="218">
        <f>ROUND(I191*H191,2)</f>
        <v>0</v>
      </c>
      <c r="BL191" s="19" t="s">
        <v>275</v>
      </c>
      <c r="BM191" s="217" t="s">
        <v>970</v>
      </c>
    </row>
    <row r="192" s="2" customFormat="1">
      <c r="A192" s="40"/>
      <c r="B192" s="41"/>
      <c r="C192" s="42"/>
      <c r="D192" s="219" t="s">
        <v>152</v>
      </c>
      <c r="E192" s="42"/>
      <c r="F192" s="220" t="s">
        <v>969</v>
      </c>
      <c r="G192" s="42"/>
      <c r="H192" s="42"/>
      <c r="I192" s="221"/>
      <c r="J192" s="42"/>
      <c r="K192" s="42"/>
      <c r="L192" s="46"/>
      <c r="M192" s="222"/>
      <c r="N192" s="223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152</v>
      </c>
      <c r="AU192" s="19" t="s">
        <v>85</v>
      </c>
    </row>
    <row r="193" s="2" customFormat="1">
      <c r="A193" s="40"/>
      <c r="B193" s="41"/>
      <c r="C193" s="42"/>
      <c r="D193" s="224" t="s">
        <v>154</v>
      </c>
      <c r="E193" s="42"/>
      <c r="F193" s="225" t="s">
        <v>971</v>
      </c>
      <c r="G193" s="42"/>
      <c r="H193" s="42"/>
      <c r="I193" s="221"/>
      <c r="J193" s="42"/>
      <c r="K193" s="42"/>
      <c r="L193" s="46"/>
      <c r="M193" s="222"/>
      <c r="N193" s="223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154</v>
      </c>
      <c r="AU193" s="19" t="s">
        <v>85</v>
      </c>
    </row>
    <row r="194" s="13" customFormat="1">
      <c r="A194" s="13"/>
      <c r="B194" s="226"/>
      <c r="C194" s="227"/>
      <c r="D194" s="219" t="s">
        <v>169</v>
      </c>
      <c r="E194" s="228" t="s">
        <v>19</v>
      </c>
      <c r="F194" s="229" t="s">
        <v>8</v>
      </c>
      <c r="G194" s="227"/>
      <c r="H194" s="230">
        <v>12</v>
      </c>
      <c r="I194" s="231"/>
      <c r="J194" s="227"/>
      <c r="K194" s="227"/>
      <c r="L194" s="232"/>
      <c r="M194" s="233"/>
      <c r="N194" s="234"/>
      <c r="O194" s="234"/>
      <c r="P194" s="234"/>
      <c r="Q194" s="234"/>
      <c r="R194" s="234"/>
      <c r="S194" s="234"/>
      <c r="T194" s="23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6" t="s">
        <v>169</v>
      </c>
      <c r="AU194" s="236" t="s">
        <v>85</v>
      </c>
      <c r="AV194" s="13" t="s">
        <v>85</v>
      </c>
      <c r="AW194" s="13" t="s">
        <v>34</v>
      </c>
      <c r="AX194" s="13" t="s">
        <v>75</v>
      </c>
      <c r="AY194" s="236" t="s">
        <v>142</v>
      </c>
    </row>
    <row r="195" s="14" customFormat="1">
      <c r="A195" s="14"/>
      <c r="B195" s="252"/>
      <c r="C195" s="253"/>
      <c r="D195" s="219" t="s">
        <v>169</v>
      </c>
      <c r="E195" s="254" t="s">
        <v>19</v>
      </c>
      <c r="F195" s="255" t="s">
        <v>856</v>
      </c>
      <c r="G195" s="253"/>
      <c r="H195" s="256">
        <v>12</v>
      </c>
      <c r="I195" s="257"/>
      <c r="J195" s="253"/>
      <c r="K195" s="253"/>
      <c r="L195" s="258"/>
      <c r="M195" s="259"/>
      <c r="N195" s="260"/>
      <c r="O195" s="260"/>
      <c r="P195" s="260"/>
      <c r="Q195" s="260"/>
      <c r="R195" s="260"/>
      <c r="S195" s="260"/>
      <c r="T195" s="26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2" t="s">
        <v>169</v>
      </c>
      <c r="AU195" s="262" t="s">
        <v>85</v>
      </c>
      <c r="AV195" s="14" t="s">
        <v>150</v>
      </c>
      <c r="AW195" s="14" t="s">
        <v>34</v>
      </c>
      <c r="AX195" s="14" t="s">
        <v>83</v>
      </c>
      <c r="AY195" s="262" t="s">
        <v>142</v>
      </c>
    </row>
    <row r="196" s="2" customFormat="1" ht="33" customHeight="1">
      <c r="A196" s="40"/>
      <c r="B196" s="41"/>
      <c r="C196" s="206" t="s">
        <v>322</v>
      </c>
      <c r="D196" s="206" t="s">
        <v>145</v>
      </c>
      <c r="E196" s="207" t="s">
        <v>972</v>
      </c>
      <c r="F196" s="208" t="s">
        <v>973</v>
      </c>
      <c r="G196" s="209" t="s">
        <v>187</v>
      </c>
      <c r="H196" s="210">
        <v>82</v>
      </c>
      <c r="I196" s="211"/>
      <c r="J196" s="212">
        <f>ROUND(I196*H196,2)</f>
        <v>0</v>
      </c>
      <c r="K196" s="208" t="s">
        <v>149</v>
      </c>
      <c r="L196" s="46"/>
      <c r="M196" s="213" t="s">
        <v>19</v>
      </c>
      <c r="N196" s="214" t="s">
        <v>46</v>
      </c>
      <c r="O196" s="86"/>
      <c r="P196" s="215">
        <f>O196*H196</f>
        <v>0</v>
      </c>
      <c r="Q196" s="215">
        <v>0.00012</v>
      </c>
      <c r="R196" s="215">
        <f>Q196*H196</f>
        <v>0.0098399999999999998</v>
      </c>
      <c r="S196" s="215">
        <v>0</v>
      </c>
      <c r="T196" s="216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7" t="s">
        <v>275</v>
      </c>
      <c r="AT196" s="217" t="s">
        <v>145</v>
      </c>
      <c r="AU196" s="217" t="s">
        <v>85</v>
      </c>
      <c r="AY196" s="19" t="s">
        <v>142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9" t="s">
        <v>83</v>
      </c>
      <c r="BK196" s="218">
        <f>ROUND(I196*H196,2)</f>
        <v>0</v>
      </c>
      <c r="BL196" s="19" t="s">
        <v>275</v>
      </c>
      <c r="BM196" s="217" t="s">
        <v>974</v>
      </c>
    </row>
    <row r="197" s="2" customFormat="1">
      <c r="A197" s="40"/>
      <c r="B197" s="41"/>
      <c r="C197" s="42"/>
      <c r="D197" s="219" t="s">
        <v>152</v>
      </c>
      <c r="E197" s="42"/>
      <c r="F197" s="220" t="s">
        <v>973</v>
      </c>
      <c r="G197" s="42"/>
      <c r="H197" s="42"/>
      <c r="I197" s="221"/>
      <c r="J197" s="42"/>
      <c r="K197" s="42"/>
      <c r="L197" s="46"/>
      <c r="M197" s="222"/>
      <c r="N197" s="223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152</v>
      </c>
      <c r="AU197" s="19" t="s">
        <v>85</v>
      </c>
    </row>
    <row r="198" s="2" customFormat="1">
      <c r="A198" s="40"/>
      <c r="B198" s="41"/>
      <c r="C198" s="42"/>
      <c r="D198" s="224" t="s">
        <v>154</v>
      </c>
      <c r="E198" s="42"/>
      <c r="F198" s="225" t="s">
        <v>975</v>
      </c>
      <c r="G198" s="42"/>
      <c r="H198" s="42"/>
      <c r="I198" s="221"/>
      <c r="J198" s="42"/>
      <c r="K198" s="42"/>
      <c r="L198" s="46"/>
      <c r="M198" s="222"/>
      <c r="N198" s="223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154</v>
      </c>
      <c r="AU198" s="19" t="s">
        <v>85</v>
      </c>
    </row>
    <row r="199" s="13" customFormat="1">
      <c r="A199" s="13"/>
      <c r="B199" s="226"/>
      <c r="C199" s="227"/>
      <c r="D199" s="219" t="s">
        <v>169</v>
      </c>
      <c r="E199" s="228" t="s">
        <v>19</v>
      </c>
      <c r="F199" s="229" t="s">
        <v>606</v>
      </c>
      <c r="G199" s="227"/>
      <c r="H199" s="230">
        <v>82</v>
      </c>
      <c r="I199" s="231"/>
      <c r="J199" s="227"/>
      <c r="K199" s="227"/>
      <c r="L199" s="232"/>
      <c r="M199" s="233"/>
      <c r="N199" s="234"/>
      <c r="O199" s="234"/>
      <c r="P199" s="234"/>
      <c r="Q199" s="234"/>
      <c r="R199" s="234"/>
      <c r="S199" s="234"/>
      <c r="T199" s="23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6" t="s">
        <v>169</v>
      </c>
      <c r="AU199" s="236" t="s">
        <v>85</v>
      </c>
      <c r="AV199" s="13" t="s">
        <v>85</v>
      </c>
      <c r="AW199" s="13" t="s">
        <v>34</v>
      </c>
      <c r="AX199" s="13" t="s">
        <v>75</v>
      </c>
      <c r="AY199" s="236" t="s">
        <v>142</v>
      </c>
    </row>
    <row r="200" s="14" customFormat="1">
      <c r="A200" s="14"/>
      <c r="B200" s="252"/>
      <c r="C200" s="253"/>
      <c r="D200" s="219" t="s">
        <v>169</v>
      </c>
      <c r="E200" s="254" t="s">
        <v>19</v>
      </c>
      <c r="F200" s="255" t="s">
        <v>856</v>
      </c>
      <c r="G200" s="253"/>
      <c r="H200" s="256">
        <v>82</v>
      </c>
      <c r="I200" s="257"/>
      <c r="J200" s="253"/>
      <c r="K200" s="253"/>
      <c r="L200" s="258"/>
      <c r="M200" s="259"/>
      <c r="N200" s="260"/>
      <c r="O200" s="260"/>
      <c r="P200" s="260"/>
      <c r="Q200" s="260"/>
      <c r="R200" s="260"/>
      <c r="S200" s="260"/>
      <c r="T200" s="26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2" t="s">
        <v>169</v>
      </c>
      <c r="AU200" s="262" t="s">
        <v>85</v>
      </c>
      <c r="AV200" s="14" t="s">
        <v>150</v>
      </c>
      <c r="AW200" s="14" t="s">
        <v>34</v>
      </c>
      <c r="AX200" s="14" t="s">
        <v>83</v>
      </c>
      <c r="AY200" s="262" t="s">
        <v>142</v>
      </c>
    </row>
    <row r="201" s="2" customFormat="1" ht="33" customHeight="1">
      <c r="A201" s="40"/>
      <c r="B201" s="41"/>
      <c r="C201" s="206" t="s">
        <v>332</v>
      </c>
      <c r="D201" s="206" t="s">
        <v>145</v>
      </c>
      <c r="E201" s="207" t="s">
        <v>976</v>
      </c>
      <c r="F201" s="208" t="s">
        <v>977</v>
      </c>
      <c r="G201" s="209" t="s">
        <v>187</v>
      </c>
      <c r="H201" s="210">
        <v>11</v>
      </c>
      <c r="I201" s="211"/>
      <c r="J201" s="212">
        <f>ROUND(I201*H201,2)</f>
        <v>0</v>
      </c>
      <c r="K201" s="208" t="s">
        <v>149</v>
      </c>
      <c r="L201" s="46"/>
      <c r="M201" s="213" t="s">
        <v>19</v>
      </c>
      <c r="N201" s="214" t="s">
        <v>46</v>
      </c>
      <c r="O201" s="86"/>
      <c r="P201" s="215">
        <f>O201*H201</f>
        <v>0</v>
      </c>
      <c r="Q201" s="215">
        <v>0.00016000000000000001</v>
      </c>
      <c r="R201" s="215">
        <f>Q201*H201</f>
        <v>0.0017600000000000001</v>
      </c>
      <c r="S201" s="215">
        <v>0</v>
      </c>
      <c r="T201" s="216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7" t="s">
        <v>275</v>
      </c>
      <c r="AT201" s="217" t="s">
        <v>145</v>
      </c>
      <c r="AU201" s="217" t="s">
        <v>85</v>
      </c>
      <c r="AY201" s="19" t="s">
        <v>142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9" t="s">
        <v>83</v>
      </c>
      <c r="BK201" s="218">
        <f>ROUND(I201*H201,2)</f>
        <v>0</v>
      </c>
      <c r="BL201" s="19" t="s">
        <v>275</v>
      </c>
      <c r="BM201" s="217" t="s">
        <v>978</v>
      </c>
    </row>
    <row r="202" s="2" customFormat="1">
      <c r="A202" s="40"/>
      <c r="B202" s="41"/>
      <c r="C202" s="42"/>
      <c r="D202" s="219" t="s">
        <v>152</v>
      </c>
      <c r="E202" s="42"/>
      <c r="F202" s="220" t="s">
        <v>977</v>
      </c>
      <c r="G202" s="42"/>
      <c r="H202" s="42"/>
      <c r="I202" s="221"/>
      <c r="J202" s="42"/>
      <c r="K202" s="42"/>
      <c r="L202" s="46"/>
      <c r="M202" s="222"/>
      <c r="N202" s="223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152</v>
      </c>
      <c r="AU202" s="19" t="s">
        <v>85</v>
      </c>
    </row>
    <row r="203" s="2" customFormat="1">
      <c r="A203" s="40"/>
      <c r="B203" s="41"/>
      <c r="C203" s="42"/>
      <c r="D203" s="224" t="s">
        <v>154</v>
      </c>
      <c r="E203" s="42"/>
      <c r="F203" s="225" t="s">
        <v>979</v>
      </c>
      <c r="G203" s="42"/>
      <c r="H203" s="42"/>
      <c r="I203" s="221"/>
      <c r="J203" s="42"/>
      <c r="K203" s="42"/>
      <c r="L203" s="46"/>
      <c r="M203" s="222"/>
      <c r="N203" s="223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154</v>
      </c>
      <c r="AU203" s="19" t="s">
        <v>85</v>
      </c>
    </row>
    <row r="204" s="13" customFormat="1">
      <c r="A204" s="13"/>
      <c r="B204" s="226"/>
      <c r="C204" s="227"/>
      <c r="D204" s="219" t="s">
        <v>169</v>
      </c>
      <c r="E204" s="228" t="s">
        <v>19</v>
      </c>
      <c r="F204" s="229" t="s">
        <v>255</v>
      </c>
      <c r="G204" s="227"/>
      <c r="H204" s="230">
        <v>11</v>
      </c>
      <c r="I204" s="231"/>
      <c r="J204" s="227"/>
      <c r="K204" s="227"/>
      <c r="L204" s="232"/>
      <c r="M204" s="233"/>
      <c r="N204" s="234"/>
      <c r="O204" s="234"/>
      <c r="P204" s="234"/>
      <c r="Q204" s="234"/>
      <c r="R204" s="234"/>
      <c r="S204" s="234"/>
      <c r="T204" s="23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6" t="s">
        <v>169</v>
      </c>
      <c r="AU204" s="236" t="s">
        <v>85</v>
      </c>
      <c r="AV204" s="13" t="s">
        <v>85</v>
      </c>
      <c r="AW204" s="13" t="s">
        <v>34</v>
      </c>
      <c r="AX204" s="13" t="s">
        <v>75</v>
      </c>
      <c r="AY204" s="236" t="s">
        <v>142</v>
      </c>
    </row>
    <row r="205" s="14" customFormat="1">
      <c r="A205" s="14"/>
      <c r="B205" s="252"/>
      <c r="C205" s="253"/>
      <c r="D205" s="219" t="s">
        <v>169</v>
      </c>
      <c r="E205" s="254" t="s">
        <v>19</v>
      </c>
      <c r="F205" s="255" t="s">
        <v>856</v>
      </c>
      <c r="G205" s="253"/>
      <c r="H205" s="256">
        <v>11</v>
      </c>
      <c r="I205" s="257"/>
      <c r="J205" s="253"/>
      <c r="K205" s="253"/>
      <c r="L205" s="258"/>
      <c r="M205" s="259"/>
      <c r="N205" s="260"/>
      <c r="O205" s="260"/>
      <c r="P205" s="260"/>
      <c r="Q205" s="260"/>
      <c r="R205" s="260"/>
      <c r="S205" s="260"/>
      <c r="T205" s="26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2" t="s">
        <v>169</v>
      </c>
      <c r="AU205" s="262" t="s">
        <v>85</v>
      </c>
      <c r="AV205" s="14" t="s">
        <v>150</v>
      </c>
      <c r="AW205" s="14" t="s">
        <v>34</v>
      </c>
      <c r="AX205" s="14" t="s">
        <v>83</v>
      </c>
      <c r="AY205" s="262" t="s">
        <v>142</v>
      </c>
    </row>
    <row r="206" s="2" customFormat="1" ht="16.5" customHeight="1">
      <c r="A206" s="40"/>
      <c r="B206" s="41"/>
      <c r="C206" s="206" t="s">
        <v>339</v>
      </c>
      <c r="D206" s="206" t="s">
        <v>145</v>
      </c>
      <c r="E206" s="207" t="s">
        <v>980</v>
      </c>
      <c r="F206" s="208" t="s">
        <v>981</v>
      </c>
      <c r="G206" s="209" t="s">
        <v>187</v>
      </c>
      <c r="H206" s="210">
        <v>108</v>
      </c>
      <c r="I206" s="211"/>
      <c r="J206" s="212">
        <f>ROUND(I206*H206,2)</f>
        <v>0</v>
      </c>
      <c r="K206" s="208" t="s">
        <v>149</v>
      </c>
      <c r="L206" s="46"/>
      <c r="M206" s="213" t="s">
        <v>19</v>
      </c>
      <c r="N206" s="214" t="s">
        <v>46</v>
      </c>
      <c r="O206" s="86"/>
      <c r="P206" s="215">
        <f>O206*H206</f>
        <v>0</v>
      </c>
      <c r="Q206" s="215">
        <v>0</v>
      </c>
      <c r="R206" s="215">
        <f>Q206*H206</f>
        <v>0</v>
      </c>
      <c r="S206" s="215">
        <v>0.00024000000000000001</v>
      </c>
      <c r="T206" s="216">
        <f>S206*H206</f>
        <v>0.025920000000000002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7" t="s">
        <v>275</v>
      </c>
      <c r="AT206" s="217" t="s">
        <v>145</v>
      </c>
      <c r="AU206" s="217" t="s">
        <v>85</v>
      </c>
      <c r="AY206" s="19" t="s">
        <v>142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9" t="s">
        <v>83</v>
      </c>
      <c r="BK206" s="218">
        <f>ROUND(I206*H206,2)</f>
        <v>0</v>
      </c>
      <c r="BL206" s="19" t="s">
        <v>275</v>
      </c>
      <c r="BM206" s="217" t="s">
        <v>982</v>
      </c>
    </row>
    <row r="207" s="2" customFormat="1">
      <c r="A207" s="40"/>
      <c r="B207" s="41"/>
      <c r="C207" s="42"/>
      <c r="D207" s="219" t="s">
        <v>152</v>
      </c>
      <c r="E207" s="42"/>
      <c r="F207" s="220" t="s">
        <v>981</v>
      </c>
      <c r="G207" s="42"/>
      <c r="H207" s="42"/>
      <c r="I207" s="221"/>
      <c r="J207" s="42"/>
      <c r="K207" s="42"/>
      <c r="L207" s="46"/>
      <c r="M207" s="222"/>
      <c r="N207" s="223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152</v>
      </c>
      <c r="AU207" s="19" t="s">
        <v>85</v>
      </c>
    </row>
    <row r="208" s="2" customFormat="1">
      <c r="A208" s="40"/>
      <c r="B208" s="41"/>
      <c r="C208" s="42"/>
      <c r="D208" s="224" t="s">
        <v>154</v>
      </c>
      <c r="E208" s="42"/>
      <c r="F208" s="225" t="s">
        <v>983</v>
      </c>
      <c r="G208" s="42"/>
      <c r="H208" s="42"/>
      <c r="I208" s="221"/>
      <c r="J208" s="42"/>
      <c r="K208" s="42"/>
      <c r="L208" s="46"/>
      <c r="M208" s="222"/>
      <c r="N208" s="223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154</v>
      </c>
      <c r="AU208" s="19" t="s">
        <v>85</v>
      </c>
    </row>
    <row r="209" s="13" customFormat="1">
      <c r="A209" s="13"/>
      <c r="B209" s="226"/>
      <c r="C209" s="227"/>
      <c r="D209" s="219" t="s">
        <v>169</v>
      </c>
      <c r="E209" s="228" t="s">
        <v>19</v>
      </c>
      <c r="F209" s="229" t="s">
        <v>765</v>
      </c>
      <c r="G209" s="227"/>
      <c r="H209" s="230">
        <v>108</v>
      </c>
      <c r="I209" s="231"/>
      <c r="J209" s="227"/>
      <c r="K209" s="227"/>
      <c r="L209" s="232"/>
      <c r="M209" s="233"/>
      <c r="N209" s="234"/>
      <c r="O209" s="234"/>
      <c r="P209" s="234"/>
      <c r="Q209" s="234"/>
      <c r="R209" s="234"/>
      <c r="S209" s="234"/>
      <c r="T209" s="23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6" t="s">
        <v>169</v>
      </c>
      <c r="AU209" s="236" t="s">
        <v>85</v>
      </c>
      <c r="AV209" s="13" t="s">
        <v>85</v>
      </c>
      <c r="AW209" s="13" t="s">
        <v>34</v>
      </c>
      <c r="AX209" s="13" t="s">
        <v>75</v>
      </c>
      <c r="AY209" s="236" t="s">
        <v>142</v>
      </c>
    </row>
    <row r="210" s="14" customFormat="1">
      <c r="A210" s="14"/>
      <c r="B210" s="252"/>
      <c r="C210" s="253"/>
      <c r="D210" s="219" t="s">
        <v>169</v>
      </c>
      <c r="E210" s="254" t="s">
        <v>19</v>
      </c>
      <c r="F210" s="255" t="s">
        <v>856</v>
      </c>
      <c r="G210" s="253"/>
      <c r="H210" s="256">
        <v>108</v>
      </c>
      <c r="I210" s="257"/>
      <c r="J210" s="253"/>
      <c r="K210" s="253"/>
      <c r="L210" s="258"/>
      <c r="M210" s="259"/>
      <c r="N210" s="260"/>
      <c r="O210" s="260"/>
      <c r="P210" s="260"/>
      <c r="Q210" s="260"/>
      <c r="R210" s="260"/>
      <c r="S210" s="260"/>
      <c r="T210" s="26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2" t="s">
        <v>169</v>
      </c>
      <c r="AU210" s="262" t="s">
        <v>85</v>
      </c>
      <c r="AV210" s="14" t="s">
        <v>150</v>
      </c>
      <c r="AW210" s="14" t="s">
        <v>34</v>
      </c>
      <c r="AX210" s="14" t="s">
        <v>83</v>
      </c>
      <c r="AY210" s="262" t="s">
        <v>142</v>
      </c>
    </row>
    <row r="211" s="2" customFormat="1" ht="16.5" customHeight="1">
      <c r="A211" s="40"/>
      <c r="B211" s="41"/>
      <c r="C211" s="206" t="s">
        <v>343</v>
      </c>
      <c r="D211" s="206" t="s">
        <v>145</v>
      </c>
      <c r="E211" s="207" t="s">
        <v>984</v>
      </c>
      <c r="F211" s="208" t="s">
        <v>985</v>
      </c>
      <c r="G211" s="209" t="s">
        <v>148</v>
      </c>
      <c r="H211" s="210">
        <v>41</v>
      </c>
      <c r="I211" s="211"/>
      <c r="J211" s="212">
        <f>ROUND(I211*H211,2)</f>
        <v>0</v>
      </c>
      <c r="K211" s="208" t="s">
        <v>149</v>
      </c>
      <c r="L211" s="46"/>
      <c r="M211" s="213" t="s">
        <v>19</v>
      </c>
      <c r="N211" s="214" t="s">
        <v>46</v>
      </c>
      <c r="O211" s="86"/>
      <c r="P211" s="215">
        <f>O211*H211</f>
        <v>0</v>
      </c>
      <c r="Q211" s="215">
        <v>0</v>
      </c>
      <c r="R211" s="215">
        <f>Q211*H211</f>
        <v>0</v>
      </c>
      <c r="S211" s="215">
        <v>0</v>
      </c>
      <c r="T211" s="216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7" t="s">
        <v>275</v>
      </c>
      <c r="AT211" s="217" t="s">
        <v>145</v>
      </c>
      <c r="AU211" s="217" t="s">
        <v>85</v>
      </c>
      <c r="AY211" s="19" t="s">
        <v>142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9" t="s">
        <v>83</v>
      </c>
      <c r="BK211" s="218">
        <f>ROUND(I211*H211,2)</f>
        <v>0</v>
      </c>
      <c r="BL211" s="19" t="s">
        <v>275</v>
      </c>
      <c r="BM211" s="217" t="s">
        <v>986</v>
      </c>
    </row>
    <row r="212" s="2" customFormat="1">
      <c r="A212" s="40"/>
      <c r="B212" s="41"/>
      <c r="C212" s="42"/>
      <c r="D212" s="219" t="s">
        <v>152</v>
      </c>
      <c r="E212" s="42"/>
      <c r="F212" s="220" t="s">
        <v>985</v>
      </c>
      <c r="G212" s="42"/>
      <c r="H212" s="42"/>
      <c r="I212" s="221"/>
      <c r="J212" s="42"/>
      <c r="K212" s="42"/>
      <c r="L212" s="46"/>
      <c r="M212" s="222"/>
      <c r="N212" s="223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152</v>
      </c>
      <c r="AU212" s="19" t="s">
        <v>85</v>
      </c>
    </row>
    <row r="213" s="2" customFormat="1">
      <c r="A213" s="40"/>
      <c r="B213" s="41"/>
      <c r="C213" s="42"/>
      <c r="D213" s="224" t="s">
        <v>154</v>
      </c>
      <c r="E213" s="42"/>
      <c r="F213" s="225" t="s">
        <v>987</v>
      </c>
      <c r="G213" s="42"/>
      <c r="H213" s="42"/>
      <c r="I213" s="221"/>
      <c r="J213" s="42"/>
      <c r="K213" s="42"/>
      <c r="L213" s="46"/>
      <c r="M213" s="222"/>
      <c r="N213" s="223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154</v>
      </c>
      <c r="AU213" s="19" t="s">
        <v>85</v>
      </c>
    </row>
    <row r="214" s="2" customFormat="1" ht="21.75" customHeight="1">
      <c r="A214" s="40"/>
      <c r="B214" s="41"/>
      <c r="C214" s="206" t="s">
        <v>347</v>
      </c>
      <c r="D214" s="206" t="s">
        <v>145</v>
      </c>
      <c r="E214" s="207" t="s">
        <v>988</v>
      </c>
      <c r="F214" s="208" t="s">
        <v>989</v>
      </c>
      <c r="G214" s="209" t="s">
        <v>148</v>
      </c>
      <c r="H214" s="210">
        <v>14</v>
      </c>
      <c r="I214" s="211"/>
      <c r="J214" s="212">
        <f>ROUND(I214*H214,2)</f>
        <v>0</v>
      </c>
      <c r="K214" s="208" t="s">
        <v>149</v>
      </c>
      <c r="L214" s="46"/>
      <c r="M214" s="213" t="s">
        <v>19</v>
      </c>
      <c r="N214" s="214" t="s">
        <v>46</v>
      </c>
      <c r="O214" s="86"/>
      <c r="P214" s="215">
        <f>O214*H214</f>
        <v>0</v>
      </c>
      <c r="Q214" s="215">
        <v>0</v>
      </c>
      <c r="R214" s="215">
        <f>Q214*H214</f>
        <v>0</v>
      </c>
      <c r="S214" s="215">
        <v>0</v>
      </c>
      <c r="T214" s="216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7" t="s">
        <v>275</v>
      </c>
      <c r="AT214" s="217" t="s">
        <v>145</v>
      </c>
      <c r="AU214" s="217" t="s">
        <v>85</v>
      </c>
      <c r="AY214" s="19" t="s">
        <v>142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9" t="s">
        <v>83</v>
      </c>
      <c r="BK214" s="218">
        <f>ROUND(I214*H214,2)</f>
        <v>0</v>
      </c>
      <c r="BL214" s="19" t="s">
        <v>275</v>
      </c>
      <c r="BM214" s="217" t="s">
        <v>990</v>
      </c>
    </row>
    <row r="215" s="2" customFormat="1">
      <c r="A215" s="40"/>
      <c r="B215" s="41"/>
      <c r="C215" s="42"/>
      <c r="D215" s="219" t="s">
        <v>152</v>
      </c>
      <c r="E215" s="42"/>
      <c r="F215" s="220" t="s">
        <v>989</v>
      </c>
      <c r="G215" s="42"/>
      <c r="H215" s="42"/>
      <c r="I215" s="221"/>
      <c r="J215" s="42"/>
      <c r="K215" s="42"/>
      <c r="L215" s="46"/>
      <c r="M215" s="222"/>
      <c r="N215" s="223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152</v>
      </c>
      <c r="AU215" s="19" t="s">
        <v>85</v>
      </c>
    </row>
    <row r="216" s="2" customFormat="1">
      <c r="A216" s="40"/>
      <c r="B216" s="41"/>
      <c r="C216" s="42"/>
      <c r="D216" s="224" t="s">
        <v>154</v>
      </c>
      <c r="E216" s="42"/>
      <c r="F216" s="225" t="s">
        <v>991</v>
      </c>
      <c r="G216" s="42"/>
      <c r="H216" s="42"/>
      <c r="I216" s="221"/>
      <c r="J216" s="42"/>
      <c r="K216" s="42"/>
      <c r="L216" s="46"/>
      <c r="M216" s="222"/>
      <c r="N216" s="223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154</v>
      </c>
      <c r="AU216" s="19" t="s">
        <v>85</v>
      </c>
    </row>
    <row r="217" s="2" customFormat="1" ht="16.5" customHeight="1">
      <c r="A217" s="40"/>
      <c r="B217" s="41"/>
      <c r="C217" s="206" t="s">
        <v>354</v>
      </c>
      <c r="D217" s="206" t="s">
        <v>145</v>
      </c>
      <c r="E217" s="207" t="s">
        <v>992</v>
      </c>
      <c r="F217" s="208" t="s">
        <v>993</v>
      </c>
      <c r="G217" s="209" t="s">
        <v>148</v>
      </c>
      <c r="H217" s="210">
        <v>29</v>
      </c>
      <c r="I217" s="211"/>
      <c r="J217" s="212">
        <f>ROUND(I217*H217,2)</f>
        <v>0</v>
      </c>
      <c r="K217" s="208" t="s">
        <v>149</v>
      </c>
      <c r="L217" s="46"/>
      <c r="M217" s="213" t="s">
        <v>19</v>
      </c>
      <c r="N217" s="214" t="s">
        <v>46</v>
      </c>
      <c r="O217" s="86"/>
      <c r="P217" s="215">
        <f>O217*H217</f>
        <v>0</v>
      </c>
      <c r="Q217" s="215">
        <v>0.00012999999999999999</v>
      </c>
      <c r="R217" s="215">
        <f>Q217*H217</f>
        <v>0.0037699999999999995</v>
      </c>
      <c r="S217" s="215">
        <v>0</v>
      </c>
      <c r="T217" s="216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7" t="s">
        <v>275</v>
      </c>
      <c r="AT217" s="217" t="s">
        <v>145</v>
      </c>
      <c r="AU217" s="217" t="s">
        <v>85</v>
      </c>
      <c r="AY217" s="19" t="s">
        <v>142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9" t="s">
        <v>83</v>
      </c>
      <c r="BK217" s="218">
        <f>ROUND(I217*H217,2)</f>
        <v>0</v>
      </c>
      <c r="BL217" s="19" t="s">
        <v>275</v>
      </c>
      <c r="BM217" s="217" t="s">
        <v>994</v>
      </c>
    </row>
    <row r="218" s="2" customFormat="1">
      <c r="A218" s="40"/>
      <c r="B218" s="41"/>
      <c r="C218" s="42"/>
      <c r="D218" s="219" t="s">
        <v>152</v>
      </c>
      <c r="E218" s="42"/>
      <c r="F218" s="220" t="s">
        <v>993</v>
      </c>
      <c r="G218" s="42"/>
      <c r="H218" s="42"/>
      <c r="I218" s="221"/>
      <c r="J218" s="42"/>
      <c r="K218" s="42"/>
      <c r="L218" s="46"/>
      <c r="M218" s="222"/>
      <c r="N218" s="223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152</v>
      </c>
      <c r="AU218" s="19" t="s">
        <v>85</v>
      </c>
    </row>
    <row r="219" s="2" customFormat="1">
      <c r="A219" s="40"/>
      <c r="B219" s="41"/>
      <c r="C219" s="42"/>
      <c r="D219" s="224" t="s">
        <v>154</v>
      </c>
      <c r="E219" s="42"/>
      <c r="F219" s="225" t="s">
        <v>995</v>
      </c>
      <c r="G219" s="42"/>
      <c r="H219" s="42"/>
      <c r="I219" s="221"/>
      <c r="J219" s="42"/>
      <c r="K219" s="42"/>
      <c r="L219" s="46"/>
      <c r="M219" s="222"/>
      <c r="N219" s="223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154</v>
      </c>
      <c r="AU219" s="19" t="s">
        <v>85</v>
      </c>
    </row>
    <row r="220" s="2" customFormat="1" ht="16.5" customHeight="1">
      <c r="A220" s="40"/>
      <c r="B220" s="41"/>
      <c r="C220" s="206" t="s">
        <v>335</v>
      </c>
      <c r="D220" s="206" t="s">
        <v>145</v>
      </c>
      <c r="E220" s="207" t="s">
        <v>996</v>
      </c>
      <c r="F220" s="208" t="s">
        <v>997</v>
      </c>
      <c r="G220" s="209" t="s">
        <v>998</v>
      </c>
      <c r="H220" s="210">
        <v>6</v>
      </c>
      <c r="I220" s="211"/>
      <c r="J220" s="212">
        <f>ROUND(I220*H220,2)</f>
        <v>0</v>
      </c>
      <c r="K220" s="208" t="s">
        <v>149</v>
      </c>
      <c r="L220" s="46"/>
      <c r="M220" s="213" t="s">
        <v>19</v>
      </c>
      <c r="N220" s="214" t="s">
        <v>46</v>
      </c>
      <c r="O220" s="86"/>
      <c r="P220" s="215">
        <f>O220*H220</f>
        <v>0</v>
      </c>
      <c r="Q220" s="215">
        <v>0.00025000000000000001</v>
      </c>
      <c r="R220" s="215">
        <f>Q220*H220</f>
        <v>0.0015</v>
      </c>
      <c r="S220" s="215">
        <v>0</v>
      </c>
      <c r="T220" s="216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7" t="s">
        <v>275</v>
      </c>
      <c r="AT220" s="217" t="s">
        <v>145</v>
      </c>
      <c r="AU220" s="217" t="s">
        <v>85</v>
      </c>
      <c r="AY220" s="19" t="s">
        <v>142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9" t="s">
        <v>83</v>
      </c>
      <c r="BK220" s="218">
        <f>ROUND(I220*H220,2)</f>
        <v>0</v>
      </c>
      <c r="BL220" s="19" t="s">
        <v>275</v>
      </c>
      <c r="BM220" s="217" t="s">
        <v>999</v>
      </c>
    </row>
    <row r="221" s="2" customFormat="1">
      <c r="A221" s="40"/>
      <c r="B221" s="41"/>
      <c r="C221" s="42"/>
      <c r="D221" s="219" t="s">
        <v>152</v>
      </c>
      <c r="E221" s="42"/>
      <c r="F221" s="220" t="s">
        <v>997</v>
      </c>
      <c r="G221" s="42"/>
      <c r="H221" s="42"/>
      <c r="I221" s="221"/>
      <c r="J221" s="42"/>
      <c r="K221" s="42"/>
      <c r="L221" s="46"/>
      <c r="M221" s="222"/>
      <c r="N221" s="223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152</v>
      </c>
      <c r="AU221" s="19" t="s">
        <v>85</v>
      </c>
    </row>
    <row r="222" s="2" customFormat="1">
      <c r="A222" s="40"/>
      <c r="B222" s="41"/>
      <c r="C222" s="42"/>
      <c r="D222" s="224" t="s">
        <v>154</v>
      </c>
      <c r="E222" s="42"/>
      <c r="F222" s="225" t="s">
        <v>1000</v>
      </c>
      <c r="G222" s="42"/>
      <c r="H222" s="42"/>
      <c r="I222" s="221"/>
      <c r="J222" s="42"/>
      <c r="K222" s="42"/>
      <c r="L222" s="46"/>
      <c r="M222" s="222"/>
      <c r="N222" s="223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154</v>
      </c>
      <c r="AU222" s="19" t="s">
        <v>85</v>
      </c>
    </row>
    <row r="223" s="2" customFormat="1" ht="16.5" customHeight="1">
      <c r="A223" s="40"/>
      <c r="B223" s="41"/>
      <c r="C223" s="206" t="s">
        <v>367</v>
      </c>
      <c r="D223" s="206" t="s">
        <v>145</v>
      </c>
      <c r="E223" s="207" t="s">
        <v>1001</v>
      </c>
      <c r="F223" s="208" t="s">
        <v>1002</v>
      </c>
      <c r="G223" s="209" t="s">
        <v>148</v>
      </c>
      <c r="H223" s="210">
        <v>10</v>
      </c>
      <c r="I223" s="211"/>
      <c r="J223" s="212">
        <f>ROUND(I223*H223,2)</f>
        <v>0</v>
      </c>
      <c r="K223" s="208" t="s">
        <v>149</v>
      </c>
      <c r="L223" s="46"/>
      <c r="M223" s="213" t="s">
        <v>19</v>
      </c>
      <c r="N223" s="214" t="s">
        <v>46</v>
      </c>
      <c r="O223" s="86"/>
      <c r="P223" s="215">
        <f>O223*H223</f>
        <v>0</v>
      </c>
      <c r="Q223" s="215">
        <v>0.00021000000000000001</v>
      </c>
      <c r="R223" s="215">
        <f>Q223*H223</f>
        <v>0.0021000000000000003</v>
      </c>
      <c r="S223" s="215">
        <v>0</v>
      </c>
      <c r="T223" s="216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7" t="s">
        <v>275</v>
      </c>
      <c r="AT223" s="217" t="s">
        <v>145</v>
      </c>
      <c r="AU223" s="217" t="s">
        <v>85</v>
      </c>
      <c r="AY223" s="19" t="s">
        <v>142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9" t="s">
        <v>83</v>
      </c>
      <c r="BK223" s="218">
        <f>ROUND(I223*H223,2)</f>
        <v>0</v>
      </c>
      <c r="BL223" s="19" t="s">
        <v>275</v>
      </c>
      <c r="BM223" s="217" t="s">
        <v>1003</v>
      </c>
    </row>
    <row r="224" s="2" customFormat="1">
      <c r="A224" s="40"/>
      <c r="B224" s="41"/>
      <c r="C224" s="42"/>
      <c r="D224" s="219" t="s">
        <v>152</v>
      </c>
      <c r="E224" s="42"/>
      <c r="F224" s="220" t="s">
        <v>1002</v>
      </c>
      <c r="G224" s="42"/>
      <c r="H224" s="42"/>
      <c r="I224" s="221"/>
      <c r="J224" s="42"/>
      <c r="K224" s="42"/>
      <c r="L224" s="46"/>
      <c r="M224" s="222"/>
      <c r="N224" s="223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152</v>
      </c>
      <c r="AU224" s="19" t="s">
        <v>85</v>
      </c>
    </row>
    <row r="225" s="2" customFormat="1">
      <c r="A225" s="40"/>
      <c r="B225" s="41"/>
      <c r="C225" s="42"/>
      <c r="D225" s="224" t="s">
        <v>154</v>
      </c>
      <c r="E225" s="42"/>
      <c r="F225" s="225" t="s">
        <v>1004</v>
      </c>
      <c r="G225" s="42"/>
      <c r="H225" s="42"/>
      <c r="I225" s="221"/>
      <c r="J225" s="42"/>
      <c r="K225" s="42"/>
      <c r="L225" s="46"/>
      <c r="M225" s="222"/>
      <c r="N225" s="223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154</v>
      </c>
      <c r="AU225" s="19" t="s">
        <v>85</v>
      </c>
    </row>
    <row r="226" s="13" customFormat="1">
      <c r="A226" s="13"/>
      <c r="B226" s="226"/>
      <c r="C226" s="227"/>
      <c r="D226" s="219" t="s">
        <v>169</v>
      </c>
      <c r="E226" s="228" t="s">
        <v>19</v>
      </c>
      <c r="F226" s="229" t="s">
        <v>1005</v>
      </c>
      <c r="G226" s="227"/>
      <c r="H226" s="230">
        <v>10</v>
      </c>
      <c r="I226" s="231"/>
      <c r="J226" s="227"/>
      <c r="K226" s="227"/>
      <c r="L226" s="232"/>
      <c r="M226" s="233"/>
      <c r="N226" s="234"/>
      <c r="O226" s="234"/>
      <c r="P226" s="234"/>
      <c r="Q226" s="234"/>
      <c r="R226" s="234"/>
      <c r="S226" s="234"/>
      <c r="T226" s="23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6" t="s">
        <v>169</v>
      </c>
      <c r="AU226" s="236" t="s">
        <v>85</v>
      </c>
      <c r="AV226" s="13" t="s">
        <v>85</v>
      </c>
      <c r="AW226" s="13" t="s">
        <v>34</v>
      </c>
      <c r="AX226" s="13" t="s">
        <v>75</v>
      </c>
      <c r="AY226" s="236" t="s">
        <v>142</v>
      </c>
    </row>
    <row r="227" s="14" customFormat="1">
      <c r="A227" s="14"/>
      <c r="B227" s="252"/>
      <c r="C227" s="253"/>
      <c r="D227" s="219" t="s">
        <v>169</v>
      </c>
      <c r="E227" s="254" t="s">
        <v>19</v>
      </c>
      <c r="F227" s="255" t="s">
        <v>856</v>
      </c>
      <c r="G227" s="253"/>
      <c r="H227" s="256">
        <v>10</v>
      </c>
      <c r="I227" s="257"/>
      <c r="J227" s="253"/>
      <c r="K227" s="253"/>
      <c r="L227" s="258"/>
      <c r="M227" s="259"/>
      <c r="N227" s="260"/>
      <c r="O227" s="260"/>
      <c r="P227" s="260"/>
      <c r="Q227" s="260"/>
      <c r="R227" s="260"/>
      <c r="S227" s="260"/>
      <c r="T227" s="26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2" t="s">
        <v>169</v>
      </c>
      <c r="AU227" s="262" t="s">
        <v>85</v>
      </c>
      <c r="AV227" s="14" t="s">
        <v>150</v>
      </c>
      <c r="AW227" s="14" t="s">
        <v>34</v>
      </c>
      <c r="AX227" s="14" t="s">
        <v>83</v>
      </c>
      <c r="AY227" s="262" t="s">
        <v>142</v>
      </c>
    </row>
    <row r="228" s="2" customFormat="1" ht="16.5" customHeight="1">
      <c r="A228" s="40"/>
      <c r="B228" s="41"/>
      <c r="C228" s="206" t="s">
        <v>1006</v>
      </c>
      <c r="D228" s="206" t="s">
        <v>145</v>
      </c>
      <c r="E228" s="207" t="s">
        <v>1007</v>
      </c>
      <c r="F228" s="208" t="s">
        <v>1008</v>
      </c>
      <c r="G228" s="209" t="s">
        <v>148</v>
      </c>
      <c r="H228" s="210">
        <v>4</v>
      </c>
      <c r="I228" s="211"/>
      <c r="J228" s="212">
        <f>ROUND(I228*H228,2)</f>
        <v>0</v>
      </c>
      <c r="K228" s="208" t="s">
        <v>149</v>
      </c>
      <c r="L228" s="46"/>
      <c r="M228" s="213" t="s">
        <v>19</v>
      </c>
      <c r="N228" s="214" t="s">
        <v>46</v>
      </c>
      <c r="O228" s="86"/>
      <c r="P228" s="215">
        <f>O228*H228</f>
        <v>0</v>
      </c>
      <c r="Q228" s="215">
        <v>0.00034000000000000002</v>
      </c>
      <c r="R228" s="215">
        <f>Q228*H228</f>
        <v>0.0013600000000000001</v>
      </c>
      <c r="S228" s="215">
        <v>0</v>
      </c>
      <c r="T228" s="216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7" t="s">
        <v>275</v>
      </c>
      <c r="AT228" s="217" t="s">
        <v>145</v>
      </c>
      <c r="AU228" s="217" t="s">
        <v>85</v>
      </c>
      <c r="AY228" s="19" t="s">
        <v>142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9" t="s">
        <v>83</v>
      </c>
      <c r="BK228" s="218">
        <f>ROUND(I228*H228,2)</f>
        <v>0</v>
      </c>
      <c r="BL228" s="19" t="s">
        <v>275</v>
      </c>
      <c r="BM228" s="217" t="s">
        <v>1009</v>
      </c>
    </row>
    <row r="229" s="2" customFormat="1">
      <c r="A229" s="40"/>
      <c r="B229" s="41"/>
      <c r="C229" s="42"/>
      <c r="D229" s="219" t="s">
        <v>152</v>
      </c>
      <c r="E229" s="42"/>
      <c r="F229" s="220" t="s">
        <v>1008</v>
      </c>
      <c r="G229" s="42"/>
      <c r="H229" s="42"/>
      <c r="I229" s="221"/>
      <c r="J229" s="42"/>
      <c r="K229" s="42"/>
      <c r="L229" s="46"/>
      <c r="M229" s="222"/>
      <c r="N229" s="223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152</v>
      </c>
      <c r="AU229" s="19" t="s">
        <v>85</v>
      </c>
    </row>
    <row r="230" s="2" customFormat="1">
      <c r="A230" s="40"/>
      <c r="B230" s="41"/>
      <c r="C230" s="42"/>
      <c r="D230" s="224" t="s">
        <v>154</v>
      </c>
      <c r="E230" s="42"/>
      <c r="F230" s="225" t="s">
        <v>1010</v>
      </c>
      <c r="G230" s="42"/>
      <c r="H230" s="42"/>
      <c r="I230" s="221"/>
      <c r="J230" s="42"/>
      <c r="K230" s="42"/>
      <c r="L230" s="46"/>
      <c r="M230" s="222"/>
      <c r="N230" s="223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154</v>
      </c>
      <c r="AU230" s="19" t="s">
        <v>85</v>
      </c>
    </row>
    <row r="231" s="13" customFormat="1">
      <c r="A231" s="13"/>
      <c r="B231" s="226"/>
      <c r="C231" s="227"/>
      <c r="D231" s="219" t="s">
        <v>169</v>
      </c>
      <c r="E231" s="228" t="s">
        <v>19</v>
      </c>
      <c r="F231" s="229" t="s">
        <v>1011</v>
      </c>
      <c r="G231" s="227"/>
      <c r="H231" s="230">
        <v>4</v>
      </c>
      <c r="I231" s="231"/>
      <c r="J231" s="227"/>
      <c r="K231" s="227"/>
      <c r="L231" s="232"/>
      <c r="M231" s="233"/>
      <c r="N231" s="234"/>
      <c r="O231" s="234"/>
      <c r="P231" s="234"/>
      <c r="Q231" s="234"/>
      <c r="R231" s="234"/>
      <c r="S231" s="234"/>
      <c r="T231" s="23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6" t="s">
        <v>169</v>
      </c>
      <c r="AU231" s="236" t="s">
        <v>85</v>
      </c>
      <c r="AV231" s="13" t="s">
        <v>85</v>
      </c>
      <c r="AW231" s="13" t="s">
        <v>34</v>
      </c>
      <c r="AX231" s="13" t="s">
        <v>75</v>
      </c>
      <c r="AY231" s="236" t="s">
        <v>142</v>
      </c>
    </row>
    <row r="232" s="14" customFormat="1">
      <c r="A232" s="14"/>
      <c r="B232" s="252"/>
      <c r="C232" s="253"/>
      <c r="D232" s="219" t="s">
        <v>169</v>
      </c>
      <c r="E232" s="254" t="s">
        <v>19</v>
      </c>
      <c r="F232" s="255" t="s">
        <v>856</v>
      </c>
      <c r="G232" s="253"/>
      <c r="H232" s="256">
        <v>4</v>
      </c>
      <c r="I232" s="257"/>
      <c r="J232" s="253"/>
      <c r="K232" s="253"/>
      <c r="L232" s="258"/>
      <c r="M232" s="259"/>
      <c r="N232" s="260"/>
      <c r="O232" s="260"/>
      <c r="P232" s="260"/>
      <c r="Q232" s="260"/>
      <c r="R232" s="260"/>
      <c r="S232" s="260"/>
      <c r="T232" s="261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62" t="s">
        <v>169</v>
      </c>
      <c r="AU232" s="262" t="s">
        <v>85</v>
      </c>
      <c r="AV232" s="14" t="s">
        <v>150</v>
      </c>
      <c r="AW232" s="14" t="s">
        <v>34</v>
      </c>
      <c r="AX232" s="14" t="s">
        <v>83</v>
      </c>
      <c r="AY232" s="262" t="s">
        <v>142</v>
      </c>
    </row>
    <row r="233" s="2" customFormat="1" ht="24.15" customHeight="1">
      <c r="A233" s="40"/>
      <c r="B233" s="41"/>
      <c r="C233" s="206" t="s">
        <v>373</v>
      </c>
      <c r="D233" s="206" t="s">
        <v>145</v>
      </c>
      <c r="E233" s="207" t="s">
        <v>1012</v>
      </c>
      <c r="F233" s="208" t="s">
        <v>1013</v>
      </c>
      <c r="G233" s="209" t="s">
        <v>187</v>
      </c>
      <c r="H233" s="210">
        <v>205</v>
      </c>
      <c r="I233" s="211"/>
      <c r="J233" s="212">
        <f>ROUND(I233*H233,2)</f>
        <v>0</v>
      </c>
      <c r="K233" s="208" t="s">
        <v>149</v>
      </c>
      <c r="L233" s="46"/>
      <c r="M233" s="213" t="s">
        <v>19</v>
      </c>
      <c r="N233" s="214" t="s">
        <v>46</v>
      </c>
      <c r="O233" s="86"/>
      <c r="P233" s="215">
        <f>O233*H233</f>
        <v>0</v>
      </c>
      <c r="Q233" s="215">
        <v>2.0000000000000002E-05</v>
      </c>
      <c r="R233" s="215">
        <f>Q233*H233</f>
        <v>0.0041000000000000003</v>
      </c>
      <c r="S233" s="215">
        <v>0</v>
      </c>
      <c r="T233" s="216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7" t="s">
        <v>275</v>
      </c>
      <c r="AT233" s="217" t="s">
        <v>145</v>
      </c>
      <c r="AU233" s="217" t="s">
        <v>85</v>
      </c>
      <c r="AY233" s="19" t="s">
        <v>142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9" t="s">
        <v>83</v>
      </c>
      <c r="BK233" s="218">
        <f>ROUND(I233*H233,2)</f>
        <v>0</v>
      </c>
      <c r="BL233" s="19" t="s">
        <v>275</v>
      </c>
      <c r="BM233" s="217" t="s">
        <v>1014</v>
      </c>
    </row>
    <row r="234" s="2" customFormat="1">
      <c r="A234" s="40"/>
      <c r="B234" s="41"/>
      <c r="C234" s="42"/>
      <c r="D234" s="219" t="s">
        <v>152</v>
      </c>
      <c r="E234" s="42"/>
      <c r="F234" s="220" t="s">
        <v>1013</v>
      </c>
      <c r="G234" s="42"/>
      <c r="H234" s="42"/>
      <c r="I234" s="221"/>
      <c r="J234" s="42"/>
      <c r="K234" s="42"/>
      <c r="L234" s="46"/>
      <c r="M234" s="222"/>
      <c r="N234" s="223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152</v>
      </c>
      <c r="AU234" s="19" t="s">
        <v>85</v>
      </c>
    </row>
    <row r="235" s="2" customFormat="1">
      <c r="A235" s="40"/>
      <c r="B235" s="41"/>
      <c r="C235" s="42"/>
      <c r="D235" s="224" t="s">
        <v>154</v>
      </c>
      <c r="E235" s="42"/>
      <c r="F235" s="225" t="s">
        <v>1015</v>
      </c>
      <c r="G235" s="42"/>
      <c r="H235" s="42"/>
      <c r="I235" s="221"/>
      <c r="J235" s="42"/>
      <c r="K235" s="42"/>
      <c r="L235" s="46"/>
      <c r="M235" s="222"/>
      <c r="N235" s="223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154</v>
      </c>
      <c r="AU235" s="19" t="s">
        <v>85</v>
      </c>
    </row>
    <row r="236" s="13" customFormat="1">
      <c r="A236" s="13"/>
      <c r="B236" s="226"/>
      <c r="C236" s="227"/>
      <c r="D236" s="219" t="s">
        <v>169</v>
      </c>
      <c r="E236" s="228" t="s">
        <v>19</v>
      </c>
      <c r="F236" s="229" t="s">
        <v>1016</v>
      </c>
      <c r="G236" s="227"/>
      <c r="H236" s="230">
        <v>205</v>
      </c>
      <c r="I236" s="231"/>
      <c r="J236" s="227"/>
      <c r="K236" s="227"/>
      <c r="L236" s="232"/>
      <c r="M236" s="233"/>
      <c r="N236" s="234"/>
      <c r="O236" s="234"/>
      <c r="P236" s="234"/>
      <c r="Q236" s="234"/>
      <c r="R236" s="234"/>
      <c r="S236" s="234"/>
      <c r="T236" s="23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6" t="s">
        <v>169</v>
      </c>
      <c r="AU236" s="236" t="s">
        <v>85</v>
      </c>
      <c r="AV236" s="13" t="s">
        <v>85</v>
      </c>
      <c r="AW236" s="13" t="s">
        <v>34</v>
      </c>
      <c r="AX236" s="13" t="s">
        <v>75</v>
      </c>
      <c r="AY236" s="236" t="s">
        <v>142</v>
      </c>
    </row>
    <row r="237" s="14" customFormat="1">
      <c r="A237" s="14"/>
      <c r="B237" s="252"/>
      <c r="C237" s="253"/>
      <c r="D237" s="219" t="s">
        <v>169</v>
      </c>
      <c r="E237" s="254" t="s">
        <v>19</v>
      </c>
      <c r="F237" s="255" t="s">
        <v>856</v>
      </c>
      <c r="G237" s="253"/>
      <c r="H237" s="256">
        <v>205</v>
      </c>
      <c r="I237" s="257"/>
      <c r="J237" s="253"/>
      <c r="K237" s="253"/>
      <c r="L237" s="258"/>
      <c r="M237" s="259"/>
      <c r="N237" s="260"/>
      <c r="O237" s="260"/>
      <c r="P237" s="260"/>
      <c r="Q237" s="260"/>
      <c r="R237" s="260"/>
      <c r="S237" s="260"/>
      <c r="T237" s="261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2" t="s">
        <v>169</v>
      </c>
      <c r="AU237" s="262" t="s">
        <v>85</v>
      </c>
      <c r="AV237" s="14" t="s">
        <v>150</v>
      </c>
      <c r="AW237" s="14" t="s">
        <v>34</v>
      </c>
      <c r="AX237" s="14" t="s">
        <v>83</v>
      </c>
      <c r="AY237" s="262" t="s">
        <v>142</v>
      </c>
    </row>
    <row r="238" s="2" customFormat="1" ht="24.15" customHeight="1">
      <c r="A238" s="40"/>
      <c r="B238" s="41"/>
      <c r="C238" s="206" t="s">
        <v>1017</v>
      </c>
      <c r="D238" s="206" t="s">
        <v>145</v>
      </c>
      <c r="E238" s="207" t="s">
        <v>1018</v>
      </c>
      <c r="F238" s="208" t="s">
        <v>1019</v>
      </c>
      <c r="G238" s="209" t="s">
        <v>299</v>
      </c>
      <c r="H238" s="210">
        <v>0.23599999999999999</v>
      </c>
      <c r="I238" s="211"/>
      <c r="J238" s="212">
        <f>ROUND(I238*H238,2)</f>
        <v>0</v>
      </c>
      <c r="K238" s="208" t="s">
        <v>149</v>
      </c>
      <c r="L238" s="46"/>
      <c r="M238" s="213" t="s">
        <v>19</v>
      </c>
      <c r="N238" s="214" t="s">
        <v>46</v>
      </c>
      <c r="O238" s="86"/>
      <c r="P238" s="215">
        <f>O238*H238</f>
        <v>0</v>
      </c>
      <c r="Q238" s="215">
        <v>0</v>
      </c>
      <c r="R238" s="215">
        <f>Q238*H238</f>
        <v>0</v>
      </c>
      <c r="S238" s="215">
        <v>0</v>
      </c>
      <c r="T238" s="216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7" t="s">
        <v>275</v>
      </c>
      <c r="AT238" s="217" t="s">
        <v>145</v>
      </c>
      <c r="AU238" s="217" t="s">
        <v>85</v>
      </c>
      <c r="AY238" s="19" t="s">
        <v>142</v>
      </c>
      <c r="BE238" s="218">
        <f>IF(N238="základní",J238,0)</f>
        <v>0</v>
      </c>
      <c r="BF238" s="218">
        <f>IF(N238="snížená",J238,0)</f>
        <v>0</v>
      </c>
      <c r="BG238" s="218">
        <f>IF(N238="zákl. přenesená",J238,0)</f>
        <v>0</v>
      </c>
      <c r="BH238" s="218">
        <f>IF(N238="sníž. přenesená",J238,0)</f>
        <v>0</v>
      </c>
      <c r="BI238" s="218">
        <f>IF(N238="nulová",J238,0)</f>
        <v>0</v>
      </c>
      <c r="BJ238" s="19" t="s">
        <v>83</v>
      </c>
      <c r="BK238" s="218">
        <f>ROUND(I238*H238,2)</f>
        <v>0</v>
      </c>
      <c r="BL238" s="19" t="s">
        <v>275</v>
      </c>
      <c r="BM238" s="217" t="s">
        <v>1020</v>
      </c>
    </row>
    <row r="239" s="2" customFormat="1">
      <c r="A239" s="40"/>
      <c r="B239" s="41"/>
      <c r="C239" s="42"/>
      <c r="D239" s="219" t="s">
        <v>152</v>
      </c>
      <c r="E239" s="42"/>
      <c r="F239" s="220" t="s">
        <v>1019</v>
      </c>
      <c r="G239" s="42"/>
      <c r="H239" s="42"/>
      <c r="I239" s="221"/>
      <c r="J239" s="42"/>
      <c r="K239" s="42"/>
      <c r="L239" s="46"/>
      <c r="M239" s="222"/>
      <c r="N239" s="223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152</v>
      </c>
      <c r="AU239" s="19" t="s">
        <v>85</v>
      </c>
    </row>
    <row r="240" s="2" customFormat="1">
      <c r="A240" s="40"/>
      <c r="B240" s="41"/>
      <c r="C240" s="42"/>
      <c r="D240" s="224" t="s">
        <v>154</v>
      </c>
      <c r="E240" s="42"/>
      <c r="F240" s="225" t="s">
        <v>1021</v>
      </c>
      <c r="G240" s="42"/>
      <c r="H240" s="42"/>
      <c r="I240" s="221"/>
      <c r="J240" s="42"/>
      <c r="K240" s="42"/>
      <c r="L240" s="46"/>
      <c r="M240" s="222"/>
      <c r="N240" s="223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154</v>
      </c>
      <c r="AU240" s="19" t="s">
        <v>85</v>
      </c>
    </row>
    <row r="241" s="12" customFormat="1" ht="22.8" customHeight="1">
      <c r="A241" s="12"/>
      <c r="B241" s="190"/>
      <c r="C241" s="191"/>
      <c r="D241" s="192" t="s">
        <v>74</v>
      </c>
      <c r="E241" s="204" t="s">
        <v>330</v>
      </c>
      <c r="F241" s="204" t="s">
        <v>331</v>
      </c>
      <c r="G241" s="191"/>
      <c r="H241" s="191"/>
      <c r="I241" s="194"/>
      <c r="J241" s="205">
        <f>BK241</f>
        <v>0</v>
      </c>
      <c r="K241" s="191"/>
      <c r="L241" s="196"/>
      <c r="M241" s="197"/>
      <c r="N241" s="198"/>
      <c r="O241" s="198"/>
      <c r="P241" s="199">
        <f>SUM(P242:P365)</f>
        <v>0</v>
      </c>
      <c r="Q241" s="198"/>
      <c r="R241" s="199">
        <f>SUM(R242:R365)</f>
        <v>0.42542999999999997</v>
      </c>
      <c r="S241" s="198"/>
      <c r="T241" s="200">
        <f>SUM(T242:T365)</f>
        <v>0.57666000000000006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01" t="s">
        <v>85</v>
      </c>
      <c r="AT241" s="202" t="s">
        <v>74</v>
      </c>
      <c r="AU241" s="202" t="s">
        <v>83</v>
      </c>
      <c r="AY241" s="201" t="s">
        <v>142</v>
      </c>
      <c r="BK241" s="203">
        <f>SUM(BK242:BK365)</f>
        <v>0</v>
      </c>
    </row>
    <row r="242" s="2" customFormat="1" ht="16.5" customHeight="1">
      <c r="A242" s="40"/>
      <c r="B242" s="41"/>
      <c r="C242" s="206" t="s">
        <v>1022</v>
      </c>
      <c r="D242" s="206" t="s">
        <v>145</v>
      </c>
      <c r="E242" s="207" t="s">
        <v>1023</v>
      </c>
      <c r="F242" s="208" t="s">
        <v>1024</v>
      </c>
      <c r="G242" s="209" t="s">
        <v>350</v>
      </c>
      <c r="H242" s="210">
        <v>5</v>
      </c>
      <c r="I242" s="211"/>
      <c r="J242" s="212">
        <f>ROUND(I242*H242,2)</f>
        <v>0</v>
      </c>
      <c r="K242" s="208" t="s">
        <v>149</v>
      </c>
      <c r="L242" s="46"/>
      <c r="M242" s="213" t="s">
        <v>19</v>
      </c>
      <c r="N242" s="214" t="s">
        <v>46</v>
      </c>
      <c r="O242" s="86"/>
      <c r="P242" s="215">
        <f>O242*H242</f>
        <v>0</v>
      </c>
      <c r="Q242" s="215">
        <v>0</v>
      </c>
      <c r="R242" s="215">
        <f>Q242*H242</f>
        <v>0</v>
      </c>
      <c r="S242" s="215">
        <v>0.034200000000000001</v>
      </c>
      <c r="T242" s="216">
        <f>S242*H242</f>
        <v>0.17100000000000001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7" t="s">
        <v>275</v>
      </c>
      <c r="AT242" s="217" t="s">
        <v>145</v>
      </c>
      <c r="AU242" s="217" t="s">
        <v>85</v>
      </c>
      <c r="AY242" s="19" t="s">
        <v>142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9" t="s">
        <v>83</v>
      </c>
      <c r="BK242" s="218">
        <f>ROUND(I242*H242,2)</f>
        <v>0</v>
      </c>
      <c r="BL242" s="19" t="s">
        <v>275</v>
      </c>
      <c r="BM242" s="217" t="s">
        <v>1025</v>
      </c>
    </row>
    <row r="243" s="2" customFormat="1">
      <c r="A243" s="40"/>
      <c r="B243" s="41"/>
      <c r="C243" s="42"/>
      <c r="D243" s="219" t="s">
        <v>152</v>
      </c>
      <c r="E243" s="42"/>
      <c r="F243" s="220" t="s">
        <v>1024</v>
      </c>
      <c r="G243" s="42"/>
      <c r="H243" s="42"/>
      <c r="I243" s="221"/>
      <c r="J243" s="42"/>
      <c r="K243" s="42"/>
      <c r="L243" s="46"/>
      <c r="M243" s="222"/>
      <c r="N243" s="223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152</v>
      </c>
      <c r="AU243" s="19" t="s">
        <v>85</v>
      </c>
    </row>
    <row r="244" s="2" customFormat="1">
      <c r="A244" s="40"/>
      <c r="B244" s="41"/>
      <c r="C244" s="42"/>
      <c r="D244" s="224" t="s">
        <v>154</v>
      </c>
      <c r="E244" s="42"/>
      <c r="F244" s="225" t="s">
        <v>1026</v>
      </c>
      <c r="G244" s="42"/>
      <c r="H244" s="42"/>
      <c r="I244" s="221"/>
      <c r="J244" s="42"/>
      <c r="K244" s="42"/>
      <c r="L244" s="46"/>
      <c r="M244" s="222"/>
      <c r="N244" s="223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154</v>
      </c>
      <c r="AU244" s="19" t="s">
        <v>85</v>
      </c>
    </row>
    <row r="245" s="2" customFormat="1" ht="21.75" customHeight="1">
      <c r="A245" s="40"/>
      <c r="B245" s="41"/>
      <c r="C245" s="206" t="s">
        <v>1027</v>
      </c>
      <c r="D245" s="206" t="s">
        <v>145</v>
      </c>
      <c r="E245" s="207" t="s">
        <v>1028</v>
      </c>
      <c r="F245" s="208" t="s">
        <v>1029</v>
      </c>
      <c r="G245" s="209" t="s">
        <v>350</v>
      </c>
      <c r="H245" s="210">
        <v>6</v>
      </c>
      <c r="I245" s="211"/>
      <c r="J245" s="212">
        <f>ROUND(I245*H245,2)</f>
        <v>0</v>
      </c>
      <c r="K245" s="208" t="s">
        <v>149</v>
      </c>
      <c r="L245" s="46"/>
      <c r="M245" s="213" t="s">
        <v>19</v>
      </c>
      <c r="N245" s="214" t="s">
        <v>46</v>
      </c>
      <c r="O245" s="86"/>
      <c r="P245" s="215">
        <f>O245*H245</f>
        <v>0</v>
      </c>
      <c r="Q245" s="215">
        <v>0.016969999999999999</v>
      </c>
      <c r="R245" s="215">
        <f>Q245*H245</f>
        <v>0.10181999999999999</v>
      </c>
      <c r="S245" s="215">
        <v>0</v>
      </c>
      <c r="T245" s="216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7" t="s">
        <v>275</v>
      </c>
      <c r="AT245" s="217" t="s">
        <v>145</v>
      </c>
      <c r="AU245" s="217" t="s">
        <v>85</v>
      </c>
      <c r="AY245" s="19" t="s">
        <v>142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9" t="s">
        <v>83</v>
      </c>
      <c r="BK245" s="218">
        <f>ROUND(I245*H245,2)</f>
        <v>0</v>
      </c>
      <c r="BL245" s="19" t="s">
        <v>275</v>
      </c>
      <c r="BM245" s="217" t="s">
        <v>1030</v>
      </c>
    </row>
    <row r="246" s="2" customFormat="1">
      <c r="A246" s="40"/>
      <c r="B246" s="41"/>
      <c r="C246" s="42"/>
      <c r="D246" s="219" t="s">
        <v>152</v>
      </c>
      <c r="E246" s="42"/>
      <c r="F246" s="220" t="s">
        <v>1029</v>
      </c>
      <c r="G246" s="42"/>
      <c r="H246" s="42"/>
      <c r="I246" s="221"/>
      <c r="J246" s="42"/>
      <c r="K246" s="42"/>
      <c r="L246" s="46"/>
      <c r="M246" s="222"/>
      <c r="N246" s="223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152</v>
      </c>
      <c r="AU246" s="19" t="s">
        <v>85</v>
      </c>
    </row>
    <row r="247" s="2" customFormat="1">
      <c r="A247" s="40"/>
      <c r="B247" s="41"/>
      <c r="C247" s="42"/>
      <c r="D247" s="224" t="s">
        <v>154</v>
      </c>
      <c r="E247" s="42"/>
      <c r="F247" s="225" t="s">
        <v>1031</v>
      </c>
      <c r="G247" s="42"/>
      <c r="H247" s="42"/>
      <c r="I247" s="221"/>
      <c r="J247" s="42"/>
      <c r="K247" s="42"/>
      <c r="L247" s="46"/>
      <c r="M247" s="222"/>
      <c r="N247" s="223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154</v>
      </c>
      <c r="AU247" s="19" t="s">
        <v>85</v>
      </c>
    </row>
    <row r="248" s="2" customFormat="1" ht="16.5" customHeight="1">
      <c r="A248" s="40"/>
      <c r="B248" s="41"/>
      <c r="C248" s="206" t="s">
        <v>1032</v>
      </c>
      <c r="D248" s="206" t="s">
        <v>145</v>
      </c>
      <c r="E248" s="207" t="s">
        <v>1033</v>
      </c>
      <c r="F248" s="208" t="s">
        <v>1034</v>
      </c>
      <c r="G248" s="209" t="s">
        <v>350</v>
      </c>
      <c r="H248" s="210">
        <v>1</v>
      </c>
      <c r="I248" s="211"/>
      <c r="J248" s="212">
        <f>ROUND(I248*H248,2)</f>
        <v>0</v>
      </c>
      <c r="K248" s="208" t="s">
        <v>149</v>
      </c>
      <c r="L248" s="46"/>
      <c r="M248" s="213" t="s">
        <v>19</v>
      </c>
      <c r="N248" s="214" t="s">
        <v>46</v>
      </c>
      <c r="O248" s="86"/>
      <c r="P248" s="215">
        <f>O248*H248</f>
        <v>0</v>
      </c>
      <c r="Q248" s="215">
        <v>0.01908</v>
      </c>
      <c r="R248" s="215">
        <f>Q248*H248</f>
        <v>0.01908</v>
      </c>
      <c r="S248" s="215">
        <v>0</v>
      </c>
      <c r="T248" s="216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7" t="s">
        <v>275</v>
      </c>
      <c r="AT248" s="217" t="s">
        <v>145</v>
      </c>
      <c r="AU248" s="217" t="s">
        <v>85</v>
      </c>
      <c r="AY248" s="19" t="s">
        <v>142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19" t="s">
        <v>83</v>
      </c>
      <c r="BK248" s="218">
        <f>ROUND(I248*H248,2)</f>
        <v>0</v>
      </c>
      <c r="BL248" s="19" t="s">
        <v>275</v>
      </c>
      <c r="BM248" s="217" t="s">
        <v>1035</v>
      </c>
    </row>
    <row r="249" s="2" customFormat="1">
      <c r="A249" s="40"/>
      <c r="B249" s="41"/>
      <c r="C249" s="42"/>
      <c r="D249" s="219" t="s">
        <v>152</v>
      </c>
      <c r="E249" s="42"/>
      <c r="F249" s="220" t="s">
        <v>1034</v>
      </c>
      <c r="G249" s="42"/>
      <c r="H249" s="42"/>
      <c r="I249" s="221"/>
      <c r="J249" s="42"/>
      <c r="K249" s="42"/>
      <c r="L249" s="46"/>
      <c r="M249" s="222"/>
      <c r="N249" s="223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152</v>
      </c>
      <c r="AU249" s="19" t="s">
        <v>85</v>
      </c>
    </row>
    <row r="250" s="2" customFormat="1">
      <c r="A250" s="40"/>
      <c r="B250" s="41"/>
      <c r="C250" s="42"/>
      <c r="D250" s="224" t="s">
        <v>154</v>
      </c>
      <c r="E250" s="42"/>
      <c r="F250" s="225" t="s">
        <v>1036</v>
      </c>
      <c r="G250" s="42"/>
      <c r="H250" s="42"/>
      <c r="I250" s="221"/>
      <c r="J250" s="42"/>
      <c r="K250" s="42"/>
      <c r="L250" s="46"/>
      <c r="M250" s="222"/>
      <c r="N250" s="223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154</v>
      </c>
      <c r="AU250" s="19" t="s">
        <v>85</v>
      </c>
    </row>
    <row r="251" s="2" customFormat="1" ht="16.5" customHeight="1">
      <c r="A251" s="40"/>
      <c r="B251" s="41"/>
      <c r="C251" s="206" t="s">
        <v>1037</v>
      </c>
      <c r="D251" s="206" t="s">
        <v>145</v>
      </c>
      <c r="E251" s="207" t="s">
        <v>1038</v>
      </c>
      <c r="F251" s="208" t="s">
        <v>1039</v>
      </c>
      <c r="G251" s="209" t="s">
        <v>350</v>
      </c>
      <c r="H251" s="210">
        <v>9</v>
      </c>
      <c r="I251" s="211"/>
      <c r="J251" s="212">
        <f>ROUND(I251*H251,2)</f>
        <v>0</v>
      </c>
      <c r="K251" s="208" t="s">
        <v>149</v>
      </c>
      <c r="L251" s="46"/>
      <c r="M251" s="213" t="s">
        <v>19</v>
      </c>
      <c r="N251" s="214" t="s">
        <v>46</v>
      </c>
      <c r="O251" s="86"/>
      <c r="P251" s="215">
        <f>O251*H251</f>
        <v>0</v>
      </c>
      <c r="Q251" s="215">
        <v>0</v>
      </c>
      <c r="R251" s="215">
        <f>Q251*H251</f>
        <v>0</v>
      </c>
      <c r="S251" s="215">
        <v>0.019460000000000002</v>
      </c>
      <c r="T251" s="216">
        <f>S251*H251</f>
        <v>0.17514000000000002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7" t="s">
        <v>275</v>
      </c>
      <c r="AT251" s="217" t="s">
        <v>145</v>
      </c>
      <c r="AU251" s="217" t="s">
        <v>85</v>
      </c>
      <c r="AY251" s="19" t="s">
        <v>142</v>
      </c>
      <c r="BE251" s="218">
        <f>IF(N251="základní",J251,0)</f>
        <v>0</v>
      </c>
      <c r="BF251" s="218">
        <f>IF(N251="snížená",J251,0)</f>
        <v>0</v>
      </c>
      <c r="BG251" s="218">
        <f>IF(N251="zákl. přenesená",J251,0)</f>
        <v>0</v>
      </c>
      <c r="BH251" s="218">
        <f>IF(N251="sníž. přenesená",J251,0)</f>
        <v>0</v>
      </c>
      <c r="BI251" s="218">
        <f>IF(N251="nulová",J251,0)</f>
        <v>0</v>
      </c>
      <c r="BJ251" s="19" t="s">
        <v>83</v>
      </c>
      <c r="BK251" s="218">
        <f>ROUND(I251*H251,2)</f>
        <v>0</v>
      </c>
      <c r="BL251" s="19" t="s">
        <v>275</v>
      </c>
      <c r="BM251" s="217" t="s">
        <v>1040</v>
      </c>
    </row>
    <row r="252" s="2" customFormat="1">
      <c r="A252" s="40"/>
      <c r="B252" s="41"/>
      <c r="C252" s="42"/>
      <c r="D252" s="219" t="s">
        <v>152</v>
      </c>
      <c r="E252" s="42"/>
      <c r="F252" s="220" t="s">
        <v>1039</v>
      </c>
      <c r="G252" s="42"/>
      <c r="H252" s="42"/>
      <c r="I252" s="221"/>
      <c r="J252" s="42"/>
      <c r="K252" s="42"/>
      <c r="L252" s="46"/>
      <c r="M252" s="222"/>
      <c r="N252" s="223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152</v>
      </c>
      <c r="AU252" s="19" t="s">
        <v>85</v>
      </c>
    </row>
    <row r="253" s="2" customFormat="1">
      <c r="A253" s="40"/>
      <c r="B253" s="41"/>
      <c r="C253" s="42"/>
      <c r="D253" s="224" t="s">
        <v>154</v>
      </c>
      <c r="E253" s="42"/>
      <c r="F253" s="225" t="s">
        <v>1041</v>
      </c>
      <c r="G253" s="42"/>
      <c r="H253" s="42"/>
      <c r="I253" s="221"/>
      <c r="J253" s="42"/>
      <c r="K253" s="42"/>
      <c r="L253" s="46"/>
      <c r="M253" s="222"/>
      <c r="N253" s="223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154</v>
      </c>
      <c r="AU253" s="19" t="s">
        <v>85</v>
      </c>
    </row>
    <row r="254" s="2" customFormat="1" ht="24.15" customHeight="1">
      <c r="A254" s="40"/>
      <c r="B254" s="41"/>
      <c r="C254" s="206" t="s">
        <v>1042</v>
      </c>
      <c r="D254" s="206" t="s">
        <v>145</v>
      </c>
      <c r="E254" s="207" t="s">
        <v>1043</v>
      </c>
      <c r="F254" s="208" t="s">
        <v>1044</v>
      </c>
      <c r="G254" s="209" t="s">
        <v>350</v>
      </c>
      <c r="H254" s="210">
        <v>6</v>
      </c>
      <c r="I254" s="211"/>
      <c r="J254" s="212">
        <f>ROUND(I254*H254,2)</f>
        <v>0</v>
      </c>
      <c r="K254" s="208" t="s">
        <v>149</v>
      </c>
      <c r="L254" s="46"/>
      <c r="M254" s="213" t="s">
        <v>19</v>
      </c>
      <c r="N254" s="214" t="s">
        <v>46</v>
      </c>
      <c r="O254" s="86"/>
      <c r="P254" s="215">
        <f>O254*H254</f>
        <v>0</v>
      </c>
      <c r="Q254" s="215">
        <v>0.014970000000000001</v>
      </c>
      <c r="R254" s="215">
        <f>Q254*H254</f>
        <v>0.089820000000000011</v>
      </c>
      <c r="S254" s="215">
        <v>0</v>
      </c>
      <c r="T254" s="216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7" t="s">
        <v>275</v>
      </c>
      <c r="AT254" s="217" t="s">
        <v>145</v>
      </c>
      <c r="AU254" s="217" t="s">
        <v>85</v>
      </c>
      <c r="AY254" s="19" t="s">
        <v>142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9" t="s">
        <v>83</v>
      </c>
      <c r="BK254" s="218">
        <f>ROUND(I254*H254,2)</f>
        <v>0</v>
      </c>
      <c r="BL254" s="19" t="s">
        <v>275</v>
      </c>
      <c r="BM254" s="217" t="s">
        <v>1045</v>
      </c>
    </row>
    <row r="255" s="2" customFormat="1">
      <c r="A255" s="40"/>
      <c r="B255" s="41"/>
      <c r="C255" s="42"/>
      <c r="D255" s="219" t="s">
        <v>152</v>
      </c>
      <c r="E255" s="42"/>
      <c r="F255" s="220" t="s">
        <v>1044</v>
      </c>
      <c r="G255" s="42"/>
      <c r="H255" s="42"/>
      <c r="I255" s="221"/>
      <c r="J255" s="42"/>
      <c r="K255" s="42"/>
      <c r="L255" s="46"/>
      <c r="M255" s="222"/>
      <c r="N255" s="223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152</v>
      </c>
      <c r="AU255" s="19" t="s">
        <v>85</v>
      </c>
    </row>
    <row r="256" s="2" customFormat="1">
      <c r="A256" s="40"/>
      <c r="B256" s="41"/>
      <c r="C256" s="42"/>
      <c r="D256" s="224" t="s">
        <v>154</v>
      </c>
      <c r="E256" s="42"/>
      <c r="F256" s="225" t="s">
        <v>1046</v>
      </c>
      <c r="G256" s="42"/>
      <c r="H256" s="42"/>
      <c r="I256" s="221"/>
      <c r="J256" s="42"/>
      <c r="K256" s="42"/>
      <c r="L256" s="46"/>
      <c r="M256" s="222"/>
      <c r="N256" s="223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154</v>
      </c>
      <c r="AU256" s="19" t="s">
        <v>85</v>
      </c>
    </row>
    <row r="257" s="2" customFormat="1" ht="21.75" customHeight="1">
      <c r="A257" s="40"/>
      <c r="B257" s="41"/>
      <c r="C257" s="206" t="s">
        <v>1047</v>
      </c>
      <c r="D257" s="206" t="s">
        <v>145</v>
      </c>
      <c r="E257" s="207" t="s">
        <v>1048</v>
      </c>
      <c r="F257" s="208" t="s">
        <v>1049</v>
      </c>
      <c r="G257" s="209" t="s">
        <v>350</v>
      </c>
      <c r="H257" s="210">
        <v>1</v>
      </c>
      <c r="I257" s="211"/>
      <c r="J257" s="212">
        <f>ROUND(I257*H257,2)</f>
        <v>0</v>
      </c>
      <c r="K257" s="208" t="s">
        <v>149</v>
      </c>
      <c r="L257" s="46"/>
      <c r="M257" s="213" t="s">
        <v>19</v>
      </c>
      <c r="N257" s="214" t="s">
        <v>46</v>
      </c>
      <c r="O257" s="86"/>
      <c r="P257" s="215">
        <f>O257*H257</f>
        <v>0</v>
      </c>
      <c r="Q257" s="215">
        <v>0.01396</v>
      </c>
      <c r="R257" s="215">
        <f>Q257*H257</f>
        <v>0.01396</v>
      </c>
      <c r="S257" s="215">
        <v>0</v>
      </c>
      <c r="T257" s="216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7" t="s">
        <v>275</v>
      </c>
      <c r="AT257" s="217" t="s">
        <v>145</v>
      </c>
      <c r="AU257" s="217" t="s">
        <v>85</v>
      </c>
      <c r="AY257" s="19" t="s">
        <v>142</v>
      </c>
      <c r="BE257" s="218">
        <f>IF(N257="základní",J257,0)</f>
        <v>0</v>
      </c>
      <c r="BF257" s="218">
        <f>IF(N257="snížená",J257,0)</f>
        <v>0</v>
      </c>
      <c r="BG257" s="218">
        <f>IF(N257="zákl. přenesená",J257,0)</f>
        <v>0</v>
      </c>
      <c r="BH257" s="218">
        <f>IF(N257="sníž. přenesená",J257,0)</f>
        <v>0</v>
      </c>
      <c r="BI257" s="218">
        <f>IF(N257="nulová",J257,0)</f>
        <v>0</v>
      </c>
      <c r="BJ257" s="19" t="s">
        <v>83</v>
      </c>
      <c r="BK257" s="218">
        <f>ROUND(I257*H257,2)</f>
        <v>0</v>
      </c>
      <c r="BL257" s="19" t="s">
        <v>275</v>
      </c>
      <c r="BM257" s="217" t="s">
        <v>1050</v>
      </c>
    </row>
    <row r="258" s="2" customFormat="1">
      <c r="A258" s="40"/>
      <c r="B258" s="41"/>
      <c r="C258" s="42"/>
      <c r="D258" s="219" t="s">
        <v>152</v>
      </c>
      <c r="E258" s="42"/>
      <c r="F258" s="220" t="s">
        <v>1049</v>
      </c>
      <c r="G258" s="42"/>
      <c r="H258" s="42"/>
      <c r="I258" s="221"/>
      <c r="J258" s="42"/>
      <c r="K258" s="42"/>
      <c r="L258" s="46"/>
      <c r="M258" s="222"/>
      <c r="N258" s="223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152</v>
      </c>
      <c r="AU258" s="19" t="s">
        <v>85</v>
      </c>
    </row>
    <row r="259" s="2" customFormat="1">
      <c r="A259" s="40"/>
      <c r="B259" s="41"/>
      <c r="C259" s="42"/>
      <c r="D259" s="224" t="s">
        <v>154</v>
      </c>
      <c r="E259" s="42"/>
      <c r="F259" s="225" t="s">
        <v>1051</v>
      </c>
      <c r="G259" s="42"/>
      <c r="H259" s="42"/>
      <c r="I259" s="221"/>
      <c r="J259" s="42"/>
      <c r="K259" s="42"/>
      <c r="L259" s="46"/>
      <c r="M259" s="222"/>
      <c r="N259" s="223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154</v>
      </c>
      <c r="AU259" s="19" t="s">
        <v>85</v>
      </c>
    </row>
    <row r="260" s="2" customFormat="1" ht="16.5" customHeight="1">
      <c r="A260" s="40"/>
      <c r="B260" s="41"/>
      <c r="C260" s="206" t="s">
        <v>387</v>
      </c>
      <c r="D260" s="206" t="s">
        <v>145</v>
      </c>
      <c r="E260" s="207" t="s">
        <v>1052</v>
      </c>
      <c r="F260" s="208" t="s">
        <v>1053</v>
      </c>
      <c r="G260" s="209" t="s">
        <v>350</v>
      </c>
      <c r="H260" s="210">
        <v>1</v>
      </c>
      <c r="I260" s="211"/>
      <c r="J260" s="212">
        <f>ROUND(I260*H260,2)</f>
        <v>0</v>
      </c>
      <c r="K260" s="208" t="s">
        <v>149</v>
      </c>
      <c r="L260" s="46"/>
      <c r="M260" s="213" t="s">
        <v>19</v>
      </c>
      <c r="N260" s="214" t="s">
        <v>46</v>
      </c>
      <c r="O260" s="86"/>
      <c r="P260" s="215">
        <f>O260*H260</f>
        <v>0</v>
      </c>
      <c r="Q260" s="215">
        <v>0</v>
      </c>
      <c r="R260" s="215">
        <f>Q260*H260</f>
        <v>0</v>
      </c>
      <c r="S260" s="215">
        <v>0.087999999999999995</v>
      </c>
      <c r="T260" s="216">
        <f>S260*H260</f>
        <v>0.087999999999999995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7" t="s">
        <v>275</v>
      </c>
      <c r="AT260" s="217" t="s">
        <v>145</v>
      </c>
      <c r="AU260" s="217" t="s">
        <v>85</v>
      </c>
      <c r="AY260" s="19" t="s">
        <v>142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9" t="s">
        <v>83</v>
      </c>
      <c r="BK260" s="218">
        <f>ROUND(I260*H260,2)</f>
        <v>0</v>
      </c>
      <c r="BL260" s="19" t="s">
        <v>275</v>
      </c>
      <c r="BM260" s="217" t="s">
        <v>1054</v>
      </c>
    </row>
    <row r="261" s="2" customFormat="1">
      <c r="A261" s="40"/>
      <c r="B261" s="41"/>
      <c r="C261" s="42"/>
      <c r="D261" s="219" t="s">
        <v>152</v>
      </c>
      <c r="E261" s="42"/>
      <c r="F261" s="220" t="s">
        <v>1053</v>
      </c>
      <c r="G261" s="42"/>
      <c r="H261" s="42"/>
      <c r="I261" s="221"/>
      <c r="J261" s="42"/>
      <c r="K261" s="42"/>
      <c r="L261" s="46"/>
      <c r="M261" s="222"/>
      <c r="N261" s="223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152</v>
      </c>
      <c r="AU261" s="19" t="s">
        <v>85</v>
      </c>
    </row>
    <row r="262" s="2" customFormat="1">
      <c r="A262" s="40"/>
      <c r="B262" s="41"/>
      <c r="C262" s="42"/>
      <c r="D262" s="224" t="s">
        <v>154</v>
      </c>
      <c r="E262" s="42"/>
      <c r="F262" s="225" t="s">
        <v>1055</v>
      </c>
      <c r="G262" s="42"/>
      <c r="H262" s="42"/>
      <c r="I262" s="221"/>
      <c r="J262" s="42"/>
      <c r="K262" s="42"/>
      <c r="L262" s="46"/>
      <c r="M262" s="222"/>
      <c r="N262" s="223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154</v>
      </c>
      <c r="AU262" s="19" t="s">
        <v>85</v>
      </c>
    </row>
    <row r="263" s="2" customFormat="1" ht="16.5" customHeight="1">
      <c r="A263" s="40"/>
      <c r="B263" s="41"/>
      <c r="C263" s="206" t="s">
        <v>393</v>
      </c>
      <c r="D263" s="206" t="s">
        <v>145</v>
      </c>
      <c r="E263" s="207" t="s">
        <v>1056</v>
      </c>
      <c r="F263" s="208" t="s">
        <v>1057</v>
      </c>
      <c r="G263" s="209" t="s">
        <v>350</v>
      </c>
      <c r="H263" s="210">
        <v>1</v>
      </c>
      <c r="I263" s="211"/>
      <c r="J263" s="212">
        <f>ROUND(I263*H263,2)</f>
        <v>0</v>
      </c>
      <c r="K263" s="208" t="s">
        <v>149</v>
      </c>
      <c r="L263" s="46"/>
      <c r="M263" s="213" t="s">
        <v>19</v>
      </c>
      <c r="N263" s="214" t="s">
        <v>46</v>
      </c>
      <c r="O263" s="86"/>
      <c r="P263" s="215">
        <f>O263*H263</f>
        <v>0</v>
      </c>
      <c r="Q263" s="215">
        <v>0</v>
      </c>
      <c r="R263" s="215">
        <f>Q263*H263</f>
        <v>0</v>
      </c>
      <c r="S263" s="215">
        <v>0.024500000000000001</v>
      </c>
      <c r="T263" s="216">
        <f>S263*H263</f>
        <v>0.024500000000000001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7" t="s">
        <v>275</v>
      </c>
      <c r="AT263" s="217" t="s">
        <v>145</v>
      </c>
      <c r="AU263" s="217" t="s">
        <v>85</v>
      </c>
      <c r="AY263" s="19" t="s">
        <v>142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9" t="s">
        <v>83</v>
      </c>
      <c r="BK263" s="218">
        <f>ROUND(I263*H263,2)</f>
        <v>0</v>
      </c>
      <c r="BL263" s="19" t="s">
        <v>275</v>
      </c>
      <c r="BM263" s="217" t="s">
        <v>1058</v>
      </c>
    </row>
    <row r="264" s="2" customFormat="1">
      <c r="A264" s="40"/>
      <c r="B264" s="41"/>
      <c r="C264" s="42"/>
      <c r="D264" s="219" t="s">
        <v>152</v>
      </c>
      <c r="E264" s="42"/>
      <c r="F264" s="220" t="s">
        <v>1057</v>
      </c>
      <c r="G264" s="42"/>
      <c r="H264" s="42"/>
      <c r="I264" s="221"/>
      <c r="J264" s="42"/>
      <c r="K264" s="42"/>
      <c r="L264" s="46"/>
      <c r="M264" s="222"/>
      <c r="N264" s="223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152</v>
      </c>
      <c r="AU264" s="19" t="s">
        <v>85</v>
      </c>
    </row>
    <row r="265" s="2" customFormat="1">
      <c r="A265" s="40"/>
      <c r="B265" s="41"/>
      <c r="C265" s="42"/>
      <c r="D265" s="224" t="s">
        <v>154</v>
      </c>
      <c r="E265" s="42"/>
      <c r="F265" s="225" t="s">
        <v>1059</v>
      </c>
      <c r="G265" s="42"/>
      <c r="H265" s="42"/>
      <c r="I265" s="221"/>
      <c r="J265" s="42"/>
      <c r="K265" s="42"/>
      <c r="L265" s="46"/>
      <c r="M265" s="222"/>
      <c r="N265" s="223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154</v>
      </c>
      <c r="AU265" s="19" t="s">
        <v>85</v>
      </c>
    </row>
    <row r="266" s="2" customFormat="1" ht="16.5" customHeight="1">
      <c r="A266" s="40"/>
      <c r="B266" s="41"/>
      <c r="C266" s="206" t="s">
        <v>1060</v>
      </c>
      <c r="D266" s="206" t="s">
        <v>145</v>
      </c>
      <c r="E266" s="207" t="s">
        <v>1061</v>
      </c>
      <c r="F266" s="208" t="s">
        <v>1062</v>
      </c>
      <c r="G266" s="209" t="s">
        <v>350</v>
      </c>
      <c r="H266" s="210">
        <v>1</v>
      </c>
      <c r="I266" s="211"/>
      <c r="J266" s="212">
        <f>ROUND(I266*H266,2)</f>
        <v>0</v>
      </c>
      <c r="K266" s="208" t="s">
        <v>149</v>
      </c>
      <c r="L266" s="46"/>
      <c r="M266" s="213" t="s">
        <v>19</v>
      </c>
      <c r="N266" s="214" t="s">
        <v>46</v>
      </c>
      <c r="O266" s="86"/>
      <c r="P266" s="215">
        <f>O266*H266</f>
        <v>0</v>
      </c>
      <c r="Q266" s="215">
        <v>0.010789999999999999</v>
      </c>
      <c r="R266" s="215">
        <f>Q266*H266</f>
        <v>0.010789999999999999</v>
      </c>
      <c r="S266" s="215">
        <v>0</v>
      </c>
      <c r="T266" s="216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7" t="s">
        <v>275</v>
      </c>
      <c r="AT266" s="217" t="s">
        <v>145</v>
      </c>
      <c r="AU266" s="217" t="s">
        <v>85</v>
      </c>
      <c r="AY266" s="19" t="s">
        <v>142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9" t="s">
        <v>83</v>
      </c>
      <c r="BK266" s="218">
        <f>ROUND(I266*H266,2)</f>
        <v>0</v>
      </c>
      <c r="BL266" s="19" t="s">
        <v>275</v>
      </c>
      <c r="BM266" s="217" t="s">
        <v>1063</v>
      </c>
    </row>
    <row r="267" s="2" customFormat="1">
      <c r="A267" s="40"/>
      <c r="B267" s="41"/>
      <c r="C267" s="42"/>
      <c r="D267" s="219" t="s">
        <v>152</v>
      </c>
      <c r="E267" s="42"/>
      <c r="F267" s="220" t="s">
        <v>1062</v>
      </c>
      <c r="G267" s="42"/>
      <c r="H267" s="42"/>
      <c r="I267" s="221"/>
      <c r="J267" s="42"/>
      <c r="K267" s="42"/>
      <c r="L267" s="46"/>
      <c r="M267" s="222"/>
      <c r="N267" s="223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152</v>
      </c>
      <c r="AU267" s="19" t="s">
        <v>85</v>
      </c>
    </row>
    <row r="268" s="2" customFormat="1">
      <c r="A268" s="40"/>
      <c r="B268" s="41"/>
      <c r="C268" s="42"/>
      <c r="D268" s="224" t="s">
        <v>154</v>
      </c>
      <c r="E268" s="42"/>
      <c r="F268" s="225" t="s">
        <v>1064</v>
      </c>
      <c r="G268" s="42"/>
      <c r="H268" s="42"/>
      <c r="I268" s="221"/>
      <c r="J268" s="42"/>
      <c r="K268" s="42"/>
      <c r="L268" s="46"/>
      <c r="M268" s="222"/>
      <c r="N268" s="223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154</v>
      </c>
      <c r="AU268" s="19" t="s">
        <v>85</v>
      </c>
    </row>
    <row r="269" s="2" customFormat="1" ht="24.15" customHeight="1">
      <c r="A269" s="40"/>
      <c r="B269" s="41"/>
      <c r="C269" s="206" t="s">
        <v>399</v>
      </c>
      <c r="D269" s="206" t="s">
        <v>145</v>
      </c>
      <c r="E269" s="207" t="s">
        <v>1065</v>
      </c>
      <c r="F269" s="208" t="s">
        <v>1066</v>
      </c>
      <c r="G269" s="209" t="s">
        <v>350</v>
      </c>
      <c r="H269" s="210">
        <v>1</v>
      </c>
      <c r="I269" s="211"/>
      <c r="J269" s="212">
        <f>ROUND(I269*H269,2)</f>
        <v>0</v>
      </c>
      <c r="K269" s="208" t="s">
        <v>149</v>
      </c>
      <c r="L269" s="46"/>
      <c r="M269" s="213" t="s">
        <v>19</v>
      </c>
      <c r="N269" s="214" t="s">
        <v>46</v>
      </c>
      <c r="O269" s="86"/>
      <c r="P269" s="215">
        <f>O269*H269</f>
        <v>0</v>
      </c>
      <c r="Q269" s="215">
        <v>0.045379999999999997</v>
      </c>
      <c r="R269" s="215">
        <f>Q269*H269</f>
        <v>0.045379999999999997</v>
      </c>
      <c r="S269" s="215">
        <v>0</v>
      </c>
      <c r="T269" s="216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7" t="s">
        <v>275</v>
      </c>
      <c r="AT269" s="217" t="s">
        <v>145</v>
      </c>
      <c r="AU269" s="217" t="s">
        <v>85</v>
      </c>
      <c r="AY269" s="19" t="s">
        <v>142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19" t="s">
        <v>83</v>
      </c>
      <c r="BK269" s="218">
        <f>ROUND(I269*H269,2)</f>
        <v>0</v>
      </c>
      <c r="BL269" s="19" t="s">
        <v>275</v>
      </c>
      <c r="BM269" s="217" t="s">
        <v>1067</v>
      </c>
    </row>
    <row r="270" s="2" customFormat="1">
      <c r="A270" s="40"/>
      <c r="B270" s="41"/>
      <c r="C270" s="42"/>
      <c r="D270" s="219" t="s">
        <v>152</v>
      </c>
      <c r="E270" s="42"/>
      <c r="F270" s="220" t="s">
        <v>1066</v>
      </c>
      <c r="G270" s="42"/>
      <c r="H270" s="42"/>
      <c r="I270" s="221"/>
      <c r="J270" s="42"/>
      <c r="K270" s="42"/>
      <c r="L270" s="46"/>
      <c r="M270" s="222"/>
      <c r="N270" s="223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152</v>
      </c>
      <c r="AU270" s="19" t="s">
        <v>85</v>
      </c>
    </row>
    <row r="271" s="2" customFormat="1">
      <c r="A271" s="40"/>
      <c r="B271" s="41"/>
      <c r="C271" s="42"/>
      <c r="D271" s="224" t="s">
        <v>154</v>
      </c>
      <c r="E271" s="42"/>
      <c r="F271" s="225" t="s">
        <v>1068</v>
      </c>
      <c r="G271" s="42"/>
      <c r="H271" s="42"/>
      <c r="I271" s="221"/>
      <c r="J271" s="42"/>
      <c r="K271" s="42"/>
      <c r="L271" s="46"/>
      <c r="M271" s="222"/>
      <c r="N271" s="223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154</v>
      </c>
      <c r="AU271" s="19" t="s">
        <v>85</v>
      </c>
    </row>
    <row r="272" s="2" customFormat="1" ht="16.5" customHeight="1">
      <c r="A272" s="40"/>
      <c r="B272" s="41"/>
      <c r="C272" s="206" t="s">
        <v>405</v>
      </c>
      <c r="D272" s="206" t="s">
        <v>145</v>
      </c>
      <c r="E272" s="207" t="s">
        <v>1069</v>
      </c>
      <c r="F272" s="208" t="s">
        <v>1070</v>
      </c>
      <c r="G272" s="209" t="s">
        <v>148</v>
      </c>
      <c r="H272" s="210">
        <v>6</v>
      </c>
      <c r="I272" s="211"/>
      <c r="J272" s="212">
        <f>ROUND(I272*H272,2)</f>
        <v>0</v>
      </c>
      <c r="K272" s="208" t="s">
        <v>149</v>
      </c>
      <c r="L272" s="46"/>
      <c r="M272" s="213" t="s">
        <v>19</v>
      </c>
      <c r="N272" s="214" t="s">
        <v>46</v>
      </c>
      <c r="O272" s="86"/>
      <c r="P272" s="215">
        <f>O272*H272</f>
        <v>0</v>
      </c>
      <c r="Q272" s="215">
        <v>0</v>
      </c>
      <c r="R272" s="215">
        <f>Q272*H272</f>
        <v>0</v>
      </c>
      <c r="S272" s="215">
        <v>0</v>
      </c>
      <c r="T272" s="216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7" t="s">
        <v>275</v>
      </c>
      <c r="AT272" s="217" t="s">
        <v>145</v>
      </c>
      <c r="AU272" s="217" t="s">
        <v>85</v>
      </c>
      <c r="AY272" s="19" t="s">
        <v>142</v>
      </c>
      <c r="BE272" s="218">
        <f>IF(N272="základní",J272,0)</f>
        <v>0</v>
      </c>
      <c r="BF272" s="218">
        <f>IF(N272="snížená",J272,0)</f>
        <v>0</v>
      </c>
      <c r="BG272" s="218">
        <f>IF(N272="zákl. přenesená",J272,0)</f>
        <v>0</v>
      </c>
      <c r="BH272" s="218">
        <f>IF(N272="sníž. přenesená",J272,0)</f>
        <v>0</v>
      </c>
      <c r="BI272" s="218">
        <f>IF(N272="nulová",J272,0)</f>
        <v>0</v>
      </c>
      <c r="BJ272" s="19" t="s">
        <v>83</v>
      </c>
      <c r="BK272" s="218">
        <f>ROUND(I272*H272,2)</f>
        <v>0</v>
      </c>
      <c r="BL272" s="19" t="s">
        <v>275</v>
      </c>
      <c r="BM272" s="217" t="s">
        <v>1071</v>
      </c>
    </row>
    <row r="273" s="2" customFormat="1">
      <c r="A273" s="40"/>
      <c r="B273" s="41"/>
      <c r="C273" s="42"/>
      <c r="D273" s="219" t="s">
        <v>152</v>
      </c>
      <c r="E273" s="42"/>
      <c r="F273" s="220" t="s">
        <v>1070</v>
      </c>
      <c r="G273" s="42"/>
      <c r="H273" s="42"/>
      <c r="I273" s="221"/>
      <c r="J273" s="42"/>
      <c r="K273" s="42"/>
      <c r="L273" s="46"/>
      <c r="M273" s="222"/>
      <c r="N273" s="223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152</v>
      </c>
      <c r="AU273" s="19" t="s">
        <v>85</v>
      </c>
    </row>
    <row r="274" s="2" customFormat="1">
      <c r="A274" s="40"/>
      <c r="B274" s="41"/>
      <c r="C274" s="42"/>
      <c r="D274" s="224" t="s">
        <v>154</v>
      </c>
      <c r="E274" s="42"/>
      <c r="F274" s="225" t="s">
        <v>1072</v>
      </c>
      <c r="G274" s="42"/>
      <c r="H274" s="42"/>
      <c r="I274" s="221"/>
      <c r="J274" s="42"/>
      <c r="K274" s="42"/>
      <c r="L274" s="46"/>
      <c r="M274" s="222"/>
      <c r="N274" s="223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154</v>
      </c>
      <c r="AU274" s="19" t="s">
        <v>85</v>
      </c>
    </row>
    <row r="275" s="2" customFormat="1" ht="16.5" customHeight="1">
      <c r="A275" s="40"/>
      <c r="B275" s="41"/>
      <c r="C275" s="237" t="s">
        <v>1073</v>
      </c>
      <c r="D275" s="237" t="s">
        <v>224</v>
      </c>
      <c r="E275" s="238" t="s">
        <v>1074</v>
      </c>
      <c r="F275" s="239" t="s">
        <v>1075</v>
      </c>
      <c r="G275" s="240" t="s">
        <v>148</v>
      </c>
      <c r="H275" s="241">
        <v>6</v>
      </c>
      <c r="I275" s="242"/>
      <c r="J275" s="243">
        <f>ROUND(I275*H275,2)</f>
        <v>0</v>
      </c>
      <c r="K275" s="239" t="s">
        <v>149</v>
      </c>
      <c r="L275" s="244"/>
      <c r="M275" s="245" t="s">
        <v>19</v>
      </c>
      <c r="N275" s="246" t="s">
        <v>46</v>
      </c>
      <c r="O275" s="86"/>
      <c r="P275" s="215">
        <f>O275*H275</f>
        <v>0</v>
      </c>
      <c r="Q275" s="215">
        <v>0.0023999999999999998</v>
      </c>
      <c r="R275" s="215">
        <f>Q275*H275</f>
        <v>0.0144</v>
      </c>
      <c r="S275" s="215">
        <v>0</v>
      </c>
      <c r="T275" s="216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7" t="s">
        <v>335</v>
      </c>
      <c r="AT275" s="217" t="s">
        <v>224</v>
      </c>
      <c r="AU275" s="217" t="s">
        <v>85</v>
      </c>
      <c r="AY275" s="19" t="s">
        <v>142</v>
      </c>
      <c r="BE275" s="218">
        <f>IF(N275="základní",J275,0)</f>
        <v>0</v>
      </c>
      <c r="BF275" s="218">
        <f>IF(N275="snížená",J275,0)</f>
        <v>0</v>
      </c>
      <c r="BG275" s="218">
        <f>IF(N275="zákl. přenesená",J275,0)</f>
        <v>0</v>
      </c>
      <c r="BH275" s="218">
        <f>IF(N275="sníž. přenesená",J275,0)</f>
        <v>0</v>
      </c>
      <c r="BI275" s="218">
        <f>IF(N275="nulová",J275,0)</f>
        <v>0</v>
      </c>
      <c r="BJ275" s="19" t="s">
        <v>83</v>
      </c>
      <c r="BK275" s="218">
        <f>ROUND(I275*H275,2)</f>
        <v>0</v>
      </c>
      <c r="BL275" s="19" t="s">
        <v>275</v>
      </c>
      <c r="BM275" s="217" t="s">
        <v>1076</v>
      </c>
    </row>
    <row r="276" s="2" customFormat="1">
      <c r="A276" s="40"/>
      <c r="B276" s="41"/>
      <c r="C276" s="42"/>
      <c r="D276" s="219" t="s">
        <v>152</v>
      </c>
      <c r="E276" s="42"/>
      <c r="F276" s="220" t="s">
        <v>1075</v>
      </c>
      <c r="G276" s="42"/>
      <c r="H276" s="42"/>
      <c r="I276" s="221"/>
      <c r="J276" s="42"/>
      <c r="K276" s="42"/>
      <c r="L276" s="46"/>
      <c r="M276" s="222"/>
      <c r="N276" s="223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152</v>
      </c>
      <c r="AU276" s="19" t="s">
        <v>85</v>
      </c>
    </row>
    <row r="277" s="2" customFormat="1" ht="16.5" customHeight="1">
      <c r="A277" s="40"/>
      <c r="B277" s="41"/>
      <c r="C277" s="206" t="s">
        <v>1077</v>
      </c>
      <c r="D277" s="206" t="s">
        <v>145</v>
      </c>
      <c r="E277" s="207" t="s">
        <v>1078</v>
      </c>
      <c r="F277" s="208" t="s">
        <v>1079</v>
      </c>
      <c r="G277" s="209" t="s">
        <v>148</v>
      </c>
      <c r="H277" s="210">
        <v>7</v>
      </c>
      <c r="I277" s="211"/>
      <c r="J277" s="212">
        <f>ROUND(I277*H277,2)</f>
        <v>0</v>
      </c>
      <c r="K277" s="208" t="s">
        <v>149</v>
      </c>
      <c r="L277" s="46"/>
      <c r="M277" s="213" t="s">
        <v>19</v>
      </c>
      <c r="N277" s="214" t="s">
        <v>46</v>
      </c>
      <c r="O277" s="86"/>
      <c r="P277" s="215">
        <f>O277*H277</f>
        <v>0</v>
      </c>
      <c r="Q277" s="215">
        <v>0</v>
      </c>
      <c r="R277" s="215">
        <f>Q277*H277</f>
        <v>0</v>
      </c>
      <c r="S277" s="215">
        <v>0</v>
      </c>
      <c r="T277" s="216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17" t="s">
        <v>275</v>
      </c>
      <c r="AT277" s="217" t="s">
        <v>145</v>
      </c>
      <c r="AU277" s="217" t="s">
        <v>85</v>
      </c>
      <c r="AY277" s="19" t="s">
        <v>142</v>
      </c>
      <c r="BE277" s="218">
        <f>IF(N277="základní",J277,0)</f>
        <v>0</v>
      </c>
      <c r="BF277" s="218">
        <f>IF(N277="snížená",J277,0)</f>
        <v>0</v>
      </c>
      <c r="BG277" s="218">
        <f>IF(N277="zákl. přenesená",J277,0)</f>
        <v>0</v>
      </c>
      <c r="BH277" s="218">
        <f>IF(N277="sníž. přenesená",J277,0)</f>
        <v>0</v>
      </c>
      <c r="BI277" s="218">
        <f>IF(N277="nulová",J277,0)</f>
        <v>0</v>
      </c>
      <c r="BJ277" s="19" t="s">
        <v>83</v>
      </c>
      <c r="BK277" s="218">
        <f>ROUND(I277*H277,2)</f>
        <v>0</v>
      </c>
      <c r="BL277" s="19" t="s">
        <v>275</v>
      </c>
      <c r="BM277" s="217" t="s">
        <v>1080</v>
      </c>
    </row>
    <row r="278" s="2" customFormat="1">
      <c r="A278" s="40"/>
      <c r="B278" s="41"/>
      <c r="C278" s="42"/>
      <c r="D278" s="219" t="s">
        <v>152</v>
      </c>
      <c r="E278" s="42"/>
      <c r="F278" s="220" t="s">
        <v>1079</v>
      </c>
      <c r="G278" s="42"/>
      <c r="H278" s="42"/>
      <c r="I278" s="221"/>
      <c r="J278" s="42"/>
      <c r="K278" s="42"/>
      <c r="L278" s="46"/>
      <c r="M278" s="222"/>
      <c r="N278" s="223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152</v>
      </c>
      <c r="AU278" s="19" t="s">
        <v>85</v>
      </c>
    </row>
    <row r="279" s="2" customFormat="1">
      <c r="A279" s="40"/>
      <c r="B279" s="41"/>
      <c r="C279" s="42"/>
      <c r="D279" s="224" t="s">
        <v>154</v>
      </c>
      <c r="E279" s="42"/>
      <c r="F279" s="225" t="s">
        <v>1081</v>
      </c>
      <c r="G279" s="42"/>
      <c r="H279" s="42"/>
      <c r="I279" s="221"/>
      <c r="J279" s="42"/>
      <c r="K279" s="42"/>
      <c r="L279" s="46"/>
      <c r="M279" s="222"/>
      <c r="N279" s="223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154</v>
      </c>
      <c r="AU279" s="19" t="s">
        <v>85</v>
      </c>
    </row>
    <row r="280" s="2" customFormat="1" ht="16.5" customHeight="1">
      <c r="A280" s="40"/>
      <c r="B280" s="41"/>
      <c r="C280" s="237" t="s">
        <v>1082</v>
      </c>
      <c r="D280" s="237" t="s">
        <v>224</v>
      </c>
      <c r="E280" s="238" t="s">
        <v>1083</v>
      </c>
      <c r="F280" s="239" t="s">
        <v>1084</v>
      </c>
      <c r="G280" s="240" t="s">
        <v>148</v>
      </c>
      <c r="H280" s="241">
        <v>7</v>
      </c>
      <c r="I280" s="242"/>
      <c r="J280" s="243">
        <f>ROUND(I280*H280,2)</f>
        <v>0</v>
      </c>
      <c r="K280" s="239" t="s">
        <v>149</v>
      </c>
      <c r="L280" s="244"/>
      <c r="M280" s="245" t="s">
        <v>19</v>
      </c>
      <c r="N280" s="246" t="s">
        <v>46</v>
      </c>
      <c r="O280" s="86"/>
      <c r="P280" s="215">
        <f>O280*H280</f>
        <v>0</v>
      </c>
      <c r="Q280" s="215">
        <v>0.00050000000000000001</v>
      </c>
      <c r="R280" s="215">
        <f>Q280*H280</f>
        <v>0.0035000000000000001</v>
      </c>
      <c r="S280" s="215">
        <v>0</v>
      </c>
      <c r="T280" s="216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17" t="s">
        <v>335</v>
      </c>
      <c r="AT280" s="217" t="s">
        <v>224</v>
      </c>
      <c r="AU280" s="217" t="s">
        <v>85</v>
      </c>
      <c r="AY280" s="19" t="s">
        <v>142</v>
      </c>
      <c r="BE280" s="218">
        <f>IF(N280="základní",J280,0)</f>
        <v>0</v>
      </c>
      <c r="BF280" s="218">
        <f>IF(N280="snížená",J280,0)</f>
        <v>0</v>
      </c>
      <c r="BG280" s="218">
        <f>IF(N280="zákl. přenesená",J280,0)</f>
        <v>0</v>
      </c>
      <c r="BH280" s="218">
        <f>IF(N280="sníž. přenesená",J280,0)</f>
        <v>0</v>
      </c>
      <c r="BI280" s="218">
        <f>IF(N280="nulová",J280,0)</f>
        <v>0</v>
      </c>
      <c r="BJ280" s="19" t="s">
        <v>83</v>
      </c>
      <c r="BK280" s="218">
        <f>ROUND(I280*H280,2)</f>
        <v>0</v>
      </c>
      <c r="BL280" s="19" t="s">
        <v>275</v>
      </c>
      <c r="BM280" s="217" t="s">
        <v>1085</v>
      </c>
    </row>
    <row r="281" s="2" customFormat="1">
      <c r="A281" s="40"/>
      <c r="B281" s="41"/>
      <c r="C281" s="42"/>
      <c r="D281" s="219" t="s">
        <v>152</v>
      </c>
      <c r="E281" s="42"/>
      <c r="F281" s="220" t="s">
        <v>1084</v>
      </c>
      <c r="G281" s="42"/>
      <c r="H281" s="42"/>
      <c r="I281" s="221"/>
      <c r="J281" s="42"/>
      <c r="K281" s="42"/>
      <c r="L281" s="46"/>
      <c r="M281" s="222"/>
      <c r="N281" s="223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152</v>
      </c>
      <c r="AU281" s="19" t="s">
        <v>85</v>
      </c>
    </row>
    <row r="282" s="2" customFormat="1" ht="16.5" customHeight="1">
      <c r="A282" s="40"/>
      <c r="B282" s="41"/>
      <c r="C282" s="206" t="s">
        <v>1086</v>
      </c>
      <c r="D282" s="206" t="s">
        <v>145</v>
      </c>
      <c r="E282" s="207" t="s">
        <v>1087</v>
      </c>
      <c r="F282" s="208" t="s">
        <v>1088</v>
      </c>
      <c r="G282" s="209" t="s">
        <v>148</v>
      </c>
      <c r="H282" s="210">
        <v>6</v>
      </c>
      <c r="I282" s="211"/>
      <c r="J282" s="212">
        <f>ROUND(I282*H282,2)</f>
        <v>0</v>
      </c>
      <c r="K282" s="208" t="s">
        <v>149</v>
      </c>
      <c r="L282" s="46"/>
      <c r="M282" s="213" t="s">
        <v>19</v>
      </c>
      <c r="N282" s="214" t="s">
        <v>46</v>
      </c>
      <c r="O282" s="86"/>
      <c r="P282" s="215">
        <f>O282*H282</f>
        <v>0</v>
      </c>
      <c r="Q282" s="215">
        <v>0</v>
      </c>
      <c r="R282" s="215">
        <f>Q282*H282</f>
        <v>0</v>
      </c>
      <c r="S282" s="215">
        <v>0</v>
      </c>
      <c r="T282" s="216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17" t="s">
        <v>275</v>
      </c>
      <c r="AT282" s="217" t="s">
        <v>145</v>
      </c>
      <c r="AU282" s="217" t="s">
        <v>85</v>
      </c>
      <c r="AY282" s="19" t="s">
        <v>142</v>
      </c>
      <c r="BE282" s="218">
        <f>IF(N282="základní",J282,0)</f>
        <v>0</v>
      </c>
      <c r="BF282" s="218">
        <f>IF(N282="snížená",J282,0)</f>
        <v>0</v>
      </c>
      <c r="BG282" s="218">
        <f>IF(N282="zákl. přenesená",J282,0)</f>
        <v>0</v>
      </c>
      <c r="BH282" s="218">
        <f>IF(N282="sníž. přenesená",J282,0)</f>
        <v>0</v>
      </c>
      <c r="BI282" s="218">
        <f>IF(N282="nulová",J282,0)</f>
        <v>0</v>
      </c>
      <c r="BJ282" s="19" t="s">
        <v>83</v>
      </c>
      <c r="BK282" s="218">
        <f>ROUND(I282*H282,2)</f>
        <v>0</v>
      </c>
      <c r="BL282" s="19" t="s">
        <v>275</v>
      </c>
      <c r="BM282" s="217" t="s">
        <v>1089</v>
      </c>
    </row>
    <row r="283" s="2" customFormat="1">
      <c r="A283" s="40"/>
      <c r="B283" s="41"/>
      <c r="C283" s="42"/>
      <c r="D283" s="219" t="s">
        <v>152</v>
      </c>
      <c r="E283" s="42"/>
      <c r="F283" s="220" t="s">
        <v>1088</v>
      </c>
      <c r="G283" s="42"/>
      <c r="H283" s="42"/>
      <c r="I283" s="221"/>
      <c r="J283" s="42"/>
      <c r="K283" s="42"/>
      <c r="L283" s="46"/>
      <c r="M283" s="222"/>
      <c r="N283" s="223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152</v>
      </c>
      <c r="AU283" s="19" t="s">
        <v>85</v>
      </c>
    </row>
    <row r="284" s="2" customFormat="1">
      <c r="A284" s="40"/>
      <c r="B284" s="41"/>
      <c r="C284" s="42"/>
      <c r="D284" s="224" t="s">
        <v>154</v>
      </c>
      <c r="E284" s="42"/>
      <c r="F284" s="225" t="s">
        <v>1090</v>
      </c>
      <c r="G284" s="42"/>
      <c r="H284" s="42"/>
      <c r="I284" s="221"/>
      <c r="J284" s="42"/>
      <c r="K284" s="42"/>
      <c r="L284" s="46"/>
      <c r="M284" s="222"/>
      <c r="N284" s="223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154</v>
      </c>
      <c r="AU284" s="19" t="s">
        <v>85</v>
      </c>
    </row>
    <row r="285" s="2" customFormat="1" ht="16.5" customHeight="1">
      <c r="A285" s="40"/>
      <c r="B285" s="41"/>
      <c r="C285" s="237" t="s">
        <v>440</v>
      </c>
      <c r="D285" s="237" t="s">
        <v>224</v>
      </c>
      <c r="E285" s="238" t="s">
        <v>1091</v>
      </c>
      <c r="F285" s="239" t="s">
        <v>1092</v>
      </c>
      <c r="G285" s="240" t="s">
        <v>148</v>
      </c>
      <c r="H285" s="241">
        <v>6</v>
      </c>
      <c r="I285" s="242"/>
      <c r="J285" s="243">
        <f>ROUND(I285*H285,2)</f>
        <v>0</v>
      </c>
      <c r="K285" s="239" t="s">
        <v>149</v>
      </c>
      <c r="L285" s="244"/>
      <c r="M285" s="245" t="s">
        <v>19</v>
      </c>
      <c r="N285" s="246" t="s">
        <v>46</v>
      </c>
      <c r="O285" s="86"/>
      <c r="P285" s="215">
        <f>O285*H285</f>
        <v>0</v>
      </c>
      <c r="Q285" s="215">
        <v>0.00050000000000000001</v>
      </c>
      <c r="R285" s="215">
        <f>Q285*H285</f>
        <v>0.0030000000000000001</v>
      </c>
      <c r="S285" s="215">
        <v>0</v>
      </c>
      <c r="T285" s="216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7" t="s">
        <v>335</v>
      </c>
      <c r="AT285" s="217" t="s">
        <v>224</v>
      </c>
      <c r="AU285" s="217" t="s">
        <v>85</v>
      </c>
      <c r="AY285" s="19" t="s">
        <v>142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19" t="s">
        <v>83</v>
      </c>
      <c r="BK285" s="218">
        <f>ROUND(I285*H285,2)</f>
        <v>0</v>
      </c>
      <c r="BL285" s="19" t="s">
        <v>275</v>
      </c>
      <c r="BM285" s="217" t="s">
        <v>1093</v>
      </c>
    </row>
    <row r="286" s="2" customFormat="1">
      <c r="A286" s="40"/>
      <c r="B286" s="41"/>
      <c r="C286" s="42"/>
      <c r="D286" s="219" t="s">
        <v>152</v>
      </c>
      <c r="E286" s="42"/>
      <c r="F286" s="220" t="s">
        <v>1092</v>
      </c>
      <c r="G286" s="42"/>
      <c r="H286" s="42"/>
      <c r="I286" s="221"/>
      <c r="J286" s="42"/>
      <c r="K286" s="42"/>
      <c r="L286" s="46"/>
      <c r="M286" s="222"/>
      <c r="N286" s="223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152</v>
      </c>
      <c r="AU286" s="19" t="s">
        <v>85</v>
      </c>
    </row>
    <row r="287" s="2" customFormat="1" ht="16.5" customHeight="1">
      <c r="A287" s="40"/>
      <c r="B287" s="41"/>
      <c r="C287" s="206" t="s">
        <v>1094</v>
      </c>
      <c r="D287" s="206" t="s">
        <v>145</v>
      </c>
      <c r="E287" s="207" t="s">
        <v>1095</v>
      </c>
      <c r="F287" s="208" t="s">
        <v>1096</v>
      </c>
      <c r="G287" s="209" t="s">
        <v>148</v>
      </c>
      <c r="H287" s="210">
        <v>7</v>
      </c>
      <c r="I287" s="211"/>
      <c r="J287" s="212">
        <f>ROUND(I287*H287,2)</f>
        <v>0</v>
      </c>
      <c r="K287" s="208" t="s">
        <v>149</v>
      </c>
      <c r="L287" s="46"/>
      <c r="M287" s="213" t="s">
        <v>19</v>
      </c>
      <c r="N287" s="214" t="s">
        <v>46</v>
      </c>
      <c r="O287" s="86"/>
      <c r="P287" s="215">
        <f>O287*H287</f>
        <v>0</v>
      </c>
      <c r="Q287" s="215">
        <v>0</v>
      </c>
      <c r="R287" s="215">
        <f>Q287*H287</f>
        <v>0</v>
      </c>
      <c r="S287" s="215">
        <v>0</v>
      </c>
      <c r="T287" s="216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7" t="s">
        <v>275</v>
      </c>
      <c r="AT287" s="217" t="s">
        <v>145</v>
      </c>
      <c r="AU287" s="217" t="s">
        <v>85</v>
      </c>
      <c r="AY287" s="19" t="s">
        <v>142</v>
      </c>
      <c r="BE287" s="218">
        <f>IF(N287="základní",J287,0)</f>
        <v>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19" t="s">
        <v>83</v>
      </c>
      <c r="BK287" s="218">
        <f>ROUND(I287*H287,2)</f>
        <v>0</v>
      </c>
      <c r="BL287" s="19" t="s">
        <v>275</v>
      </c>
      <c r="BM287" s="217" t="s">
        <v>1097</v>
      </c>
    </row>
    <row r="288" s="2" customFormat="1">
      <c r="A288" s="40"/>
      <c r="B288" s="41"/>
      <c r="C288" s="42"/>
      <c r="D288" s="219" t="s">
        <v>152</v>
      </c>
      <c r="E288" s="42"/>
      <c r="F288" s="220" t="s">
        <v>1096</v>
      </c>
      <c r="G288" s="42"/>
      <c r="H288" s="42"/>
      <c r="I288" s="221"/>
      <c r="J288" s="42"/>
      <c r="K288" s="42"/>
      <c r="L288" s="46"/>
      <c r="M288" s="222"/>
      <c r="N288" s="223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152</v>
      </c>
      <c r="AU288" s="19" t="s">
        <v>85</v>
      </c>
    </row>
    <row r="289" s="2" customFormat="1">
      <c r="A289" s="40"/>
      <c r="B289" s="41"/>
      <c r="C289" s="42"/>
      <c r="D289" s="224" t="s">
        <v>154</v>
      </c>
      <c r="E289" s="42"/>
      <c r="F289" s="225" t="s">
        <v>1098</v>
      </c>
      <c r="G289" s="42"/>
      <c r="H289" s="42"/>
      <c r="I289" s="221"/>
      <c r="J289" s="42"/>
      <c r="K289" s="42"/>
      <c r="L289" s="46"/>
      <c r="M289" s="222"/>
      <c r="N289" s="223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154</v>
      </c>
      <c r="AU289" s="19" t="s">
        <v>85</v>
      </c>
    </row>
    <row r="290" s="2" customFormat="1" ht="16.5" customHeight="1">
      <c r="A290" s="40"/>
      <c r="B290" s="41"/>
      <c r="C290" s="237" t="s">
        <v>1099</v>
      </c>
      <c r="D290" s="237" t="s">
        <v>224</v>
      </c>
      <c r="E290" s="238" t="s">
        <v>344</v>
      </c>
      <c r="F290" s="239" t="s">
        <v>345</v>
      </c>
      <c r="G290" s="240" t="s">
        <v>148</v>
      </c>
      <c r="H290" s="241">
        <v>7</v>
      </c>
      <c r="I290" s="242"/>
      <c r="J290" s="243">
        <f>ROUND(I290*H290,2)</f>
        <v>0</v>
      </c>
      <c r="K290" s="239" t="s">
        <v>149</v>
      </c>
      <c r="L290" s="244"/>
      <c r="M290" s="245" t="s">
        <v>19</v>
      </c>
      <c r="N290" s="246" t="s">
        <v>46</v>
      </c>
      <c r="O290" s="86"/>
      <c r="P290" s="215">
        <f>O290*H290</f>
        <v>0</v>
      </c>
      <c r="Q290" s="215">
        <v>0.00050000000000000001</v>
      </c>
      <c r="R290" s="215">
        <f>Q290*H290</f>
        <v>0.0035000000000000001</v>
      </c>
      <c r="S290" s="215">
        <v>0</v>
      </c>
      <c r="T290" s="216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17" t="s">
        <v>335</v>
      </c>
      <c r="AT290" s="217" t="s">
        <v>224</v>
      </c>
      <c r="AU290" s="217" t="s">
        <v>85</v>
      </c>
      <c r="AY290" s="19" t="s">
        <v>142</v>
      </c>
      <c r="BE290" s="218">
        <f>IF(N290="základní",J290,0)</f>
        <v>0</v>
      </c>
      <c r="BF290" s="218">
        <f>IF(N290="snížená",J290,0)</f>
        <v>0</v>
      </c>
      <c r="BG290" s="218">
        <f>IF(N290="zákl. přenesená",J290,0)</f>
        <v>0</v>
      </c>
      <c r="BH290" s="218">
        <f>IF(N290="sníž. přenesená",J290,0)</f>
        <v>0</v>
      </c>
      <c r="BI290" s="218">
        <f>IF(N290="nulová",J290,0)</f>
        <v>0</v>
      </c>
      <c r="BJ290" s="19" t="s">
        <v>83</v>
      </c>
      <c r="BK290" s="218">
        <f>ROUND(I290*H290,2)</f>
        <v>0</v>
      </c>
      <c r="BL290" s="19" t="s">
        <v>275</v>
      </c>
      <c r="BM290" s="217" t="s">
        <v>1100</v>
      </c>
    </row>
    <row r="291" s="2" customFormat="1">
      <c r="A291" s="40"/>
      <c r="B291" s="41"/>
      <c r="C291" s="42"/>
      <c r="D291" s="219" t="s">
        <v>152</v>
      </c>
      <c r="E291" s="42"/>
      <c r="F291" s="220" t="s">
        <v>345</v>
      </c>
      <c r="G291" s="42"/>
      <c r="H291" s="42"/>
      <c r="I291" s="221"/>
      <c r="J291" s="42"/>
      <c r="K291" s="42"/>
      <c r="L291" s="46"/>
      <c r="M291" s="222"/>
      <c r="N291" s="223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152</v>
      </c>
      <c r="AU291" s="19" t="s">
        <v>85</v>
      </c>
    </row>
    <row r="292" s="2" customFormat="1" ht="16.5" customHeight="1">
      <c r="A292" s="40"/>
      <c r="B292" s="41"/>
      <c r="C292" s="206" t="s">
        <v>465</v>
      </c>
      <c r="D292" s="206" t="s">
        <v>145</v>
      </c>
      <c r="E292" s="207" t="s">
        <v>1101</v>
      </c>
      <c r="F292" s="208" t="s">
        <v>1102</v>
      </c>
      <c r="G292" s="209" t="s">
        <v>148</v>
      </c>
      <c r="H292" s="210">
        <v>4</v>
      </c>
      <c r="I292" s="211"/>
      <c r="J292" s="212">
        <f>ROUND(I292*H292,2)</f>
        <v>0</v>
      </c>
      <c r="K292" s="208" t="s">
        <v>149</v>
      </c>
      <c r="L292" s="46"/>
      <c r="M292" s="213" t="s">
        <v>19</v>
      </c>
      <c r="N292" s="214" t="s">
        <v>46</v>
      </c>
      <c r="O292" s="86"/>
      <c r="P292" s="215">
        <f>O292*H292</f>
        <v>0</v>
      </c>
      <c r="Q292" s="215">
        <v>0</v>
      </c>
      <c r="R292" s="215">
        <f>Q292*H292</f>
        <v>0</v>
      </c>
      <c r="S292" s="215">
        <v>0</v>
      </c>
      <c r="T292" s="216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17" t="s">
        <v>275</v>
      </c>
      <c r="AT292" s="217" t="s">
        <v>145</v>
      </c>
      <c r="AU292" s="217" t="s">
        <v>85</v>
      </c>
      <c r="AY292" s="19" t="s">
        <v>142</v>
      </c>
      <c r="BE292" s="218">
        <f>IF(N292="základní",J292,0)</f>
        <v>0</v>
      </c>
      <c r="BF292" s="218">
        <f>IF(N292="snížená",J292,0)</f>
        <v>0</v>
      </c>
      <c r="BG292" s="218">
        <f>IF(N292="zákl. přenesená",J292,0)</f>
        <v>0</v>
      </c>
      <c r="BH292" s="218">
        <f>IF(N292="sníž. přenesená",J292,0)</f>
        <v>0</v>
      </c>
      <c r="BI292" s="218">
        <f>IF(N292="nulová",J292,0)</f>
        <v>0</v>
      </c>
      <c r="BJ292" s="19" t="s">
        <v>83</v>
      </c>
      <c r="BK292" s="218">
        <f>ROUND(I292*H292,2)</f>
        <v>0</v>
      </c>
      <c r="BL292" s="19" t="s">
        <v>275</v>
      </c>
      <c r="BM292" s="217" t="s">
        <v>1103</v>
      </c>
    </row>
    <row r="293" s="2" customFormat="1">
      <c r="A293" s="40"/>
      <c r="B293" s="41"/>
      <c r="C293" s="42"/>
      <c r="D293" s="219" t="s">
        <v>152</v>
      </c>
      <c r="E293" s="42"/>
      <c r="F293" s="220" t="s">
        <v>1102</v>
      </c>
      <c r="G293" s="42"/>
      <c r="H293" s="42"/>
      <c r="I293" s="221"/>
      <c r="J293" s="42"/>
      <c r="K293" s="42"/>
      <c r="L293" s="46"/>
      <c r="M293" s="222"/>
      <c r="N293" s="223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152</v>
      </c>
      <c r="AU293" s="19" t="s">
        <v>85</v>
      </c>
    </row>
    <row r="294" s="2" customFormat="1">
      <c r="A294" s="40"/>
      <c r="B294" s="41"/>
      <c r="C294" s="42"/>
      <c r="D294" s="224" t="s">
        <v>154</v>
      </c>
      <c r="E294" s="42"/>
      <c r="F294" s="225" t="s">
        <v>1104</v>
      </c>
      <c r="G294" s="42"/>
      <c r="H294" s="42"/>
      <c r="I294" s="221"/>
      <c r="J294" s="42"/>
      <c r="K294" s="42"/>
      <c r="L294" s="46"/>
      <c r="M294" s="222"/>
      <c r="N294" s="223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154</v>
      </c>
      <c r="AU294" s="19" t="s">
        <v>85</v>
      </c>
    </row>
    <row r="295" s="2" customFormat="1" ht="16.5" customHeight="1">
      <c r="A295" s="40"/>
      <c r="B295" s="41"/>
      <c r="C295" s="237" t="s">
        <v>471</v>
      </c>
      <c r="D295" s="237" t="s">
        <v>224</v>
      </c>
      <c r="E295" s="238" t="s">
        <v>1105</v>
      </c>
      <c r="F295" s="239" t="s">
        <v>1106</v>
      </c>
      <c r="G295" s="240" t="s">
        <v>148</v>
      </c>
      <c r="H295" s="241">
        <v>4</v>
      </c>
      <c r="I295" s="242"/>
      <c r="J295" s="243">
        <f>ROUND(I295*H295,2)</f>
        <v>0</v>
      </c>
      <c r="K295" s="239" t="s">
        <v>149</v>
      </c>
      <c r="L295" s="244"/>
      <c r="M295" s="245" t="s">
        <v>19</v>
      </c>
      <c r="N295" s="246" t="s">
        <v>46</v>
      </c>
      <c r="O295" s="86"/>
      <c r="P295" s="215">
        <f>O295*H295</f>
        <v>0</v>
      </c>
      <c r="Q295" s="215">
        <v>0.0030000000000000001</v>
      </c>
      <c r="R295" s="215">
        <f>Q295*H295</f>
        <v>0.012</v>
      </c>
      <c r="S295" s="215">
        <v>0</v>
      </c>
      <c r="T295" s="216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7" t="s">
        <v>335</v>
      </c>
      <c r="AT295" s="217" t="s">
        <v>224</v>
      </c>
      <c r="AU295" s="217" t="s">
        <v>85</v>
      </c>
      <c r="AY295" s="19" t="s">
        <v>142</v>
      </c>
      <c r="BE295" s="218">
        <f>IF(N295="základní",J295,0)</f>
        <v>0</v>
      </c>
      <c r="BF295" s="218">
        <f>IF(N295="snížená",J295,0)</f>
        <v>0</v>
      </c>
      <c r="BG295" s="218">
        <f>IF(N295="zákl. přenesená",J295,0)</f>
        <v>0</v>
      </c>
      <c r="BH295" s="218">
        <f>IF(N295="sníž. přenesená",J295,0)</f>
        <v>0</v>
      </c>
      <c r="BI295" s="218">
        <f>IF(N295="nulová",J295,0)</f>
        <v>0</v>
      </c>
      <c r="BJ295" s="19" t="s">
        <v>83</v>
      </c>
      <c r="BK295" s="218">
        <f>ROUND(I295*H295,2)</f>
        <v>0</v>
      </c>
      <c r="BL295" s="19" t="s">
        <v>275</v>
      </c>
      <c r="BM295" s="217" t="s">
        <v>1107</v>
      </c>
    </row>
    <row r="296" s="2" customFormat="1">
      <c r="A296" s="40"/>
      <c r="B296" s="41"/>
      <c r="C296" s="42"/>
      <c r="D296" s="219" t="s">
        <v>152</v>
      </c>
      <c r="E296" s="42"/>
      <c r="F296" s="220" t="s">
        <v>1106</v>
      </c>
      <c r="G296" s="42"/>
      <c r="H296" s="42"/>
      <c r="I296" s="221"/>
      <c r="J296" s="42"/>
      <c r="K296" s="42"/>
      <c r="L296" s="46"/>
      <c r="M296" s="222"/>
      <c r="N296" s="223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152</v>
      </c>
      <c r="AU296" s="19" t="s">
        <v>85</v>
      </c>
    </row>
    <row r="297" s="2" customFormat="1" ht="16.5" customHeight="1">
      <c r="A297" s="40"/>
      <c r="B297" s="41"/>
      <c r="C297" s="206" t="s">
        <v>445</v>
      </c>
      <c r="D297" s="206" t="s">
        <v>145</v>
      </c>
      <c r="E297" s="207" t="s">
        <v>1108</v>
      </c>
      <c r="F297" s="208" t="s">
        <v>1109</v>
      </c>
      <c r="G297" s="209" t="s">
        <v>148</v>
      </c>
      <c r="H297" s="210">
        <v>6</v>
      </c>
      <c r="I297" s="211"/>
      <c r="J297" s="212">
        <f>ROUND(I297*H297,2)</f>
        <v>0</v>
      </c>
      <c r="K297" s="208" t="s">
        <v>149</v>
      </c>
      <c r="L297" s="46"/>
      <c r="M297" s="213" t="s">
        <v>19</v>
      </c>
      <c r="N297" s="214" t="s">
        <v>46</v>
      </c>
      <c r="O297" s="86"/>
      <c r="P297" s="215">
        <f>O297*H297</f>
        <v>0</v>
      </c>
      <c r="Q297" s="215">
        <v>0</v>
      </c>
      <c r="R297" s="215">
        <f>Q297*H297</f>
        <v>0</v>
      </c>
      <c r="S297" s="215">
        <v>0</v>
      </c>
      <c r="T297" s="216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7" t="s">
        <v>275</v>
      </c>
      <c r="AT297" s="217" t="s">
        <v>145</v>
      </c>
      <c r="AU297" s="217" t="s">
        <v>85</v>
      </c>
      <c r="AY297" s="19" t="s">
        <v>142</v>
      </c>
      <c r="BE297" s="218">
        <f>IF(N297="základní",J297,0)</f>
        <v>0</v>
      </c>
      <c r="BF297" s="218">
        <f>IF(N297="snížená",J297,0)</f>
        <v>0</v>
      </c>
      <c r="BG297" s="218">
        <f>IF(N297="zákl. přenesená",J297,0)</f>
        <v>0</v>
      </c>
      <c r="BH297" s="218">
        <f>IF(N297="sníž. přenesená",J297,0)</f>
        <v>0</v>
      </c>
      <c r="BI297" s="218">
        <f>IF(N297="nulová",J297,0)</f>
        <v>0</v>
      </c>
      <c r="BJ297" s="19" t="s">
        <v>83</v>
      </c>
      <c r="BK297" s="218">
        <f>ROUND(I297*H297,2)</f>
        <v>0</v>
      </c>
      <c r="BL297" s="19" t="s">
        <v>275</v>
      </c>
      <c r="BM297" s="217" t="s">
        <v>1110</v>
      </c>
    </row>
    <row r="298" s="2" customFormat="1">
      <c r="A298" s="40"/>
      <c r="B298" s="41"/>
      <c r="C298" s="42"/>
      <c r="D298" s="219" t="s">
        <v>152</v>
      </c>
      <c r="E298" s="42"/>
      <c r="F298" s="220" t="s">
        <v>1109</v>
      </c>
      <c r="G298" s="42"/>
      <c r="H298" s="42"/>
      <c r="I298" s="221"/>
      <c r="J298" s="42"/>
      <c r="K298" s="42"/>
      <c r="L298" s="46"/>
      <c r="M298" s="222"/>
      <c r="N298" s="223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152</v>
      </c>
      <c r="AU298" s="19" t="s">
        <v>85</v>
      </c>
    </row>
    <row r="299" s="2" customFormat="1">
      <c r="A299" s="40"/>
      <c r="B299" s="41"/>
      <c r="C299" s="42"/>
      <c r="D299" s="224" t="s">
        <v>154</v>
      </c>
      <c r="E299" s="42"/>
      <c r="F299" s="225" t="s">
        <v>1111</v>
      </c>
      <c r="G299" s="42"/>
      <c r="H299" s="42"/>
      <c r="I299" s="221"/>
      <c r="J299" s="42"/>
      <c r="K299" s="42"/>
      <c r="L299" s="46"/>
      <c r="M299" s="222"/>
      <c r="N299" s="223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154</v>
      </c>
      <c r="AU299" s="19" t="s">
        <v>85</v>
      </c>
    </row>
    <row r="300" s="2" customFormat="1" ht="16.5" customHeight="1">
      <c r="A300" s="40"/>
      <c r="B300" s="41"/>
      <c r="C300" s="237" t="s">
        <v>451</v>
      </c>
      <c r="D300" s="237" t="s">
        <v>224</v>
      </c>
      <c r="E300" s="238" t="s">
        <v>1112</v>
      </c>
      <c r="F300" s="239" t="s">
        <v>1113</v>
      </c>
      <c r="G300" s="240" t="s">
        <v>148</v>
      </c>
      <c r="H300" s="241">
        <v>6</v>
      </c>
      <c r="I300" s="242"/>
      <c r="J300" s="243">
        <f>ROUND(I300*H300,2)</f>
        <v>0</v>
      </c>
      <c r="K300" s="239" t="s">
        <v>149</v>
      </c>
      <c r="L300" s="244"/>
      <c r="M300" s="245" t="s">
        <v>19</v>
      </c>
      <c r="N300" s="246" t="s">
        <v>46</v>
      </c>
      <c r="O300" s="86"/>
      <c r="P300" s="215">
        <f>O300*H300</f>
        <v>0</v>
      </c>
      <c r="Q300" s="215">
        <v>0.0012999999999999999</v>
      </c>
      <c r="R300" s="215">
        <f>Q300*H300</f>
        <v>0.0077999999999999996</v>
      </c>
      <c r="S300" s="215">
        <v>0</v>
      </c>
      <c r="T300" s="216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17" t="s">
        <v>335</v>
      </c>
      <c r="AT300" s="217" t="s">
        <v>224</v>
      </c>
      <c r="AU300" s="217" t="s">
        <v>85</v>
      </c>
      <c r="AY300" s="19" t="s">
        <v>142</v>
      </c>
      <c r="BE300" s="218">
        <f>IF(N300="základní",J300,0)</f>
        <v>0</v>
      </c>
      <c r="BF300" s="218">
        <f>IF(N300="snížená",J300,0)</f>
        <v>0</v>
      </c>
      <c r="BG300" s="218">
        <f>IF(N300="zákl. přenesená",J300,0)</f>
        <v>0</v>
      </c>
      <c r="BH300" s="218">
        <f>IF(N300="sníž. přenesená",J300,0)</f>
        <v>0</v>
      </c>
      <c r="BI300" s="218">
        <f>IF(N300="nulová",J300,0)</f>
        <v>0</v>
      </c>
      <c r="BJ300" s="19" t="s">
        <v>83</v>
      </c>
      <c r="BK300" s="218">
        <f>ROUND(I300*H300,2)</f>
        <v>0</v>
      </c>
      <c r="BL300" s="19" t="s">
        <v>275</v>
      </c>
      <c r="BM300" s="217" t="s">
        <v>1114</v>
      </c>
    </row>
    <row r="301" s="2" customFormat="1">
      <c r="A301" s="40"/>
      <c r="B301" s="41"/>
      <c r="C301" s="42"/>
      <c r="D301" s="219" t="s">
        <v>152</v>
      </c>
      <c r="E301" s="42"/>
      <c r="F301" s="220" t="s">
        <v>1113</v>
      </c>
      <c r="G301" s="42"/>
      <c r="H301" s="42"/>
      <c r="I301" s="221"/>
      <c r="J301" s="42"/>
      <c r="K301" s="42"/>
      <c r="L301" s="46"/>
      <c r="M301" s="222"/>
      <c r="N301" s="223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152</v>
      </c>
      <c r="AU301" s="19" t="s">
        <v>85</v>
      </c>
    </row>
    <row r="302" s="2" customFormat="1" ht="16.5" customHeight="1">
      <c r="A302" s="40"/>
      <c r="B302" s="41"/>
      <c r="C302" s="206" t="s">
        <v>458</v>
      </c>
      <c r="D302" s="206" t="s">
        <v>145</v>
      </c>
      <c r="E302" s="207" t="s">
        <v>1115</v>
      </c>
      <c r="F302" s="208" t="s">
        <v>1116</v>
      </c>
      <c r="G302" s="209" t="s">
        <v>148</v>
      </c>
      <c r="H302" s="210">
        <v>7</v>
      </c>
      <c r="I302" s="211"/>
      <c r="J302" s="212">
        <f>ROUND(I302*H302,2)</f>
        <v>0</v>
      </c>
      <c r="K302" s="208" t="s">
        <v>149</v>
      </c>
      <c r="L302" s="46"/>
      <c r="M302" s="213" t="s">
        <v>19</v>
      </c>
      <c r="N302" s="214" t="s">
        <v>46</v>
      </c>
      <c r="O302" s="86"/>
      <c r="P302" s="215">
        <f>O302*H302</f>
        <v>0</v>
      </c>
      <c r="Q302" s="215">
        <v>0</v>
      </c>
      <c r="R302" s="215">
        <f>Q302*H302</f>
        <v>0</v>
      </c>
      <c r="S302" s="215">
        <v>0</v>
      </c>
      <c r="T302" s="216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17" t="s">
        <v>275</v>
      </c>
      <c r="AT302" s="217" t="s">
        <v>145</v>
      </c>
      <c r="AU302" s="217" t="s">
        <v>85</v>
      </c>
      <c r="AY302" s="19" t="s">
        <v>142</v>
      </c>
      <c r="BE302" s="218">
        <f>IF(N302="základní",J302,0)</f>
        <v>0</v>
      </c>
      <c r="BF302" s="218">
        <f>IF(N302="snížená",J302,0)</f>
        <v>0</v>
      </c>
      <c r="BG302" s="218">
        <f>IF(N302="zákl. přenesená",J302,0)</f>
        <v>0</v>
      </c>
      <c r="BH302" s="218">
        <f>IF(N302="sníž. přenesená",J302,0)</f>
        <v>0</v>
      </c>
      <c r="BI302" s="218">
        <f>IF(N302="nulová",J302,0)</f>
        <v>0</v>
      </c>
      <c r="BJ302" s="19" t="s">
        <v>83</v>
      </c>
      <c r="BK302" s="218">
        <f>ROUND(I302*H302,2)</f>
        <v>0</v>
      </c>
      <c r="BL302" s="19" t="s">
        <v>275</v>
      </c>
      <c r="BM302" s="217" t="s">
        <v>1117</v>
      </c>
    </row>
    <row r="303" s="2" customFormat="1">
      <c r="A303" s="40"/>
      <c r="B303" s="41"/>
      <c r="C303" s="42"/>
      <c r="D303" s="219" t="s">
        <v>152</v>
      </c>
      <c r="E303" s="42"/>
      <c r="F303" s="220" t="s">
        <v>1116</v>
      </c>
      <c r="G303" s="42"/>
      <c r="H303" s="42"/>
      <c r="I303" s="221"/>
      <c r="J303" s="42"/>
      <c r="K303" s="42"/>
      <c r="L303" s="46"/>
      <c r="M303" s="222"/>
      <c r="N303" s="223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152</v>
      </c>
      <c r="AU303" s="19" t="s">
        <v>85</v>
      </c>
    </row>
    <row r="304" s="2" customFormat="1">
      <c r="A304" s="40"/>
      <c r="B304" s="41"/>
      <c r="C304" s="42"/>
      <c r="D304" s="224" t="s">
        <v>154</v>
      </c>
      <c r="E304" s="42"/>
      <c r="F304" s="225" t="s">
        <v>1118</v>
      </c>
      <c r="G304" s="42"/>
      <c r="H304" s="42"/>
      <c r="I304" s="221"/>
      <c r="J304" s="42"/>
      <c r="K304" s="42"/>
      <c r="L304" s="46"/>
      <c r="M304" s="222"/>
      <c r="N304" s="223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154</v>
      </c>
      <c r="AU304" s="19" t="s">
        <v>85</v>
      </c>
    </row>
    <row r="305" s="2" customFormat="1" ht="16.5" customHeight="1">
      <c r="A305" s="40"/>
      <c r="B305" s="41"/>
      <c r="C305" s="237" t="s">
        <v>475</v>
      </c>
      <c r="D305" s="237" t="s">
        <v>224</v>
      </c>
      <c r="E305" s="238" t="s">
        <v>1119</v>
      </c>
      <c r="F305" s="239" t="s">
        <v>1120</v>
      </c>
      <c r="G305" s="240" t="s">
        <v>148</v>
      </c>
      <c r="H305" s="241">
        <v>7</v>
      </c>
      <c r="I305" s="242"/>
      <c r="J305" s="243">
        <f>ROUND(I305*H305,2)</f>
        <v>0</v>
      </c>
      <c r="K305" s="239" t="s">
        <v>149</v>
      </c>
      <c r="L305" s="244"/>
      <c r="M305" s="245" t="s">
        <v>19</v>
      </c>
      <c r="N305" s="246" t="s">
        <v>46</v>
      </c>
      <c r="O305" s="86"/>
      <c r="P305" s="215">
        <f>O305*H305</f>
        <v>0</v>
      </c>
      <c r="Q305" s="215">
        <v>0.00012</v>
      </c>
      <c r="R305" s="215">
        <f>Q305*H305</f>
        <v>0.00084000000000000003</v>
      </c>
      <c r="S305" s="215">
        <v>0</v>
      </c>
      <c r="T305" s="216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17" t="s">
        <v>335</v>
      </c>
      <c r="AT305" s="217" t="s">
        <v>224</v>
      </c>
      <c r="AU305" s="217" t="s">
        <v>85</v>
      </c>
      <c r="AY305" s="19" t="s">
        <v>142</v>
      </c>
      <c r="BE305" s="218">
        <f>IF(N305="základní",J305,0)</f>
        <v>0</v>
      </c>
      <c r="BF305" s="218">
        <f>IF(N305="snížená",J305,0)</f>
        <v>0</v>
      </c>
      <c r="BG305" s="218">
        <f>IF(N305="zákl. přenesená",J305,0)</f>
        <v>0</v>
      </c>
      <c r="BH305" s="218">
        <f>IF(N305="sníž. přenesená",J305,0)</f>
        <v>0</v>
      </c>
      <c r="BI305" s="218">
        <f>IF(N305="nulová",J305,0)</f>
        <v>0</v>
      </c>
      <c r="BJ305" s="19" t="s">
        <v>83</v>
      </c>
      <c r="BK305" s="218">
        <f>ROUND(I305*H305,2)</f>
        <v>0</v>
      </c>
      <c r="BL305" s="19" t="s">
        <v>275</v>
      </c>
      <c r="BM305" s="217" t="s">
        <v>1121</v>
      </c>
    </row>
    <row r="306" s="2" customFormat="1">
      <c r="A306" s="40"/>
      <c r="B306" s="41"/>
      <c r="C306" s="42"/>
      <c r="D306" s="219" t="s">
        <v>152</v>
      </c>
      <c r="E306" s="42"/>
      <c r="F306" s="220" t="s">
        <v>1120</v>
      </c>
      <c r="G306" s="42"/>
      <c r="H306" s="42"/>
      <c r="I306" s="221"/>
      <c r="J306" s="42"/>
      <c r="K306" s="42"/>
      <c r="L306" s="46"/>
      <c r="M306" s="222"/>
      <c r="N306" s="223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152</v>
      </c>
      <c r="AU306" s="19" t="s">
        <v>85</v>
      </c>
    </row>
    <row r="307" s="2" customFormat="1" ht="16.5" customHeight="1">
      <c r="A307" s="40"/>
      <c r="B307" s="41"/>
      <c r="C307" s="206" t="s">
        <v>484</v>
      </c>
      <c r="D307" s="206" t="s">
        <v>145</v>
      </c>
      <c r="E307" s="207" t="s">
        <v>1122</v>
      </c>
      <c r="F307" s="208" t="s">
        <v>1123</v>
      </c>
      <c r="G307" s="209" t="s">
        <v>148</v>
      </c>
      <c r="H307" s="210">
        <v>11</v>
      </c>
      <c r="I307" s="211"/>
      <c r="J307" s="212">
        <f>ROUND(I307*H307,2)</f>
        <v>0</v>
      </c>
      <c r="K307" s="208" t="s">
        <v>149</v>
      </c>
      <c r="L307" s="46"/>
      <c r="M307" s="213" t="s">
        <v>19</v>
      </c>
      <c r="N307" s="214" t="s">
        <v>46</v>
      </c>
      <c r="O307" s="86"/>
      <c r="P307" s="215">
        <f>O307*H307</f>
        <v>0</v>
      </c>
      <c r="Q307" s="215">
        <v>0</v>
      </c>
      <c r="R307" s="215">
        <f>Q307*H307</f>
        <v>0</v>
      </c>
      <c r="S307" s="215">
        <v>0</v>
      </c>
      <c r="T307" s="216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17" t="s">
        <v>275</v>
      </c>
      <c r="AT307" s="217" t="s">
        <v>145</v>
      </c>
      <c r="AU307" s="217" t="s">
        <v>85</v>
      </c>
      <c r="AY307" s="19" t="s">
        <v>142</v>
      </c>
      <c r="BE307" s="218">
        <f>IF(N307="základní",J307,0)</f>
        <v>0</v>
      </c>
      <c r="BF307" s="218">
        <f>IF(N307="snížená",J307,0)</f>
        <v>0</v>
      </c>
      <c r="BG307" s="218">
        <f>IF(N307="zákl. přenesená",J307,0)</f>
        <v>0</v>
      </c>
      <c r="BH307" s="218">
        <f>IF(N307="sníž. přenesená",J307,0)</f>
        <v>0</v>
      </c>
      <c r="BI307" s="218">
        <f>IF(N307="nulová",J307,0)</f>
        <v>0</v>
      </c>
      <c r="BJ307" s="19" t="s">
        <v>83</v>
      </c>
      <c r="BK307" s="218">
        <f>ROUND(I307*H307,2)</f>
        <v>0</v>
      </c>
      <c r="BL307" s="19" t="s">
        <v>275</v>
      </c>
      <c r="BM307" s="217" t="s">
        <v>1124</v>
      </c>
    </row>
    <row r="308" s="2" customFormat="1">
      <c r="A308" s="40"/>
      <c r="B308" s="41"/>
      <c r="C308" s="42"/>
      <c r="D308" s="219" t="s">
        <v>152</v>
      </c>
      <c r="E308" s="42"/>
      <c r="F308" s="220" t="s">
        <v>1123</v>
      </c>
      <c r="G308" s="42"/>
      <c r="H308" s="42"/>
      <c r="I308" s="221"/>
      <c r="J308" s="42"/>
      <c r="K308" s="42"/>
      <c r="L308" s="46"/>
      <c r="M308" s="222"/>
      <c r="N308" s="223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152</v>
      </c>
      <c r="AU308" s="19" t="s">
        <v>85</v>
      </c>
    </row>
    <row r="309" s="2" customFormat="1">
      <c r="A309" s="40"/>
      <c r="B309" s="41"/>
      <c r="C309" s="42"/>
      <c r="D309" s="224" t="s">
        <v>154</v>
      </c>
      <c r="E309" s="42"/>
      <c r="F309" s="225" t="s">
        <v>1125</v>
      </c>
      <c r="G309" s="42"/>
      <c r="H309" s="42"/>
      <c r="I309" s="221"/>
      <c r="J309" s="42"/>
      <c r="K309" s="42"/>
      <c r="L309" s="46"/>
      <c r="M309" s="222"/>
      <c r="N309" s="223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154</v>
      </c>
      <c r="AU309" s="19" t="s">
        <v>85</v>
      </c>
    </row>
    <row r="310" s="2" customFormat="1" ht="16.5" customHeight="1">
      <c r="A310" s="40"/>
      <c r="B310" s="41"/>
      <c r="C310" s="237" t="s">
        <v>491</v>
      </c>
      <c r="D310" s="237" t="s">
        <v>224</v>
      </c>
      <c r="E310" s="238" t="s">
        <v>1126</v>
      </c>
      <c r="F310" s="239" t="s">
        <v>1127</v>
      </c>
      <c r="G310" s="240" t="s">
        <v>148</v>
      </c>
      <c r="H310" s="241">
        <v>11</v>
      </c>
      <c r="I310" s="242"/>
      <c r="J310" s="243">
        <f>ROUND(I310*H310,2)</f>
        <v>0</v>
      </c>
      <c r="K310" s="239" t="s">
        <v>149</v>
      </c>
      <c r="L310" s="244"/>
      <c r="M310" s="245" t="s">
        <v>19</v>
      </c>
      <c r="N310" s="246" t="s">
        <v>46</v>
      </c>
      <c r="O310" s="86"/>
      <c r="P310" s="215">
        <f>O310*H310</f>
        <v>0</v>
      </c>
      <c r="Q310" s="215">
        <v>0.00020000000000000001</v>
      </c>
      <c r="R310" s="215">
        <f>Q310*H310</f>
        <v>0.0022000000000000001</v>
      </c>
      <c r="S310" s="215">
        <v>0</v>
      </c>
      <c r="T310" s="216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17" t="s">
        <v>335</v>
      </c>
      <c r="AT310" s="217" t="s">
        <v>224</v>
      </c>
      <c r="AU310" s="217" t="s">
        <v>85</v>
      </c>
      <c r="AY310" s="19" t="s">
        <v>142</v>
      </c>
      <c r="BE310" s="218">
        <f>IF(N310="základní",J310,0)</f>
        <v>0</v>
      </c>
      <c r="BF310" s="218">
        <f>IF(N310="snížená",J310,0)</f>
        <v>0</v>
      </c>
      <c r="BG310" s="218">
        <f>IF(N310="zákl. přenesená",J310,0)</f>
        <v>0</v>
      </c>
      <c r="BH310" s="218">
        <f>IF(N310="sníž. přenesená",J310,0)</f>
        <v>0</v>
      </c>
      <c r="BI310" s="218">
        <f>IF(N310="nulová",J310,0)</f>
        <v>0</v>
      </c>
      <c r="BJ310" s="19" t="s">
        <v>83</v>
      </c>
      <c r="BK310" s="218">
        <f>ROUND(I310*H310,2)</f>
        <v>0</v>
      </c>
      <c r="BL310" s="19" t="s">
        <v>275</v>
      </c>
      <c r="BM310" s="217" t="s">
        <v>1128</v>
      </c>
    </row>
    <row r="311" s="2" customFormat="1">
      <c r="A311" s="40"/>
      <c r="B311" s="41"/>
      <c r="C311" s="42"/>
      <c r="D311" s="219" t="s">
        <v>152</v>
      </c>
      <c r="E311" s="42"/>
      <c r="F311" s="220" t="s">
        <v>1127</v>
      </c>
      <c r="G311" s="42"/>
      <c r="H311" s="42"/>
      <c r="I311" s="221"/>
      <c r="J311" s="42"/>
      <c r="K311" s="42"/>
      <c r="L311" s="46"/>
      <c r="M311" s="222"/>
      <c r="N311" s="223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152</v>
      </c>
      <c r="AU311" s="19" t="s">
        <v>85</v>
      </c>
    </row>
    <row r="312" s="2" customFormat="1" ht="16.5" customHeight="1">
      <c r="A312" s="40"/>
      <c r="B312" s="41"/>
      <c r="C312" s="206" t="s">
        <v>502</v>
      </c>
      <c r="D312" s="206" t="s">
        <v>145</v>
      </c>
      <c r="E312" s="207" t="s">
        <v>1129</v>
      </c>
      <c r="F312" s="208" t="s">
        <v>1130</v>
      </c>
      <c r="G312" s="209" t="s">
        <v>350</v>
      </c>
      <c r="H312" s="210">
        <v>2</v>
      </c>
      <c r="I312" s="211"/>
      <c r="J312" s="212">
        <f>ROUND(I312*H312,2)</f>
        <v>0</v>
      </c>
      <c r="K312" s="208" t="s">
        <v>149</v>
      </c>
      <c r="L312" s="46"/>
      <c r="M312" s="213" t="s">
        <v>19</v>
      </c>
      <c r="N312" s="214" t="s">
        <v>46</v>
      </c>
      <c r="O312" s="86"/>
      <c r="P312" s="215">
        <f>O312*H312</f>
        <v>0</v>
      </c>
      <c r="Q312" s="215">
        <v>0</v>
      </c>
      <c r="R312" s="215">
        <f>Q312*H312</f>
        <v>0</v>
      </c>
      <c r="S312" s="215">
        <v>0.0091999999999999998</v>
      </c>
      <c r="T312" s="216">
        <f>S312*H312</f>
        <v>0.0184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17" t="s">
        <v>275</v>
      </c>
      <c r="AT312" s="217" t="s">
        <v>145</v>
      </c>
      <c r="AU312" s="217" t="s">
        <v>85</v>
      </c>
      <c r="AY312" s="19" t="s">
        <v>142</v>
      </c>
      <c r="BE312" s="218">
        <f>IF(N312="základní",J312,0)</f>
        <v>0</v>
      </c>
      <c r="BF312" s="218">
        <f>IF(N312="snížená",J312,0)</f>
        <v>0</v>
      </c>
      <c r="BG312" s="218">
        <f>IF(N312="zákl. přenesená",J312,0)</f>
        <v>0</v>
      </c>
      <c r="BH312" s="218">
        <f>IF(N312="sníž. přenesená",J312,0)</f>
        <v>0</v>
      </c>
      <c r="BI312" s="218">
        <f>IF(N312="nulová",J312,0)</f>
        <v>0</v>
      </c>
      <c r="BJ312" s="19" t="s">
        <v>83</v>
      </c>
      <c r="BK312" s="218">
        <f>ROUND(I312*H312,2)</f>
        <v>0</v>
      </c>
      <c r="BL312" s="19" t="s">
        <v>275</v>
      </c>
      <c r="BM312" s="217" t="s">
        <v>1131</v>
      </c>
    </row>
    <row r="313" s="2" customFormat="1">
      <c r="A313" s="40"/>
      <c r="B313" s="41"/>
      <c r="C313" s="42"/>
      <c r="D313" s="219" t="s">
        <v>152</v>
      </c>
      <c r="E313" s="42"/>
      <c r="F313" s="220" t="s">
        <v>1130</v>
      </c>
      <c r="G313" s="42"/>
      <c r="H313" s="42"/>
      <c r="I313" s="221"/>
      <c r="J313" s="42"/>
      <c r="K313" s="42"/>
      <c r="L313" s="46"/>
      <c r="M313" s="222"/>
      <c r="N313" s="223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152</v>
      </c>
      <c r="AU313" s="19" t="s">
        <v>85</v>
      </c>
    </row>
    <row r="314" s="2" customFormat="1">
      <c r="A314" s="40"/>
      <c r="B314" s="41"/>
      <c r="C314" s="42"/>
      <c r="D314" s="224" t="s">
        <v>154</v>
      </c>
      <c r="E314" s="42"/>
      <c r="F314" s="225" t="s">
        <v>1132</v>
      </c>
      <c r="G314" s="42"/>
      <c r="H314" s="42"/>
      <c r="I314" s="221"/>
      <c r="J314" s="42"/>
      <c r="K314" s="42"/>
      <c r="L314" s="46"/>
      <c r="M314" s="222"/>
      <c r="N314" s="223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154</v>
      </c>
      <c r="AU314" s="19" t="s">
        <v>85</v>
      </c>
    </row>
    <row r="315" s="2" customFormat="1" ht="16.5" customHeight="1">
      <c r="A315" s="40"/>
      <c r="B315" s="41"/>
      <c r="C315" s="206" t="s">
        <v>506</v>
      </c>
      <c r="D315" s="206" t="s">
        <v>145</v>
      </c>
      <c r="E315" s="207" t="s">
        <v>1133</v>
      </c>
      <c r="F315" s="208" t="s">
        <v>1134</v>
      </c>
      <c r="G315" s="209" t="s">
        <v>350</v>
      </c>
      <c r="H315" s="210">
        <v>4</v>
      </c>
      <c r="I315" s="211"/>
      <c r="J315" s="212">
        <f>ROUND(I315*H315,2)</f>
        <v>0</v>
      </c>
      <c r="K315" s="208" t="s">
        <v>149</v>
      </c>
      <c r="L315" s="46"/>
      <c r="M315" s="213" t="s">
        <v>19</v>
      </c>
      <c r="N315" s="214" t="s">
        <v>46</v>
      </c>
      <c r="O315" s="86"/>
      <c r="P315" s="215">
        <f>O315*H315</f>
        <v>0</v>
      </c>
      <c r="Q315" s="215">
        <v>0.0098300000000000002</v>
      </c>
      <c r="R315" s="215">
        <f>Q315*H315</f>
        <v>0.039320000000000001</v>
      </c>
      <c r="S315" s="215">
        <v>0</v>
      </c>
      <c r="T315" s="216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17" t="s">
        <v>275</v>
      </c>
      <c r="AT315" s="217" t="s">
        <v>145</v>
      </c>
      <c r="AU315" s="217" t="s">
        <v>85</v>
      </c>
      <c r="AY315" s="19" t="s">
        <v>142</v>
      </c>
      <c r="BE315" s="218">
        <f>IF(N315="základní",J315,0)</f>
        <v>0</v>
      </c>
      <c r="BF315" s="218">
        <f>IF(N315="snížená",J315,0)</f>
        <v>0</v>
      </c>
      <c r="BG315" s="218">
        <f>IF(N315="zákl. přenesená",J315,0)</f>
        <v>0</v>
      </c>
      <c r="BH315" s="218">
        <f>IF(N315="sníž. přenesená",J315,0)</f>
        <v>0</v>
      </c>
      <c r="BI315" s="218">
        <f>IF(N315="nulová",J315,0)</f>
        <v>0</v>
      </c>
      <c r="BJ315" s="19" t="s">
        <v>83</v>
      </c>
      <c r="BK315" s="218">
        <f>ROUND(I315*H315,2)</f>
        <v>0</v>
      </c>
      <c r="BL315" s="19" t="s">
        <v>275</v>
      </c>
      <c r="BM315" s="217" t="s">
        <v>1135</v>
      </c>
    </row>
    <row r="316" s="2" customFormat="1">
      <c r="A316" s="40"/>
      <c r="B316" s="41"/>
      <c r="C316" s="42"/>
      <c r="D316" s="219" t="s">
        <v>152</v>
      </c>
      <c r="E316" s="42"/>
      <c r="F316" s="220" t="s">
        <v>1134</v>
      </c>
      <c r="G316" s="42"/>
      <c r="H316" s="42"/>
      <c r="I316" s="221"/>
      <c r="J316" s="42"/>
      <c r="K316" s="42"/>
      <c r="L316" s="46"/>
      <c r="M316" s="222"/>
      <c r="N316" s="223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152</v>
      </c>
      <c r="AU316" s="19" t="s">
        <v>85</v>
      </c>
    </row>
    <row r="317" s="2" customFormat="1">
      <c r="A317" s="40"/>
      <c r="B317" s="41"/>
      <c r="C317" s="42"/>
      <c r="D317" s="224" t="s">
        <v>154</v>
      </c>
      <c r="E317" s="42"/>
      <c r="F317" s="225" t="s">
        <v>1136</v>
      </c>
      <c r="G317" s="42"/>
      <c r="H317" s="42"/>
      <c r="I317" s="221"/>
      <c r="J317" s="42"/>
      <c r="K317" s="42"/>
      <c r="L317" s="46"/>
      <c r="M317" s="222"/>
      <c r="N317" s="223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154</v>
      </c>
      <c r="AU317" s="19" t="s">
        <v>85</v>
      </c>
    </row>
    <row r="318" s="2" customFormat="1" ht="16.5" customHeight="1">
      <c r="A318" s="40"/>
      <c r="B318" s="41"/>
      <c r="C318" s="206" t="s">
        <v>512</v>
      </c>
      <c r="D318" s="206" t="s">
        <v>145</v>
      </c>
      <c r="E318" s="207" t="s">
        <v>1137</v>
      </c>
      <c r="F318" s="208" t="s">
        <v>1138</v>
      </c>
      <c r="G318" s="209" t="s">
        <v>350</v>
      </c>
      <c r="H318" s="210">
        <v>2</v>
      </c>
      <c r="I318" s="211"/>
      <c r="J318" s="212">
        <f>ROUND(I318*H318,2)</f>
        <v>0</v>
      </c>
      <c r="K318" s="208" t="s">
        <v>149</v>
      </c>
      <c r="L318" s="46"/>
      <c r="M318" s="213" t="s">
        <v>19</v>
      </c>
      <c r="N318" s="214" t="s">
        <v>46</v>
      </c>
      <c r="O318" s="86"/>
      <c r="P318" s="215">
        <f>O318*H318</f>
        <v>0</v>
      </c>
      <c r="Q318" s="215">
        <v>0</v>
      </c>
      <c r="R318" s="215">
        <f>Q318*H318</f>
        <v>0</v>
      </c>
      <c r="S318" s="215">
        <v>0.017299999999999999</v>
      </c>
      <c r="T318" s="216">
        <f>S318*H318</f>
        <v>0.034599999999999999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17" t="s">
        <v>275</v>
      </c>
      <c r="AT318" s="217" t="s">
        <v>145</v>
      </c>
      <c r="AU318" s="217" t="s">
        <v>85</v>
      </c>
      <c r="AY318" s="19" t="s">
        <v>142</v>
      </c>
      <c r="BE318" s="218">
        <f>IF(N318="základní",J318,0)</f>
        <v>0</v>
      </c>
      <c r="BF318" s="218">
        <f>IF(N318="snížená",J318,0)</f>
        <v>0</v>
      </c>
      <c r="BG318" s="218">
        <f>IF(N318="zákl. přenesená",J318,0)</f>
        <v>0</v>
      </c>
      <c r="BH318" s="218">
        <f>IF(N318="sníž. přenesená",J318,0)</f>
        <v>0</v>
      </c>
      <c r="BI318" s="218">
        <f>IF(N318="nulová",J318,0)</f>
        <v>0</v>
      </c>
      <c r="BJ318" s="19" t="s">
        <v>83</v>
      </c>
      <c r="BK318" s="218">
        <f>ROUND(I318*H318,2)</f>
        <v>0</v>
      </c>
      <c r="BL318" s="19" t="s">
        <v>275</v>
      </c>
      <c r="BM318" s="217" t="s">
        <v>1139</v>
      </c>
    </row>
    <row r="319" s="2" customFormat="1">
      <c r="A319" s="40"/>
      <c r="B319" s="41"/>
      <c r="C319" s="42"/>
      <c r="D319" s="219" t="s">
        <v>152</v>
      </c>
      <c r="E319" s="42"/>
      <c r="F319" s="220" t="s">
        <v>1138</v>
      </c>
      <c r="G319" s="42"/>
      <c r="H319" s="42"/>
      <c r="I319" s="221"/>
      <c r="J319" s="42"/>
      <c r="K319" s="42"/>
      <c r="L319" s="46"/>
      <c r="M319" s="222"/>
      <c r="N319" s="223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152</v>
      </c>
      <c r="AU319" s="19" t="s">
        <v>85</v>
      </c>
    </row>
    <row r="320" s="2" customFormat="1">
      <c r="A320" s="40"/>
      <c r="B320" s="41"/>
      <c r="C320" s="42"/>
      <c r="D320" s="224" t="s">
        <v>154</v>
      </c>
      <c r="E320" s="42"/>
      <c r="F320" s="225" t="s">
        <v>1140</v>
      </c>
      <c r="G320" s="42"/>
      <c r="H320" s="42"/>
      <c r="I320" s="221"/>
      <c r="J320" s="42"/>
      <c r="K320" s="42"/>
      <c r="L320" s="46"/>
      <c r="M320" s="222"/>
      <c r="N320" s="223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154</v>
      </c>
      <c r="AU320" s="19" t="s">
        <v>85</v>
      </c>
    </row>
    <row r="321" s="2" customFormat="1" ht="16.5" customHeight="1">
      <c r="A321" s="40"/>
      <c r="B321" s="41"/>
      <c r="C321" s="206" t="s">
        <v>518</v>
      </c>
      <c r="D321" s="206" t="s">
        <v>145</v>
      </c>
      <c r="E321" s="207" t="s">
        <v>1141</v>
      </c>
      <c r="F321" s="208" t="s">
        <v>1142</v>
      </c>
      <c r="G321" s="209" t="s">
        <v>350</v>
      </c>
      <c r="H321" s="210">
        <v>1</v>
      </c>
      <c r="I321" s="211"/>
      <c r="J321" s="212">
        <f>ROUND(I321*H321,2)</f>
        <v>0</v>
      </c>
      <c r="K321" s="208" t="s">
        <v>149</v>
      </c>
      <c r="L321" s="46"/>
      <c r="M321" s="213" t="s">
        <v>19</v>
      </c>
      <c r="N321" s="214" t="s">
        <v>46</v>
      </c>
      <c r="O321" s="86"/>
      <c r="P321" s="215">
        <f>O321*H321</f>
        <v>0</v>
      </c>
      <c r="Q321" s="215">
        <v>0</v>
      </c>
      <c r="R321" s="215">
        <f>Q321*H321</f>
        <v>0</v>
      </c>
      <c r="S321" s="215">
        <v>0.034700000000000002</v>
      </c>
      <c r="T321" s="216">
        <f>S321*H321</f>
        <v>0.034700000000000002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17" t="s">
        <v>275</v>
      </c>
      <c r="AT321" s="217" t="s">
        <v>145</v>
      </c>
      <c r="AU321" s="217" t="s">
        <v>85</v>
      </c>
      <c r="AY321" s="19" t="s">
        <v>142</v>
      </c>
      <c r="BE321" s="218">
        <f>IF(N321="základní",J321,0)</f>
        <v>0</v>
      </c>
      <c r="BF321" s="218">
        <f>IF(N321="snížená",J321,0)</f>
        <v>0</v>
      </c>
      <c r="BG321" s="218">
        <f>IF(N321="zákl. přenesená",J321,0)</f>
        <v>0</v>
      </c>
      <c r="BH321" s="218">
        <f>IF(N321="sníž. přenesená",J321,0)</f>
        <v>0</v>
      </c>
      <c r="BI321" s="218">
        <f>IF(N321="nulová",J321,0)</f>
        <v>0</v>
      </c>
      <c r="BJ321" s="19" t="s">
        <v>83</v>
      </c>
      <c r="BK321" s="218">
        <f>ROUND(I321*H321,2)</f>
        <v>0</v>
      </c>
      <c r="BL321" s="19" t="s">
        <v>275</v>
      </c>
      <c r="BM321" s="217" t="s">
        <v>1143</v>
      </c>
    </row>
    <row r="322" s="2" customFormat="1">
      <c r="A322" s="40"/>
      <c r="B322" s="41"/>
      <c r="C322" s="42"/>
      <c r="D322" s="219" t="s">
        <v>152</v>
      </c>
      <c r="E322" s="42"/>
      <c r="F322" s="220" t="s">
        <v>1142</v>
      </c>
      <c r="G322" s="42"/>
      <c r="H322" s="42"/>
      <c r="I322" s="221"/>
      <c r="J322" s="42"/>
      <c r="K322" s="42"/>
      <c r="L322" s="46"/>
      <c r="M322" s="222"/>
      <c r="N322" s="223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152</v>
      </c>
      <c r="AU322" s="19" t="s">
        <v>85</v>
      </c>
    </row>
    <row r="323" s="2" customFormat="1">
      <c r="A323" s="40"/>
      <c r="B323" s="41"/>
      <c r="C323" s="42"/>
      <c r="D323" s="224" t="s">
        <v>154</v>
      </c>
      <c r="E323" s="42"/>
      <c r="F323" s="225" t="s">
        <v>1144</v>
      </c>
      <c r="G323" s="42"/>
      <c r="H323" s="42"/>
      <c r="I323" s="221"/>
      <c r="J323" s="42"/>
      <c r="K323" s="42"/>
      <c r="L323" s="46"/>
      <c r="M323" s="222"/>
      <c r="N323" s="223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154</v>
      </c>
      <c r="AU323" s="19" t="s">
        <v>85</v>
      </c>
    </row>
    <row r="324" s="2" customFormat="1" ht="21.75" customHeight="1">
      <c r="A324" s="40"/>
      <c r="B324" s="41"/>
      <c r="C324" s="206" t="s">
        <v>524</v>
      </c>
      <c r="D324" s="206" t="s">
        <v>145</v>
      </c>
      <c r="E324" s="207" t="s">
        <v>1145</v>
      </c>
      <c r="F324" s="208" t="s">
        <v>1146</v>
      </c>
      <c r="G324" s="209" t="s">
        <v>350</v>
      </c>
      <c r="H324" s="210">
        <v>1</v>
      </c>
      <c r="I324" s="211"/>
      <c r="J324" s="212">
        <f>ROUND(I324*H324,2)</f>
        <v>0</v>
      </c>
      <c r="K324" s="208" t="s">
        <v>149</v>
      </c>
      <c r="L324" s="46"/>
      <c r="M324" s="213" t="s">
        <v>19</v>
      </c>
      <c r="N324" s="214" t="s">
        <v>46</v>
      </c>
      <c r="O324" s="86"/>
      <c r="P324" s="215">
        <f>O324*H324</f>
        <v>0</v>
      </c>
      <c r="Q324" s="215">
        <v>0.014749999999999999</v>
      </c>
      <c r="R324" s="215">
        <f>Q324*H324</f>
        <v>0.014749999999999999</v>
      </c>
      <c r="S324" s="215">
        <v>0</v>
      </c>
      <c r="T324" s="216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17" t="s">
        <v>275</v>
      </c>
      <c r="AT324" s="217" t="s">
        <v>145</v>
      </c>
      <c r="AU324" s="217" t="s">
        <v>85</v>
      </c>
      <c r="AY324" s="19" t="s">
        <v>142</v>
      </c>
      <c r="BE324" s="218">
        <f>IF(N324="základní",J324,0)</f>
        <v>0</v>
      </c>
      <c r="BF324" s="218">
        <f>IF(N324="snížená",J324,0)</f>
        <v>0</v>
      </c>
      <c r="BG324" s="218">
        <f>IF(N324="zákl. přenesená",J324,0)</f>
        <v>0</v>
      </c>
      <c r="BH324" s="218">
        <f>IF(N324="sníž. přenesená",J324,0)</f>
        <v>0</v>
      </c>
      <c r="BI324" s="218">
        <f>IF(N324="nulová",J324,0)</f>
        <v>0</v>
      </c>
      <c r="BJ324" s="19" t="s">
        <v>83</v>
      </c>
      <c r="BK324" s="218">
        <f>ROUND(I324*H324,2)</f>
        <v>0</v>
      </c>
      <c r="BL324" s="19" t="s">
        <v>275</v>
      </c>
      <c r="BM324" s="217" t="s">
        <v>1147</v>
      </c>
    </row>
    <row r="325" s="2" customFormat="1">
      <c r="A325" s="40"/>
      <c r="B325" s="41"/>
      <c r="C325" s="42"/>
      <c r="D325" s="219" t="s">
        <v>152</v>
      </c>
      <c r="E325" s="42"/>
      <c r="F325" s="220" t="s">
        <v>1146</v>
      </c>
      <c r="G325" s="42"/>
      <c r="H325" s="42"/>
      <c r="I325" s="221"/>
      <c r="J325" s="42"/>
      <c r="K325" s="42"/>
      <c r="L325" s="46"/>
      <c r="M325" s="222"/>
      <c r="N325" s="223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152</v>
      </c>
      <c r="AU325" s="19" t="s">
        <v>85</v>
      </c>
    </row>
    <row r="326" s="2" customFormat="1">
      <c r="A326" s="40"/>
      <c r="B326" s="41"/>
      <c r="C326" s="42"/>
      <c r="D326" s="224" t="s">
        <v>154</v>
      </c>
      <c r="E326" s="42"/>
      <c r="F326" s="225" t="s">
        <v>1148</v>
      </c>
      <c r="G326" s="42"/>
      <c r="H326" s="42"/>
      <c r="I326" s="221"/>
      <c r="J326" s="42"/>
      <c r="K326" s="42"/>
      <c r="L326" s="46"/>
      <c r="M326" s="222"/>
      <c r="N326" s="223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154</v>
      </c>
      <c r="AU326" s="19" t="s">
        <v>85</v>
      </c>
    </row>
    <row r="327" s="2" customFormat="1" ht="16.5" customHeight="1">
      <c r="A327" s="40"/>
      <c r="B327" s="41"/>
      <c r="C327" s="206" t="s">
        <v>528</v>
      </c>
      <c r="D327" s="206" t="s">
        <v>145</v>
      </c>
      <c r="E327" s="207" t="s">
        <v>1149</v>
      </c>
      <c r="F327" s="208" t="s">
        <v>1150</v>
      </c>
      <c r="G327" s="209" t="s">
        <v>350</v>
      </c>
      <c r="H327" s="210">
        <v>29</v>
      </c>
      <c r="I327" s="211"/>
      <c r="J327" s="212">
        <f>ROUND(I327*H327,2)</f>
        <v>0</v>
      </c>
      <c r="K327" s="208" t="s">
        <v>149</v>
      </c>
      <c r="L327" s="46"/>
      <c r="M327" s="213" t="s">
        <v>19</v>
      </c>
      <c r="N327" s="214" t="s">
        <v>46</v>
      </c>
      <c r="O327" s="86"/>
      <c r="P327" s="215">
        <f>O327*H327</f>
        <v>0</v>
      </c>
      <c r="Q327" s="215">
        <v>0.00024000000000000001</v>
      </c>
      <c r="R327" s="215">
        <f>Q327*H327</f>
        <v>0.00696</v>
      </c>
      <c r="S327" s="215">
        <v>0</v>
      </c>
      <c r="T327" s="216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17" t="s">
        <v>275</v>
      </c>
      <c r="AT327" s="217" t="s">
        <v>145</v>
      </c>
      <c r="AU327" s="217" t="s">
        <v>85</v>
      </c>
      <c r="AY327" s="19" t="s">
        <v>142</v>
      </c>
      <c r="BE327" s="218">
        <f>IF(N327="základní",J327,0)</f>
        <v>0</v>
      </c>
      <c r="BF327" s="218">
        <f>IF(N327="snížená",J327,0)</f>
        <v>0</v>
      </c>
      <c r="BG327" s="218">
        <f>IF(N327="zákl. přenesená",J327,0)</f>
        <v>0</v>
      </c>
      <c r="BH327" s="218">
        <f>IF(N327="sníž. přenesená",J327,0)</f>
        <v>0</v>
      </c>
      <c r="BI327" s="218">
        <f>IF(N327="nulová",J327,0)</f>
        <v>0</v>
      </c>
      <c r="BJ327" s="19" t="s">
        <v>83</v>
      </c>
      <c r="BK327" s="218">
        <f>ROUND(I327*H327,2)</f>
        <v>0</v>
      </c>
      <c r="BL327" s="19" t="s">
        <v>275</v>
      </c>
      <c r="BM327" s="217" t="s">
        <v>1151</v>
      </c>
    </row>
    <row r="328" s="2" customFormat="1">
      <c r="A328" s="40"/>
      <c r="B328" s="41"/>
      <c r="C328" s="42"/>
      <c r="D328" s="219" t="s">
        <v>152</v>
      </c>
      <c r="E328" s="42"/>
      <c r="F328" s="220" t="s">
        <v>1150</v>
      </c>
      <c r="G328" s="42"/>
      <c r="H328" s="42"/>
      <c r="I328" s="221"/>
      <c r="J328" s="42"/>
      <c r="K328" s="42"/>
      <c r="L328" s="46"/>
      <c r="M328" s="222"/>
      <c r="N328" s="223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152</v>
      </c>
      <c r="AU328" s="19" t="s">
        <v>85</v>
      </c>
    </row>
    <row r="329" s="2" customFormat="1">
      <c r="A329" s="40"/>
      <c r="B329" s="41"/>
      <c r="C329" s="42"/>
      <c r="D329" s="224" t="s">
        <v>154</v>
      </c>
      <c r="E329" s="42"/>
      <c r="F329" s="225" t="s">
        <v>1152</v>
      </c>
      <c r="G329" s="42"/>
      <c r="H329" s="42"/>
      <c r="I329" s="221"/>
      <c r="J329" s="42"/>
      <c r="K329" s="42"/>
      <c r="L329" s="46"/>
      <c r="M329" s="222"/>
      <c r="N329" s="223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154</v>
      </c>
      <c r="AU329" s="19" t="s">
        <v>85</v>
      </c>
    </row>
    <row r="330" s="2" customFormat="1" ht="16.5" customHeight="1">
      <c r="A330" s="40"/>
      <c r="B330" s="41"/>
      <c r="C330" s="206" t="s">
        <v>533</v>
      </c>
      <c r="D330" s="206" t="s">
        <v>145</v>
      </c>
      <c r="E330" s="207" t="s">
        <v>1153</v>
      </c>
      <c r="F330" s="208" t="s">
        <v>1154</v>
      </c>
      <c r="G330" s="209" t="s">
        <v>350</v>
      </c>
      <c r="H330" s="210">
        <v>12</v>
      </c>
      <c r="I330" s="211"/>
      <c r="J330" s="212">
        <f>ROUND(I330*H330,2)</f>
        <v>0</v>
      </c>
      <c r="K330" s="208" t="s">
        <v>149</v>
      </c>
      <c r="L330" s="46"/>
      <c r="M330" s="213" t="s">
        <v>19</v>
      </c>
      <c r="N330" s="214" t="s">
        <v>46</v>
      </c>
      <c r="O330" s="86"/>
      <c r="P330" s="215">
        <f>O330*H330</f>
        <v>0</v>
      </c>
      <c r="Q330" s="215">
        <v>0</v>
      </c>
      <c r="R330" s="215">
        <f>Q330*H330</f>
        <v>0</v>
      </c>
      <c r="S330" s="215">
        <v>0.00156</v>
      </c>
      <c r="T330" s="216">
        <f>S330*H330</f>
        <v>0.018720000000000001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17" t="s">
        <v>275</v>
      </c>
      <c r="AT330" s="217" t="s">
        <v>145</v>
      </c>
      <c r="AU330" s="217" t="s">
        <v>85</v>
      </c>
      <c r="AY330" s="19" t="s">
        <v>142</v>
      </c>
      <c r="BE330" s="218">
        <f>IF(N330="základní",J330,0)</f>
        <v>0</v>
      </c>
      <c r="BF330" s="218">
        <f>IF(N330="snížená",J330,0)</f>
        <v>0</v>
      </c>
      <c r="BG330" s="218">
        <f>IF(N330="zákl. přenesená",J330,0)</f>
        <v>0</v>
      </c>
      <c r="BH330" s="218">
        <f>IF(N330="sníž. přenesená",J330,0)</f>
        <v>0</v>
      </c>
      <c r="BI330" s="218">
        <f>IF(N330="nulová",J330,0)</f>
        <v>0</v>
      </c>
      <c r="BJ330" s="19" t="s">
        <v>83</v>
      </c>
      <c r="BK330" s="218">
        <f>ROUND(I330*H330,2)</f>
        <v>0</v>
      </c>
      <c r="BL330" s="19" t="s">
        <v>275</v>
      </c>
      <c r="BM330" s="217" t="s">
        <v>1155</v>
      </c>
    </row>
    <row r="331" s="2" customFormat="1">
      <c r="A331" s="40"/>
      <c r="B331" s="41"/>
      <c r="C331" s="42"/>
      <c r="D331" s="219" t="s">
        <v>152</v>
      </c>
      <c r="E331" s="42"/>
      <c r="F331" s="220" t="s">
        <v>1154</v>
      </c>
      <c r="G331" s="42"/>
      <c r="H331" s="42"/>
      <c r="I331" s="221"/>
      <c r="J331" s="42"/>
      <c r="K331" s="42"/>
      <c r="L331" s="46"/>
      <c r="M331" s="222"/>
      <c r="N331" s="223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152</v>
      </c>
      <c r="AU331" s="19" t="s">
        <v>85</v>
      </c>
    </row>
    <row r="332" s="2" customFormat="1">
      <c r="A332" s="40"/>
      <c r="B332" s="41"/>
      <c r="C332" s="42"/>
      <c r="D332" s="224" t="s">
        <v>154</v>
      </c>
      <c r="E332" s="42"/>
      <c r="F332" s="225" t="s">
        <v>1156</v>
      </c>
      <c r="G332" s="42"/>
      <c r="H332" s="42"/>
      <c r="I332" s="221"/>
      <c r="J332" s="42"/>
      <c r="K332" s="42"/>
      <c r="L332" s="46"/>
      <c r="M332" s="222"/>
      <c r="N332" s="223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154</v>
      </c>
      <c r="AU332" s="19" t="s">
        <v>85</v>
      </c>
    </row>
    <row r="333" s="2" customFormat="1" ht="16.5" customHeight="1">
      <c r="A333" s="40"/>
      <c r="B333" s="41"/>
      <c r="C333" s="206" t="s">
        <v>538</v>
      </c>
      <c r="D333" s="206" t="s">
        <v>145</v>
      </c>
      <c r="E333" s="207" t="s">
        <v>1157</v>
      </c>
      <c r="F333" s="208" t="s">
        <v>1158</v>
      </c>
      <c r="G333" s="209" t="s">
        <v>350</v>
      </c>
      <c r="H333" s="210">
        <v>4</v>
      </c>
      <c r="I333" s="211"/>
      <c r="J333" s="212">
        <f>ROUND(I333*H333,2)</f>
        <v>0</v>
      </c>
      <c r="K333" s="208" t="s">
        <v>149</v>
      </c>
      <c r="L333" s="46"/>
      <c r="M333" s="213" t="s">
        <v>19</v>
      </c>
      <c r="N333" s="214" t="s">
        <v>46</v>
      </c>
      <c r="O333" s="86"/>
      <c r="P333" s="215">
        <f>O333*H333</f>
        <v>0</v>
      </c>
      <c r="Q333" s="215">
        <v>0.0018</v>
      </c>
      <c r="R333" s="215">
        <f>Q333*H333</f>
        <v>0.0071999999999999998</v>
      </c>
      <c r="S333" s="215">
        <v>0</v>
      </c>
      <c r="T333" s="216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17" t="s">
        <v>275</v>
      </c>
      <c r="AT333" s="217" t="s">
        <v>145</v>
      </c>
      <c r="AU333" s="217" t="s">
        <v>85</v>
      </c>
      <c r="AY333" s="19" t="s">
        <v>142</v>
      </c>
      <c r="BE333" s="218">
        <f>IF(N333="základní",J333,0)</f>
        <v>0</v>
      </c>
      <c r="BF333" s="218">
        <f>IF(N333="snížená",J333,0)</f>
        <v>0</v>
      </c>
      <c r="BG333" s="218">
        <f>IF(N333="zákl. přenesená",J333,0)</f>
        <v>0</v>
      </c>
      <c r="BH333" s="218">
        <f>IF(N333="sníž. přenesená",J333,0)</f>
        <v>0</v>
      </c>
      <c r="BI333" s="218">
        <f>IF(N333="nulová",J333,0)</f>
        <v>0</v>
      </c>
      <c r="BJ333" s="19" t="s">
        <v>83</v>
      </c>
      <c r="BK333" s="218">
        <f>ROUND(I333*H333,2)</f>
        <v>0</v>
      </c>
      <c r="BL333" s="19" t="s">
        <v>275</v>
      </c>
      <c r="BM333" s="217" t="s">
        <v>1159</v>
      </c>
    </row>
    <row r="334" s="2" customFormat="1">
      <c r="A334" s="40"/>
      <c r="B334" s="41"/>
      <c r="C334" s="42"/>
      <c r="D334" s="219" t="s">
        <v>152</v>
      </c>
      <c r="E334" s="42"/>
      <c r="F334" s="220" t="s">
        <v>1158</v>
      </c>
      <c r="G334" s="42"/>
      <c r="H334" s="42"/>
      <c r="I334" s="221"/>
      <c r="J334" s="42"/>
      <c r="K334" s="42"/>
      <c r="L334" s="46"/>
      <c r="M334" s="222"/>
      <c r="N334" s="223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152</v>
      </c>
      <c r="AU334" s="19" t="s">
        <v>85</v>
      </c>
    </row>
    <row r="335" s="2" customFormat="1">
      <c r="A335" s="40"/>
      <c r="B335" s="41"/>
      <c r="C335" s="42"/>
      <c r="D335" s="224" t="s">
        <v>154</v>
      </c>
      <c r="E335" s="42"/>
      <c r="F335" s="225" t="s">
        <v>1160</v>
      </c>
      <c r="G335" s="42"/>
      <c r="H335" s="42"/>
      <c r="I335" s="221"/>
      <c r="J335" s="42"/>
      <c r="K335" s="42"/>
      <c r="L335" s="46"/>
      <c r="M335" s="222"/>
      <c r="N335" s="223"/>
      <c r="O335" s="86"/>
      <c r="P335" s="86"/>
      <c r="Q335" s="86"/>
      <c r="R335" s="86"/>
      <c r="S335" s="86"/>
      <c r="T335" s="87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T335" s="19" t="s">
        <v>154</v>
      </c>
      <c r="AU335" s="19" t="s">
        <v>85</v>
      </c>
    </row>
    <row r="336" s="2" customFormat="1" ht="16.5" customHeight="1">
      <c r="A336" s="40"/>
      <c r="B336" s="41"/>
      <c r="C336" s="206" t="s">
        <v>543</v>
      </c>
      <c r="D336" s="206" t="s">
        <v>145</v>
      </c>
      <c r="E336" s="207" t="s">
        <v>1161</v>
      </c>
      <c r="F336" s="208" t="s">
        <v>1162</v>
      </c>
      <c r="G336" s="209" t="s">
        <v>350</v>
      </c>
      <c r="H336" s="210">
        <v>7</v>
      </c>
      <c r="I336" s="211"/>
      <c r="J336" s="212">
        <f>ROUND(I336*H336,2)</f>
        <v>0</v>
      </c>
      <c r="K336" s="208" t="s">
        <v>149</v>
      </c>
      <c r="L336" s="46"/>
      <c r="M336" s="213" t="s">
        <v>19</v>
      </c>
      <c r="N336" s="214" t="s">
        <v>46</v>
      </c>
      <c r="O336" s="86"/>
      <c r="P336" s="215">
        <f>O336*H336</f>
        <v>0</v>
      </c>
      <c r="Q336" s="215">
        <v>0.0018</v>
      </c>
      <c r="R336" s="215">
        <f>Q336*H336</f>
        <v>0.0126</v>
      </c>
      <c r="S336" s="215">
        <v>0</v>
      </c>
      <c r="T336" s="216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17" t="s">
        <v>275</v>
      </c>
      <c r="AT336" s="217" t="s">
        <v>145</v>
      </c>
      <c r="AU336" s="217" t="s">
        <v>85</v>
      </c>
      <c r="AY336" s="19" t="s">
        <v>142</v>
      </c>
      <c r="BE336" s="218">
        <f>IF(N336="základní",J336,0)</f>
        <v>0</v>
      </c>
      <c r="BF336" s="218">
        <f>IF(N336="snížená",J336,0)</f>
        <v>0</v>
      </c>
      <c r="BG336" s="218">
        <f>IF(N336="zákl. přenesená",J336,0)</f>
        <v>0</v>
      </c>
      <c r="BH336" s="218">
        <f>IF(N336="sníž. přenesená",J336,0)</f>
        <v>0</v>
      </c>
      <c r="BI336" s="218">
        <f>IF(N336="nulová",J336,0)</f>
        <v>0</v>
      </c>
      <c r="BJ336" s="19" t="s">
        <v>83</v>
      </c>
      <c r="BK336" s="218">
        <f>ROUND(I336*H336,2)</f>
        <v>0</v>
      </c>
      <c r="BL336" s="19" t="s">
        <v>275</v>
      </c>
      <c r="BM336" s="217" t="s">
        <v>1163</v>
      </c>
    </row>
    <row r="337" s="2" customFormat="1">
      <c r="A337" s="40"/>
      <c r="B337" s="41"/>
      <c r="C337" s="42"/>
      <c r="D337" s="219" t="s">
        <v>152</v>
      </c>
      <c r="E337" s="42"/>
      <c r="F337" s="220" t="s">
        <v>1162</v>
      </c>
      <c r="G337" s="42"/>
      <c r="H337" s="42"/>
      <c r="I337" s="221"/>
      <c r="J337" s="42"/>
      <c r="K337" s="42"/>
      <c r="L337" s="46"/>
      <c r="M337" s="222"/>
      <c r="N337" s="223"/>
      <c r="O337" s="86"/>
      <c r="P337" s="86"/>
      <c r="Q337" s="86"/>
      <c r="R337" s="86"/>
      <c r="S337" s="86"/>
      <c r="T337" s="87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152</v>
      </c>
      <c r="AU337" s="19" t="s">
        <v>85</v>
      </c>
    </row>
    <row r="338" s="2" customFormat="1">
      <c r="A338" s="40"/>
      <c r="B338" s="41"/>
      <c r="C338" s="42"/>
      <c r="D338" s="224" t="s">
        <v>154</v>
      </c>
      <c r="E338" s="42"/>
      <c r="F338" s="225" t="s">
        <v>1164</v>
      </c>
      <c r="G338" s="42"/>
      <c r="H338" s="42"/>
      <c r="I338" s="221"/>
      <c r="J338" s="42"/>
      <c r="K338" s="42"/>
      <c r="L338" s="46"/>
      <c r="M338" s="222"/>
      <c r="N338" s="223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154</v>
      </c>
      <c r="AU338" s="19" t="s">
        <v>85</v>
      </c>
    </row>
    <row r="339" s="2" customFormat="1" ht="16.5" customHeight="1">
      <c r="A339" s="40"/>
      <c r="B339" s="41"/>
      <c r="C339" s="206" t="s">
        <v>549</v>
      </c>
      <c r="D339" s="206" t="s">
        <v>145</v>
      </c>
      <c r="E339" s="207" t="s">
        <v>1165</v>
      </c>
      <c r="F339" s="208" t="s">
        <v>1166</v>
      </c>
      <c r="G339" s="209" t="s">
        <v>350</v>
      </c>
      <c r="H339" s="210">
        <v>1</v>
      </c>
      <c r="I339" s="211"/>
      <c r="J339" s="212">
        <f>ROUND(I339*H339,2)</f>
        <v>0</v>
      </c>
      <c r="K339" s="208" t="s">
        <v>149</v>
      </c>
      <c r="L339" s="46"/>
      <c r="M339" s="213" t="s">
        <v>19</v>
      </c>
      <c r="N339" s="214" t="s">
        <v>46</v>
      </c>
      <c r="O339" s="86"/>
      <c r="P339" s="215">
        <f>O339*H339</f>
        <v>0</v>
      </c>
      <c r="Q339" s="215">
        <v>0.0019599999999999999</v>
      </c>
      <c r="R339" s="215">
        <f>Q339*H339</f>
        <v>0.0019599999999999999</v>
      </c>
      <c r="S339" s="215">
        <v>0</v>
      </c>
      <c r="T339" s="216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17" t="s">
        <v>275</v>
      </c>
      <c r="AT339" s="217" t="s">
        <v>145</v>
      </c>
      <c r="AU339" s="217" t="s">
        <v>85</v>
      </c>
      <c r="AY339" s="19" t="s">
        <v>142</v>
      </c>
      <c r="BE339" s="218">
        <f>IF(N339="základní",J339,0)</f>
        <v>0</v>
      </c>
      <c r="BF339" s="218">
        <f>IF(N339="snížená",J339,0)</f>
        <v>0</v>
      </c>
      <c r="BG339" s="218">
        <f>IF(N339="zákl. přenesená",J339,0)</f>
        <v>0</v>
      </c>
      <c r="BH339" s="218">
        <f>IF(N339="sníž. přenesená",J339,0)</f>
        <v>0</v>
      </c>
      <c r="BI339" s="218">
        <f>IF(N339="nulová",J339,0)</f>
        <v>0</v>
      </c>
      <c r="BJ339" s="19" t="s">
        <v>83</v>
      </c>
      <c r="BK339" s="218">
        <f>ROUND(I339*H339,2)</f>
        <v>0</v>
      </c>
      <c r="BL339" s="19" t="s">
        <v>275</v>
      </c>
      <c r="BM339" s="217" t="s">
        <v>1167</v>
      </c>
    </row>
    <row r="340" s="2" customFormat="1">
      <c r="A340" s="40"/>
      <c r="B340" s="41"/>
      <c r="C340" s="42"/>
      <c r="D340" s="219" t="s">
        <v>152</v>
      </c>
      <c r="E340" s="42"/>
      <c r="F340" s="220" t="s">
        <v>1166</v>
      </c>
      <c r="G340" s="42"/>
      <c r="H340" s="42"/>
      <c r="I340" s="221"/>
      <c r="J340" s="42"/>
      <c r="K340" s="42"/>
      <c r="L340" s="46"/>
      <c r="M340" s="222"/>
      <c r="N340" s="223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152</v>
      </c>
      <c r="AU340" s="19" t="s">
        <v>85</v>
      </c>
    </row>
    <row r="341" s="2" customFormat="1">
      <c r="A341" s="40"/>
      <c r="B341" s="41"/>
      <c r="C341" s="42"/>
      <c r="D341" s="224" t="s">
        <v>154</v>
      </c>
      <c r="E341" s="42"/>
      <c r="F341" s="225" t="s">
        <v>1168</v>
      </c>
      <c r="G341" s="42"/>
      <c r="H341" s="42"/>
      <c r="I341" s="221"/>
      <c r="J341" s="42"/>
      <c r="K341" s="42"/>
      <c r="L341" s="46"/>
      <c r="M341" s="222"/>
      <c r="N341" s="223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9" t="s">
        <v>154</v>
      </c>
      <c r="AU341" s="19" t="s">
        <v>85</v>
      </c>
    </row>
    <row r="342" s="2" customFormat="1" ht="16.5" customHeight="1">
      <c r="A342" s="40"/>
      <c r="B342" s="41"/>
      <c r="C342" s="206" t="s">
        <v>554</v>
      </c>
      <c r="D342" s="206" t="s">
        <v>145</v>
      </c>
      <c r="E342" s="207" t="s">
        <v>1169</v>
      </c>
      <c r="F342" s="208" t="s">
        <v>1170</v>
      </c>
      <c r="G342" s="209" t="s">
        <v>148</v>
      </c>
      <c r="H342" s="210">
        <v>1</v>
      </c>
      <c r="I342" s="211"/>
      <c r="J342" s="212">
        <f>ROUND(I342*H342,2)</f>
        <v>0</v>
      </c>
      <c r="K342" s="208" t="s">
        <v>149</v>
      </c>
      <c r="L342" s="46"/>
      <c r="M342" s="213" t="s">
        <v>19</v>
      </c>
      <c r="N342" s="214" t="s">
        <v>46</v>
      </c>
      <c r="O342" s="86"/>
      <c r="P342" s="215">
        <f>O342*H342</f>
        <v>0</v>
      </c>
      <c r="Q342" s="215">
        <v>0</v>
      </c>
      <c r="R342" s="215">
        <f>Q342*H342</f>
        <v>0</v>
      </c>
      <c r="S342" s="215">
        <v>0.0022499999999999998</v>
      </c>
      <c r="T342" s="216">
        <f>S342*H342</f>
        <v>0.0022499999999999998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17" t="s">
        <v>275</v>
      </c>
      <c r="AT342" s="217" t="s">
        <v>145</v>
      </c>
      <c r="AU342" s="217" t="s">
        <v>85</v>
      </c>
      <c r="AY342" s="19" t="s">
        <v>142</v>
      </c>
      <c r="BE342" s="218">
        <f>IF(N342="základní",J342,0)</f>
        <v>0</v>
      </c>
      <c r="BF342" s="218">
        <f>IF(N342="snížená",J342,0)</f>
        <v>0</v>
      </c>
      <c r="BG342" s="218">
        <f>IF(N342="zákl. přenesená",J342,0)</f>
        <v>0</v>
      </c>
      <c r="BH342" s="218">
        <f>IF(N342="sníž. přenesená",J342,0)</f>
        <v>0</v>
      </c>
      <c r="BI342" s="218">
        <f>IF(N342="nulová",J342,0)</f>
        <v>0</v>
      </c>
      <c r="BJ342" s="19" t="s">
        <v>83</v>
      </c>
      <c r="BK342" s="218">
        <f>ROUND(I342*H342,2)</f>
        <v>0</v>
      </c>
      <c r="BL342" s="19" t="s">
        <v>275</v>
      </c>
      <c r="BM342" s="217" t="s">
        <v>1171</v>
      </c>
    </row>
    <row r="343" s="2" customFormat="1">
      <c r="A343" s="40"/>
      <c r="B343" s="41"/>
      <c r="C343" s="42"/>
      <c r="D343" s="219" t="s">
        <v>152</v>
      </c>
      <c r="E343" s="42"/>
      <c r="F343" s="220" t="s">
        <v>1170</v>
      </c>
      <c r="G343" s="42"/>
      <c r="H343" s="42"/>
      <c r="I343" s="221"/>
      <c r="J343" s="42"/>
      <c r="K343" s="42"/>
      <c r="L343" s="46"/>
      <c r="M343" s="222"/>
      <c r="N343" s="223"/>
      <c r="O343" s="86"/>
      <c r="P343" s="86"/>
      <c r="Q343" s="86"/>
      <c r="R343" s="86"/>
      <c r="S343" s="86"/>
      <c r="T343" s="87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T343" s="19" t="s">
        <v>152</v>
      </c>
      <c r="AU343" s="19" t="s">
        <v>85</v>
      </c>
    </row>
    <row r="344" s="2" customFormat="1">
      <c r="A344" s="40"/>
      <c r="B344" s="41"/>
      <c r="C344" s="42"/>
      <c r="D344" s="224" t="s">
        <v>154</v>
      </c>
      <c r="E344" s="42"/>
      <c r="F344" s="225" t="s">
        <v>1172</v>
      </c>
      <c r="G344" s="42"/>
      <c r="H344" s="42"/>
      <c r="I344" s="221"/>
      <c r="J344" s="42"/>
      <c r="K344" s="42"/>
      <c r="L344" s="46"/>
      <c r="M344" s="222"/>
      <c r="N344" s="223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154</v>
      </c>
      <c r="AU344" s="19" t="s">
        <v>85</v>
      </c>
    </row>
    <row r="345" s="2" customFormat="1" ht="16.5" customHeight="1">
      <c r="A345" s="40"/>
      <c r="B345" s="41"/>
      <c r="C345" s="206" t="s">
        <v>558</v>
      </c>
      <c r="D345" s="206" t="s">
        <v>145</v>
      </c>
      <c r="E345" s="207" t="s">
        <v>1173</v>
      </c>
      <c r="F345" s="208" t="s">
        <v>1174</v>
      </c>
      <c r="G345" s="209" t="s">
        <v>350</v>
      </c>
      <c r="H345" s="210">
        <v>5</v>
      </c>
      <c r="I345" s="211"/>
      <c r="J345" s="212">
        <f>ROUND(I345*H345,2)</f>
        <v>0</v>
      </c>
      <c r="K345" s="208" t="s">
        <v>149</v>
      </c>
      <c r="L345" s="46"/>
      <c r="M345" s="213" t="s">
        <v>19</v>
      </c>
      <c r="N345" s="214" t="s">
        <v>46</v>
      </c>
      <c r="O345" s="86"/>
      <c r="P345" s="215">
        <f>O345*H345</f>
        <v>0</v>
      </c>
      <c r="Q345" s="215">
        <v>0.0018400000000000001</v>
      </c>
      <c r="R345" s="215">
        <f>Q345*H345</f>
        <v>0.0091999999999999998</v>
      </c>
      <c r="S345" s="215">
        <v>0</v>
      </c>
      <c r="T345" s="216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17" t="s">
        <v>275</v>
      </c>
      <c r="AT345" s="217" t="s">
        <v>145</v>
      </c>
      <c r="AU345" s="217" t="s">
        <v>85</v>
      </c>
      <c r="AY345" s="19" t="s">
        <v>142</v>
      </c>
      <c r="BE345" s="218">
        <f>IF(N345="základní",J345,0)</f>
        <v>0</v>
      </c>
      <c r="BF345" s="218">
        <f>IF(N345="snížená",J345,0)</f>
        <v>0</v>
      </c>
      <c r="BG345" s="218">
        <f>IF(N345="zákl. přenesená",J345,0)</f>
        <v>0</v>
      </c>
      <c r="BH345" s="218">
        <f>IF(N345="sníž. přenesená",J345,0)</f>
        <v>0</v>
      </c>
      <c r="BI345" s="218">
        <f>IF(N345="nulová",J345,0)</f>
        <v>0</v>
      </c>
      <c r="BJ345" s="19" t="s">
        <v>83</v>
      </c>
      <c r="BK345" s="218">
        <f>ROUND(I345*H345,2)</f>
        <v>0</v>
      </c>
      <c r="BL345" s="19" t="s">
        <v>275</v>
      </c>
      <c r="BM345" s="217" t="s">
        <v>1175</v>
      </c>
    </row>
    <row r="346" s="2" customFormat="1">
      <c r="A346" s="40"/>
      <c r="B346" s="41"/>
      <c r="C346" s="42"/>
      <c r="D346" s="219" t="s">
        <v>152</v>
      </c>
      <c r="E346" s="42"/>
      <c r="F346" s="220" t="s">
        <v>1174</v>
      </c>
      <c r="G346" s="42"/>
      <c r="H346" s="42"/>
      <c r="I346" s="221"/>
      <c r="J346" s="42"/>
      <c r="K346" s="42"/>
      <c r="L346" s="46"/>
      <c r="M346" s="222"/>
      <c r="N346" s="223"/>
      <c r="O346" s="86"/>
      <c r="P346" s="86"/>
      <c r="Q346" s="86"/>
      <c r="R346" s="86"/>
      <c r="S346" s="86"/>
      <c r="T346" s="87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T346" s="19" t="s">
        <v>152</v>
      </c>
      <c r="AU346" s="19" t="s">
        <v>85</v>
      </c>
    </row>
    <row r="347" s="2" customFormat="1">
      <c r="A347" s="40"/>
      <c r="B347" s="41"/>
      <c r="C347" s="42"/>
      <c r="D347" s="224" t="s">
        <v>154</v>
      </c>
      <c r="E347" s="42"/>
      <c r="F347" s="225" t="s">
        <v>1176</v>
      </c>
      <c r="G347" s="42"/>
      <c r="H347" s="42"/>
      <c r="I347" s="221"/>
      <c r="J347" s="42"/>
      <c r="K347" s="42"/>
      <c r="L347" s="46"/>
      <c r="M347" s="222"/>
      <c r="N347" s="223"/>
      <c r="O347" s="86"/>
      <c r="P347" s="86"/>
      <c r="Q347" s="86"/>
      <c r="R347" s="86"/>
      <c r="S347" s="86"/>
      <c r="T347" s="87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T347" s="19" t="s">
        <v>154</v>
      </c>
      <c r="AU347" s="19" t="s">
        <v>85</v>
      </c>
    </row>
    <row r="348" s="2" customFormat="1" ht="16.5" customHeight="1">
      <c r="A348" s="40"/>
      <c r="B348" s="41"/>
      <c r="C348" s="206" t="s">
        <v>562</v>
      </c>
      <c r="D348" s="206" t="s">
        <v>145</v>
      </c>
      <c r="E348" s="207" t="s">
        <v>1177</v>
      </c>
      <c r="F348" s="208" t="s">
        <v>1178</v>
      </c>
      <c r="G348" s="209" t="s">
        <v>148</v>
      </c>
      <c r="H348" s="210">
        <v>11</v>
      </c>
      <c r="I348" s="211"/>
      <c r="J348" s="212">
        <f>ROUND(I348*H348,2)</f>
        <v>0</v>
      </c>
      <c r="K348" s="208" t="s">
        <v>149</v>
      </c>
      <c r="L348" s="46"/>
      <c r="M348" s="213" t="s">
        <v>19</v>
      </c>
      <c r="N348" s="214" t="s">
        <v>46</v>
      </c>
      <c r="O348" s="86"/>
      <c r="P348" s="215">
        <f>O348*H348</f>
        <v>0</v>
      </c>
      <c r="Q348" s="215">
        <v>0</v>
      </c>
      <c r="R348" s="215">
        <f>Q348*H348</f>
        <v>0</v>
      </c>
      <c r="S348" s="215">
        <v>0.00084999999999999995</v>
      </c>
      <c r="T348" s="216">
        <f>S348*H348</f>
        <v>0.0093499999999999989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17" t="s">
        <v>275</v>
      </c>
      <c r="AT348" s="217" t="s">
        <v>145</v>
      </c>
      <c r="AU348" s="217" t="s">
        <v>85</v>
      </c>
      <c r="AY348" s="19" t="s">
        <v>142</v>
      </c>
      <c r="BE348" s="218">
        <f>IF(N348="základní",J348,0)</f>
        <v>0</v>
      </c>
      <c r="BF348" s="218">
        <f>IF(N348="snížená",J348,0)</f>
        <v>0</v>
      </c>
      <c r="BG348" s="218">
        <f>IF(N348="zákl. přenesená",J348,0)</f>
        <v>0</v>
      </c>
      <c r="BH348" s="218">
        <f>IF(N348="sníž. přenesená",J348,0)</f>
        <v>0</v>
      </c>
      <c r="BI348" s="218">
        <f>IF(N348="nulová",J348,0)</f>
        <v>0</v>
      </c>
      <c r="BJ348" s="19" t="s">
        <v>83</v>
      </c>
      <c r="BK348" s="218">
        <f>ROUND(I348*H348,2)</f>
        <v>0</v>
      </c>
      <c r="BL348" s="19" t="s">
        <v>275</v>
      </c>
      <c r="BM348" s="217" t="s">
        <v>1179</v>
      </c>
    </row>
    <row r="349" s="2" customFormat="1">
      <c r="A349" s="40"/>
      <c r="B349" s="41"/>
      <c r="C349" s="42"/>
      <c r="D349" s="219" t="s">
        <v>152</v>
      </c>
      <c r="E349" s="42"/>
      <c r="F349" s="220" t="s">
        <v>1178</v>
      </c>
      <c r="G349" s="42"/>
      <c r="H349" s="42"/>
      <c r="I349" s="221"/>
      <c r="J349" s="42"/>
      <c r="K349" s="42"/>
      <c r="L349" s="46"/>
      <c r="M349" s="222"/>
      <c r="N349" s="223"/>
      <c r="O349" s="86"/>
      <c r="P349" s="86"/>
      <c r="Q349" s="86"/>
      <c r="R349" s="86"/>
      <c r="S349" s="86"/>
      <c r="T349" s="87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9" t="s">
        <v>152</v>
      </c>
      <c r="AU349" s="19" t="s">
        <v>85</v>
      </c>
    </row>
    <row r="350" s="2" customFormat="1">
      <c r="A350" s="40"/>
      <c r="B350" s="41"/>
      <c r="C350" s="42"/>
      <c r="D350" s="224" t="s">
        <v>154</v>
      </c>
      <c r="E350" s="42"/>
      <c r="F350" s="225" t="s">
        <v>1180</v>
      </c>
      <c r="G350" s="42"/>
      <c r="H350" s="42"/>
      <c r="I350" s="221"/>
      <c r="J350" s="42"/>
      <c r="K350" s="42"/>
      <c r="L350" s="46"/>
      <c r="M350" s="222"/>
      <c r="N350" s="223"/>
      <c r="O350" s="86"/>
      <c r="P350" s="86"/>
      <c r="Q350" s="86"/>
      <c r="R350" s="86"/>
      <c r="S350" s="86"/>
      <c r="T350" s="87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T350" s="19" t="s">
        <v>154</v>
      </c>
      <c r="AU350" s="19" t="s">
        <v>85</v>
      </c>
    </row>
    <row r="351" s="2" customFormat="1" ht="16.5" customHeight="1">
      <c r="A351" s="40"/>
      <c r="B351" s="41"/>
      <c r="C351" s="206" t="s">
        <v>569</v>
      </c>
      <c r="D351" s="206" t="s">
        <v>145</v>
      </c>
      <c r="E351" s="207" t="s">
        <v>1181</v>
      </c>
      <c r="F351" s="208" t="s">
        <v>1182</v>
      </c>
      <c r="G351" s="209" t="s">
        <v>148</v>
      </c>
      <c r="H351" s="210">
        <v>7</v>
      </c>
      <c r="I351" s="211"/>
      <c r="J351" s="212">
        <f>ROUND(I351*H351,2)</f>
        <v>0</v>
      </c>
      <c r="K351" s="208" t="s">
        <v>149</v>
      </c>
      <c r="L351" s="46"/>
      <c r="M351" s="213" t="s">
        <v>19</v>
      </c>
      <c r="N351" s="214" t="s">
        <v>46</v>
      </c>
      <c r="O351" s="86"/>
      <c r="P351" s="215">
        <f>O351*H351</f>
        <v>0</v>
      </c>
      <c r="Q351" s="215">
        <v>0.00024000000000000001</v>
      </c>
      <c r="R351" s="215">
        <f>Q351*H351</f>
        <v>0.0016800000000000001</v>
      </c>
      <c r="S351" s="215">
        <v>0</v>
      </c>
      <c r="T351" s="216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17" t="s">
        <v>275</v>
      </c>
      <c r="AT351" s="217" t="s">
        <v>145</v>
      </c>
      <c r="AU351" s="217" t="s">
        <v>85</v>
      </c>
      <c r="AY351" s="19" t="s">
        <v>142</v>
      </c>
      <c r="BE351" s="218">
        <f>IF(N351="základní",J351,0)</f>
        <v>0</v>
      </c>
      <c r="BF351" s="218">
        <f>IF(N351="snížená",J351,0)</f>
        <v>0</v>
      </c>
      <c r="BG351" s="218">
        <f>IF(N351="zákl. přenesená",J351,0)</f>
        <v>0</v>
      </c>
      <c r="BH351" s="218">
        <f>IF(N351="sníž. přenesená",J351,0)</f>
        <v>0</v>
      </c>
      <c r="BI351" s="218">
        <f>IF(N351="nulová",J351,0)</f>
        <v>0</v>
      </c>
      <c r="BJ351" s="19" t="s">
        <v>83</v>
      </c>
      <c r="BK351" s="218">
        <f>ROUND(I351*H351,2)</f>
        <v>0</v>
      </c>
      <c r="BL351" s="19" t="s">
        <v>275</v>
      </c>
      <c r="BM351" s="217" t="s">
        <v>1183</v>
      </c>
    </row>
    <row r="352" s="2" customFormat="1">
      <c r="A352" s="40"/>
      <c r="B352" s="41"/>
      <c r="C352" s="42"/>
      <c r="D352" s="219" t="s">
        <v>152</v>
      </c>
      <c r="E352" s="42"/>
      <c r="F352" s="220" t="s">
        <v>1182</v>
      </c>
      <c r="G352" s="42"/>
      <c r="H352" s="42"/>
      <c r="I352" s="221"/>
      <c r="J352" s="42"/>
      <c r="K352" s="42"/>
      <c r="L352" s="46"/>
      <c r="M352" s="222"/>
      <c r="N352" s="223"/>
      <c r="O352" s="86"/>
      <c r="P352" s="86"/>
      <c r="Q352" s="86"/>
      <c r="R352" s="86"/>
      <c r="S352" s="86"/>
      <c r="T352" s="87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9" t="s">
        <v>152</v>
      </c>
      <c r="AU352" s="19" t="s">
        <v>85</v>
      </c>
    </row>
    <row r="353" s="2" customFormat="1">
      <c r="A353" s="40"/>
      <c r="B353" s="41"/>
      <c r="C353" s="42"/>
      <c r="D353" s="224" t="s">
        <v>154</v>
      </c>
      <c r="E353" s="42"/>
      <c r="F353" s="225" t="s">
        <v>1184</v>
      </c>
      <c r="G353" s="42"/>
      <c r="H353" s="42"/>
      <c r="I353" s="221"/>
      <c r="J353" s="42"/>
      <c r="K353" s="42"/>
      <c r="L353" s="46"/>
      <c r="M353" s="222"/>
      <c r="N353" s="223"/>
      <c r="O353" s="86"/>
      <c r="P353" s="86"/>
      <c r="Q353" s="86"/>
      <c r="R353" s="86"/>
      <c r="S353" s="86"/>
      <c r="T353" s="87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T353" s="19" t="s">
        <v>154</v>
      </c>
      <c r="AU353" s="19" t="s">
        <v>85</v>
      </c>
    </row>
    <row r="354" s="2" customFormat="1" ht="21.75" customHeight="1">
      <c r="A354" s="40"/>
      <c r="B354" s="41"/>
      <c r="C354" s="206" t="s">
        <v>576</v>
      </c>
      <c r="D354" s="206" t="s">
        <v>145</v>
      </c>
      <c r="E354" s="207" t="s">
        <v>1185</v>
      </c>
      <c r="F354" s="208" t="s">
        <v>1186</v>
      </c>
      <c r="G354" s="209" t="s">
        <v>148</v>
      </c>
      <c r="H354" s="210">
        <v>4</v>
      </c>
      <c r="I354" s="211"/>
      <c r="J354" s="212">
        <f>ROUND(I354*H354,2)</f>
        <v>0</v>
      </c>
      <c r="K354" s="208" t="s">
        <v>149</v>
      </c>
      <c r="L354" s="46"/>
      <c r="M354" s="213" t="s">
        <v>19</v>
      </c>
      <c r="N354" s="214" t="s">
        <v>46</v>
      </c>
      <c r="O354" s="86"/>
      <c r="P354" s="215">
        <f>O354*H354</f>
        <v>0</v>
      </c>
      <c r="Q354" s="215">
        <v>0.00066</v>
      </c>
      <c r="R354" s="215">
        <f>Q354*H354</f>
        <v>0.00264</v>
      </c>
      <c r="S354" s="215">
        <v>0</v>
      </c>
      <c r="T354" s="216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17" t="s">
        <v>275</v>
      </c>
      <c r="AT354" s="217" t="s">
        <v>145</v>
      </c>
      <c r="AU354" s="217" t="s">
        <v>85</v>
      </c>
      <c r="AY354" s="19" t="s">
        <v>142</v>
      </c>
      <c r="BE354" s="218">
        <f>IF(N354="základní",J354,0)</f>
        <v>0</v>
      </c>
      <c r="BF354" s="218">
        <f>IF(N354="snížená",J354,0)</f>
        <v>0</v>
      </c>
      <c r="BG354" s="218">
        <f>IF(N354="zákl. přenesená",J354,0)</f>
        <v>0</v>
      </c>
      <c r="BH354" s="218">
        <f>IF(N354="sníž. přenesená",J354,0)</f>
        <v>0</v>
      </c>
      <c r="BI354" s="218">
        <f>IF(N354="nulová",J354,0)</f>
        <v>0</v>
      </c>
      <c r="BJ354" s="19" t="s">
        <v>83</v>
      </c>
      <c r="BK354" s="218">
        <f>ROUND(I354*H354,2)</f>
        <v>0</v>
      </c>
      <c r="BL354" s="19" t="s">
        <v>275</v>
      </c>
      <c r="BM354" s="217" t="s">
        <v>1187</v>
      </c>
    </row>
    <row r="355" s="2" customFormat="1">
      <c r="A355" s="40"/>
      <c r="B355" s="41"/>
      <c r="C355" s="42"/>
      <c r="D355" s="219" t="s">
        <v>152</v>
      </c>
      <c r="E355" s="42"/>
      <c r="F355" s="220" t="s">
        <v>1186</v>
      </c>
      <c r="G355" s="42"/>
      <c r="H355" s="42"/>
      <c r="I355" s="221"/>
      <c r="J355" s="42"/>
      <c r="K355" s="42"/>
      <c r="L355" s="46"/>
      <c r="M355" s="222"/>
      <c r="N355" s="223"/>
      <c r="O355" s="86"/>
      <c r="P355" s="86"/>
      <c r="Q355" s="86"/>
      <c r="R355" s="86"/>
      <c r="S355" s="86"/>
      <c r="T355" s="87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9" t="s">
        <v>152</v>
      </c>
      <c r="AU355" s="19" t="s">
        <v>85</v>
      </c>
    </row>
    <row r="356" s="2" customFormat="1">
      <c r="A356" s="40"/>
      <c r="B356" s="41"/>
      <c r="C356" s="42"/>
      <c r="D356" s="224" t="s">
        <v>154</v>
      </c>
      <c r="E356" s="42"/>
      <c r="F356" s="225" t="s">
        <v>1188</v>
      </c>
      <c r="G356" s="42"/>
      <c r="H356" s="42"/>
      <c r="I356" s="221"/>
      <c r="J356" s="42"/>
      <c r="K356" s="42"/>
      <c r="L356" s="46"/>
      <c r="M356" s="222"/>
      <c r="N356" s="223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154</v>
      </c>
      <c r="AU356" s="19" t="s">
        <v>85</v>
      </c>
    </row>
    <row r="357" s="2" customFormat="1" ht="21.75" customHeight="1">
      <c r="A357" s="40"/>
      <c r="B357" s="41"/>
      <c r="C357" s="206" t="s">
        <v>582</v>
      </c>
      <c r="D357" s="206" t="s">
        <v>145</v>
      </c>
      <c r="E357" s="207" t="s">
        <v>1189</v>
      </c>
      <c r="F357" s="208" t="s">
        <v>1190</v>
      </c>
      <c r="G357" s="209" t="s">
        <v>148</v>
      </c>
      <c r="H357" s="210">
        <v>1</v>
      </c>
      <c r="I357" s="211"/>
      <c r="J357" s="212">
        <f>ROUND(I357*H357,2)</f>
        <v>0</v>
      </c>
      <c r="K357" s="208" t="s">
        <v>149</v>
      </c>
      <c r="L357" s="46"/>
      <c r="M357" s="213" t="s">
        <v>19</v>
      </c>
      <c r="N357" s="214" t="s">
        <v>46</v>
      </c>
      <c r="O357" s="86"/>
      <c r="P357" s="215">
        <f>O357*H357</f>
        <v>0</v>
      </c>
      <c r="Q357" s="215">
        <v>0.00075000000000000002</v>
      </c>
      <c r="R357" s="215">
        <f>Q357*H357</f>
        <v>0.00075000000000000002</v>
      </c>
      <c r="S357" s="215">
        <v>0</v>
      </c>
      <c r="T357" s="216">
        <f>S357*H357</f>
        <v>0</v>
      </c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17" t="s">
        <v>275</v>
      </c>
      <c r="AT357" s="217" t="s">
        <v>145</v>
      </c>
      <c r="AU357" s="217" t="s">
        <v>85</v>
      </c>
      <c r="AY357" s="19" t="s">
        <v>142</v>
      </c>
      <c r="BE357" s="218">
        <f>IF(N357="základní",J357,0)</f>
        <v>0</v>
      </c>
      <c r="BF357" s="218">
        <f>IF(N357="snížená",J357,0)</f>
        <v>0</v>
      </c>
      <c r="BG357" s="218">
        <f>IF(N357="zákl. přenesená",J357,0)</f>
        <v>0</v>
      </c>
      <c r="BH357" s="218">
        <f>IF(N357="sníž. přenesená",J357,0)</f>
        <v>0</v>
      </c>
      <c r="BI357" s="218">
        <f>IF(N357="nulová",J357,0)</f>
        <v>0</v>
      </c>
      <c r="BJ357" s="19" t="s">
        <v>83</v>
      </c>
      <c r="BK357" s="218">
        <f>ROUND(I357*H357,2)</f>
        <v>0</v>
      </c>
      <c r="BL357" s="19" t="s">
        <v>275</v>
      </c>
      <c r="BM357" s="217" t="s">
        <v>1191</v>
      </c>
    </row>
    <row r="358" s="2" customFormat="1">
      <c r="A358" s="40"/>
      <c r="B358" s="41"/>
      <c r="C358" s="42"/>
      <c r="D358" s="219" t="s">
        <v>152</v>
      </c>
      <c r="E358" s="42"/>
      <c r="F358" s="220" t="s">
        <v>1190</v>
      </c>
      <c r="G358" s="42"/>
      <c r="H358" s="42"/>
      <c r="I358" s="221"/>
      <c r="J358" s="42"/>
      <c r="K358" s="42"/>
      <c r="L358" s="46"/>
      <c r="M358" s="222"/>
      <c r="N358" s="223"/>
      <c r="O358" s="86"/>
      <c r="P358" s="86"/>
      <c r="Q358" s="86"/>
      <c r="R358" s="86"/>
      <c r="S358" s="86"/>
      <c r="T358" s="87"/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T358" s="19" t="s">
        <v>152</v>
      </c>
      <c r="AU358" s="19" t="s">
        <v>85</v>
      </c>
    </row>
    <row r="359" s="2" customFormat="1">
      <c r="A359" s="40"/>
      <c r="B359" s="41"/>
      <c r="C359" s="42"/>
      <c r="D359" s="224" t="s">
        <v>154</v>
      </c>
      <c r="E359" s="42"/>
      <c r="F359" s="225" t="s">
        <v>1192</v>
      </c>
      <c r="G359" s="42"/>
      <c r="H359" s="42"/>
      <c r="I359" s="221"/>
      <c r="J359" s="42"/>
      <c r="K359" s="42"/>
      <c r="L359" s="46"/>
      <c r="M359" s="222"/>
      <c r="N359" s="223"/>
      <c r="O359" s="86"/>
      <c r="P359" s="86"/>
      <c r="Q359" s="86"/>
      <c r="R359" s="86"/>
      <c r="S359" s="86"/>
      <c r="T359" s="87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9" t="s">
        <v>154</v>
      </c>
      <c r="AU359" s="19" t="s">
        <v>85</v>
      </c>
    </row>
    <row r="360" s="2" customFormat="1" ht="16.5" customHeight="1">
      <c r="A360" s="40"/>
      <c r="B360" s="41"/>
      <c r="C360" s="206" t="s">
        <v>588</v>
      </c>
      <c r="D360" s="206" t="s">
        <v>145</v>
      </c>
      <c r="E360" s="207" t="s">
        <v>1193</v>
      </c>
      <c r="F360" s="208" t="s">
        <v>1194</v>
      </c>
      <c r="G360" s="209" t="s">
        <v>148</v>
      </c>
      <c r="H360" s="210">
        <v>1</v>
      </c>
      <c r="I360" s="211"/>
      <c r="J360" s="212">
        <f>ROUND(I360*H360,2)</f>
        <v>0</v>
      </c>
      <c r="K360" s="208" t="s">
        <v>149</v>
      </c>
      <c r="L360" s="46"/>
      <c r="M360" s="213" t="s">
        <v>19</v>
      </c>
      <c r="N360" s="214" t="s">
        <v>46</v>
      </c>
      <c r="O360" s="86"/>
      <c r="P360" s="215">
        <f>O360*H360</f>
        <v>0</v>
      </c>
      <c r="Q360" s="215">
        <v>0.00027999999999999998</v>
      </c>
      <c r="R360" s="215">
        <f>Q360*H360</f>
        <v>0.00027999999999999998</v>
      </c>
      <c r="S360" s="215">
        <v>0</v>
      </c>
      <c r="T360" s="216">
        <f>S360*H360</f>
        <v>0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17" t="s">
        <v>275</v>
      </c>
      <c r="AT360" s="217" t="s">
        <v>145</v>
      </c>
      <c r="AU360" s="217" t="s">
        <v>85</v>
      </c>
      <c r="AY360" s="19" t="s">
        <v>142</v>
      </c>
      <c r="BE360" s="218">
        <f>IF(N360="základní",J360,0)</f>
        <v>0</v>
      </c>
      <c r="BF360" s="218">
        <f>IF(N360="snížená",J360,0)</f>
        <v>0</v>
      </c>
      <c r="BG360" s="218">
        <f>IF(N360="zákl. přenesená",J360,0)</f>
        <v>0</v>
      </c>
      <c r="BH360" s="218">
        <f>IF(N360="sníž. přenesená",J360,0)</f>
        <v>0</v>
      </c>
      <c r="BI360" s="218">
        <f>IF(N360="nulová",J360,0)</f>
        <v>0</v>
      </c>
      <c r="BJ360" s="19" t="s">
        <v>83</v>
      </c>
      <c r="BK360" s="218">
        <f>ROUND(I360*H360,2)</f>
        <v>0</v>
      </c>
      <c r="BL360" s="19" t="s">
        <v>275</v>
      </c>
      <c r="BM360" s="217" t="s">
        <v>1195</v>
      </c>
    </row>
    <row r="361" s="2" customFormat="1">
      <c r="A361" s="40"/>
      <c r="B361" s="41"/>
      <c r="C361" s="42"/>
      <c r="D361" s="219" t="s">
        <v>152</v>
      </c>
      <c r="E361" s="42"/>
      <c r="F361" s="220" t="s">
        <v>1194</v>
      </c>
      <c r="G361" s="42"/>
      <c r="H361" s="42"/>
      <c r="I361" s="221"/>
      <c r="J361" s="42"/>
      <c r="K361" s="42"/>
      <c r="L361" s="46"/>
      <c r="M361" s="222"/>
      <c r="N361" s="223"/>
      <c r="O361" s="86"/>
      <c r="P361" s="86"/>
      <c r="Q361" s="86"/>
      <c r="R361" s="86"/>
      <c r="S361" s="86"/>
      <c r="T361" s="87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T361" s="19" t="s">
        <v>152</v>
      </c>
      <c r="AU361" s="19" t="s">
        <v>85</v>
      </c>
    </row>
    <row r="362" s="2" customFormat="1">
      <c r="A362" s="40"/>
      <c r="B362" s="41"/>
      <c r="C362" s="42"/>
      <c r="D362" s="224" t="s">
        <v>154</v>
      </c>
      <c r="E362" s="42"/>
      <c r="F362" s="225" t="s">
        <v>1196</v>
      </c>
      <c r="G362" s="42"/>
      <c r="H362" s="42"/>
      <c r="I362" s="221"/>
      <c r="J362" s="42"/>
      <c r="K362" s="42"/>
      <c r="L362" s="46"/>
      <c r="M362" s="222"/>
      <c r="N362" s="223"/>
      <c r="O362" s="86"/>
      <c r="P362" s="86"/>
      <c r="Q362" s="86"/>
      <c r="R362" s="86"/>
      <c r="S362" s="86"/>
      <c r="T362" s="87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154</v>
      </c>
      <c r="AU362" s="19" t="s">
        <v>85</v>
      </c>
    </row>
    <row r="363" s="2" customFormat="1" ht="24.15" customHeight="1">
      <c r="A363" s="40"/>
      <c r="B363" s="41"/>
      <c r="C363" s="206" t="s">
        <v>593</v>
      </c>
      <c r="D363" s="206" t="s">
        <v>145</v>
      </c>
      <c r="E363" s="207" t="s">
        <v>1197</v>
      </c>
      <c r="F363" s="208" t="s">
        <v>1198</v>
      </c>
      <c r="G363" s="209" t="s">
        <v>299</v>
      </c>
      <c r="H363" s="210">
        <v>0.42499999999999999</v>
      </c>
      <c r="I363" s="211"/>
      <c r="J363" s="212">
        <f>ROUND(I363*H363,2)</f>
        <v>0</v>
      </c>
      <c r="K363" s="208" t="s">
        <v>149</v>
      </c>
      <c r="L363" s="46"/>
      <c r="M363" s="213" t="s">
        <v>19</v>
      </c>
      <c r="N363" s="214" t="s">
        <v>46</v>
      </c>
      <c r="O363" s="86"/>
      <c r="P363" s="215">
        <f>O363*H363</f>
        <v>0</v>
      </c>
      <c r="Q363" s="215">
        <v>0</v>
      </c>
      <c r="R363" s="215">
        <f>Q363*H363</f>
        <v>0</v>
      </c>
      <c r="S363" s="215">
        <v>0</v>
      </c>
      <c r="T363" s="216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17" t="s">
        <v>275</v>
      </c>
      <c r="AT363" s="217" t="s">
        <v>145</v>
      </c>
      <c r="AU363" s="217" t="s">
        <v>85</v>
      </c>
      <c r="AY363" s="19" t="s">
        <v>142</v>
      </c>
      <c r="BE363" s="218">
        <f>IF(N363="základní",J363,0)</f>
        <v>0</v>
      </c>
      <c r="BF363" s="218">
        <f>IF(N363="snížená",J363,0)</f>
        <v>0</v>
      </c>
      <c r="BG363" s="218">
        <f>IF(N363="zákl. přenesená",J363,0)</f>
        <v>0</v>
      </c>
      <c r="BH363" s="218">
        <f>IF(N363="sníž. přenesená",J363,0)</f>
        <v>0</v>
      </c>
      <c r="BI363" s="218">
        <f>IF(N363="nulová",J363,0)</f>
        <v>0</v>
      </c>
      <c r="BJ363" s="19" t="s">
        <v>83</v>
      </c>
      <c r="BK363" s="218">
        <f>ROUND(I363*H363,2)</f>
        <v>0</v>
      </c>
      <c r="BL363" s="19" t="s">
        <v>275</v>
      </c>
      <c r="BM363" s="217" t="s">
        <v>1199</v>
      </c>
    </row>
    <row r="364" s="2" customFormat="1">
      <c r="A364" s="40"/>
      <c r="B364" s="41"/>
      <c r="C364" s="42"/>
      <c r="D364" s="219" t="s">
        <v>152</v>
      </c>
      <c r="E364" s="42"/>
      <c r="F364" s="220" t="s">
        <v>1198</v>
      </c>
      <c r="G364" s="42"/>
      <c r="H364" s="42"/>
      <c r="I364" s="221"/>
      <c r="J364" s="42"/>
      <c r="K364" s="42"/>
      <c r="L364" s="46"/>
      <c r="M364" s="222"/>
      <c r="N364" s="223"/>
      <c r="O364" s="86"/>
      <c r="P364" s="86"/>
      <c r="Q364" s="86"/>
      <c r="R364" s="86"/>
      <c r="S364" s="86"/>
      <c r="T364" s="87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T364" s="19" t="s">
        <v>152</v>
      </c>
      <c r="AU364" s="19" t="s">
        <v>85</v>
      </c>
    </row>
    <row r="365" s="2" customFormat="1">
      <c r="A365" s="40"/>
      <c r="B365" s="41"/>
      <c r="C365" s="42"/>
      <c r="D365" s="224" t="s">
        <v>154</v>
      </c>
      <c r="E365" s="42"/>
      <c r="F365" s="225" t="s">
        <v>1200</v>
      </c>
      <c r="G365" s="42"/>
      <c r="H365" s="42"/>
      <c r="I365" s="221"/>
      <c r="J365" s="42"/>
      <c r="K365" s="42"/>
      <c r="L365" s="46"/>
      <c r="M365" s="222"/>
      <c r="N365" s="223"/>
      <c r="O365" s="86"/>
      <c r="P365" s="86"/>
      <c r="Q365" s="86"/>
      <c r="R365" s="86"/>
      <c r="S365" s="86"/>
      <c r="T365" s="87"/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T365" s="19" t="s">
        <v>154</v>
      </c>
      <c r="AU365" s="19" t="s">
        <v>85</v>
      </c>
    </row>
    <row r="366" s="12" customFormat="1" ht="22.8" customHeight="1">
      <c r="A366" s="12"/>
      <c r="B366" s="190"/>
      <c r="C366" s="191"/>
      <c r="D366" s="192" t="s">
        <v>74</v>
      </c>
      <c r="E366" s="204" t="s">
        <v>1201</v>
      </c>
      <c r="F366" s="204" t="s">
        <v>1202</v>
      </c>
      <c r="G366" s="191"/>
      <c r="H366" s="191"/>
      <c r="I366" s="194"/>
      <c r="J366" s="205">
        <f>BK366</f>
        <v>0</v>
      </c>
      <c r="K366" s="191"/>
      <c r="L366" s="196"/>
      <c r="M366" s="197"/>
      <c r="N366" s="198"/>
      <c r="O366" s="198"/>
      <c r="P366" s="199">
        <f>SUM(P367:P382)</f>
        <v>0</v>
      </c>
      <c r="Q366" s="198"/>
      <c r="R366" s="199">
        <f>SUM(R367:R382)</f>
        <v>0.062600000000000003</v>
      </c>
      <c r="S366" s="198"/>
      <c r="T366" s="200">
        <f>SUM(T367:T382)</f>
        <v>0</v>
      </c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R366" s="201" t="s">
        <v>85</v>
      </c>
      <c r="AT366" s="202" t="s">
        <v>74</v>
      </c>
      <c r="AU366" s="202" t="s">
        <v>83</v>
      </c>
      <c r="AY366" s="201" t="s">
        <v>142</v>
      </c>
      <c r="BK366" s="203">
        <f>SUM(BK367:BK382)</f>
        <v>0</v>
      </c>
    </row>
    <row r="367" s="2" customFormat="1" ht="24.15" customHeight="1">
      <c r="A367" s="40"/>
      <c r="B367" s="41"/>
      <c r="C367" s="206" t="s">
        <v>600</v>
      </c>
      <c r="D367" s="206" t="s">
        <v>145</v>
      </c>
      <c r="E367" s="207" t="s">
        <v>1203</v>
      </c>
      <c r="F367" s="208" t="s">
        <v>1204</v>
      </c>
      <c r="G367" s="209" t="s">
        <v>350</v>
      </c>
      <c r="H367" s="210">
        <v>6</v>
      </c>
      <c r="I367" s="211"/>
      <c r="J367" s="212">
        <f>ROUND(I367*H367,2)</f>
        <v>0</v>
      </c>
      <c r="K367" s="208" t="s">
        <v>149</v>
      </c>
      <c r="L367" s="46"/>
      <c r="M367" s="213" t="s">
        <v>19</v>
      </c>
      <c r="N367" s="214" t="s">
        <v>46</v>
      </c>
      <c r="O367" s="86"/>
      <c r="P367" s="215">
        <f>O367*H367</f>
        <v>0</v>
      </c>
      <c r="Q367" s="215">
        <v>0.0091999999999999998</v>
      </c>
      <c r="R367" s="215">
        <f>Q367*H367</f>
        <v>0.055199999999999999</v>
      </c>
      <c r="S367" s="215">
        <v>0</v>
      </c>
      <c r="T367" s="216">
        <f>S367*H367</f>
        <v>0</v>
      </c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R367" s="217" t="s">
        <v>275</v>
      </c>
      <c r="AT367" s="217" t="s">
        <v>145</v>
      </c>
      <c r="AU367" s="217" t="s">
        <v>85</v>
      </c>
      <c r="AY367" s="19" t="s">
        <v>142</v>
      </c>
      <c r="BE367" s="218">
        <f>IF(N367="základní",J367,0)</f>
        <v>0</v>
      </c>
      <c r="BF367" s="218">
        <f>IF(N367="snížená",J367,0)</f>
        <v>0</v>
      </c>
      <c r="BG367" s="218">
        <f>IF(N367="zákl. přenesená",J367,0)</f>
        <v>0</v>
      </c>
      <c r="BH367" s="218">
        <f>IF(N367="sníž. přenesená",J367,0)</f>
        <v>0</v>
      </c>
      <c r="BI367" s="218">
        <f>IF(N367="nulová",J367,0)</f>
        <v>0</v>
      </c>
      <c r="BJ367" s="19" t="s">
        <v>83</v>
      </c>
      <c r="BK367" s="218">
        <f>ROUND(I367*H367,2)</f>
        <v>0</v>
      </c>
      <c r="BL367" s="19" t="s">
        <v>275</v>
      </c>
      <c r="BM367" s="217" t="s">
        <v>1205</v>
      </c>
    </row>
    <row r="368" s="2" customFormat="1">
      <c r="A368" s="40"/>
      <c r="B368" s="41"/>
      <c r="C368" s="42"/>
      <c r="D368" s="219" t="s">
        <v>152</v>
      </c>
      <c r="E368" s="42"/>
      <c r="F368" s="220" t="s">
        <v>1204</v>
      </c>
      <c r="G368" s="42"/>
      <c r="H368" s="42"/>
      <c r="I368" s="221"/>
      <c r="J368" s="42"/>
      <c r="K368" s="42"/>
      <c r="L368" s="46"/>
      <c r="M368" s="222"/>
      <c r="N368" s="223"/>
      <c r="O368" s="86"/>
      <c r="P368" s="86"/>
      <c r="Q368" s="86"/>
      <c r="R368" s="86"/>
      <c r="S368" s="86"/>
      <c r="T368" s="87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T368" s="19" t="s">
        <v>152</v>
      </c>
      <c r="AU368" s="19" t="s">
        <v>85</v>
      </c>
    </row>
    <row r="369" s="2" customFormat="1">
      <c r="A369" s="40"/>
      <c r="B369" s="41"/>
      <c r="C369" s="42"/>
      <c r="D369" s="224" t="s">
        <v>154</v>
      </c>
      <c r="E369" s="42"/>
      <c r="F369" s="225" t="s">
        <v>1206</v>
      </c>
      <c r="G369" s="42"/>
      <c r="H369" s="42"/>
      <c r="I369" s="221"/>
      <c r="J369" s="42"/>
      <c r="K369" s="42"/>
      <c r="L369" s="46"/>
      <c r="M369" s="222"/>
      <c r="N369" s="223"/>
      <c r="O369" s="86"/>
      <c r="P369" s="86"/>
      <c r="Q369" s="86"/>
      <c r="R369" s="86"/>
      <c r="S369" s="86"/>
      <c r="T369" s="87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T369" s="19" t="s">
        <v>154</v>
      </c>
      <c r="AU369" s="19" t="s">
        <v>85</v>
      </c>
    </row>
    <row r="370" s="2" customFormat="1" ht="16.5" customHeight="1">
      <c r="A370" s="40"/>
      <c r="B370" s="41"/>
      <c r="C370" s="206" t="s">
        <v>606</v>
      </c>
      <c r="D370" s="206" t="s">
        <v>145</v>
      </c>
      <c r="E370" s="207" t="s">
        <v>1207</v>
      </c>
      <c r="F370" s="208" t="s">
        <v>1208</v>
      </c>
      <c r="G370" s="209" t="s">
        <v>350</v>
      </c>
      <c r="H370" s="210">
        <v>6</v>
      </c>
      <c r="I370" s="211"/>
      <c r="J370" s="212">
        <f>ROUND(I370*H370,2)</f>
        <v>0</v>
      </c>
      <c r="K370" s="208" t="s">
        <v>149</v>
      </c>
      <c r="L370" s="46"/>
      <c r="M370" s="213" t="s">
        <v>19</v>
      </c>
      <c r="N370" s="214" t="s">
        <v>46</v>
      </c>
      <c r="O370" s="86"/>
      <c r="P370" s="215">
        <f>O370*H370</f>
        <v>0</v>
      </c>
      <c r="Q370" s="215">
        <v>0.00014999999999999999</v>
      </c>
      <c r="R370" s="215">
        <f>Q370*H370</f>
        <v>0.00089999999999999998</v>
      </c>
      <c r="S370" s="215">
        <v>0</v>
      </c>
      <c r="T370" s="216">
        <f>S370*H370</f>
        <v>0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17" t="s">
        <v>275</v>
      </c>
      <c r="AT370" s="217" t="s">
        <v>145</v>
      </c>
      <c r="AU370" s="217" t="s">
        <v>85</v>
      </c>
      <c r="AY370" s="19" t="s">
        <v>142</v>
      </c>
      <c r="BE370" s="218">
        <f>IF(N370="základní",J370,0)</f>
        <v>0</v>
      </c>
      <c r="BF370" s="218">
        <f>IF(N370="snížená",J370,0)</f>
        <v>0</v>
      </c>
      <c r="BG370" s="218">
        <f>IF(N370="zákl. přenesená",J370,0)</f>
        <v>0</v>
      </c>
      <c r="BH370" s="218">
        <f>IF(N370="sníž. přenesená",J370,0)</f>
        <v>0</v>
      </c>
      <c r="BI370" s="218">
        <f>IF(N370="nulová",J370,0)</f>
        <v>0</v>
      </c>
      <c r="BJ370" s="19" t="s">
        <v>83</v>
      </c>
      <c r="BK370" s="218">
        <f>ROUND(I370*H370,2)</f>
        <v>0</v>
      </c>
      <c r="BL370" s="19" t="s">
        <v>275</v>
      </c>
      <c r="BM370" s="217" t="s">
        <v>1209</v>
      </c>
    </row>
    <row r="371" s="2" customFormat="1">
      <c r="A371" s="40"/>
      <c r="B371" s="41"/>
      <c r="C371" s="42"/>
      <c r="D371" s="219" t="s">
        <v>152</v>
      </c>
      <c r="E371" s="42"/>
      <c r="F371" s="220" t="s">
        <v>1208</v>
      </c>
      <c r="G371" s="42"/>
      <c r="H371" s="42"/>
      <c r="I371" s="221"/>
      <c r="J371" s="42"/>
      <c r="K371" s="42"/>
      <c r="L371" s="46"/>
      <c r="M371" s="222"/>
      <c r="N371" s="223"/>
      <c r="O371" s="86"/>
      <c r="P371" s="86"/>
      <c r="Q371" s="86"/>
      <c r="R371" s="86"/>
      <c r="S371" s="86"/>
      <c r="T371" s="87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T371" s="19" t="s">
        <v>152</v>
      </c>
      <c r="AU371" s="19" t="s">
        <v>85</v>
      </c>
    </row>
    <row r="372" s="2" customFormat="1">
      <c r="A372" s="40"/>
      <c r="B372" s="41"/>
      <c r="C372" s="42"/>
      <c r="D372" s="224" t="s">
        <v>154</v>
      </c>
      <c r="E372" s="42"/>
      <c r="F372" s="225" t="s">
        <v>1210</v>
      </c>
      <c r="G372" s="42"/>
      <c r="H372" s="42"/>
      <c r="I372" s="221"/>
      <c r="J372" s="42"/>
      <c r="K372" s="42"/>
      <c r="L372" s="46"/>
      <c r="M372" s="222"/>
      <c r="N372" s="223"/>
      <c r="O372" s="86"/>
      <c r="P372" s="86"/>
      <c r="Q372" s="86"/>
      <c r="R372" s="86"/>
      <c r="S372" s="86"/>
      <c r="T372" s="87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19" t="s">
        <v>154</v>
      </c>
      <c r="AU372" s="19" t="s">
        <v>85</v>
      </c>
    </row>
    <row r="373" s="2" customFormat="1" ht="16.5" customHeight="1">
      <c r="A373" s="40"/>
      <c r="B373" s="41"/>
      <c r="C373" s="206" t="s">
        <v>1211</v>
      </c>
      <c r="D373" s="206" t="s">
        <v>145</v>
      </c>
      <c r="E373" s="207" t="s">
        <v>1212</v>
      </c>
      <c r="F373" s="208" t="s">
        <v>1213</v>
      </c>
      <c r="G373" s="209" t="s">
        <v>350</v>
      </c>
      <c r="H373" s="210">
        <v>6</v>
      </c>
      <c r="I373" s="211"/>
      <c r="J373" s="212">
        <f>ROUND(I373*H373,2)</f>
        <v>0</v>
      </c>
      <c r="K373" s="208" t="s">
        <v>149</v>
      </c>
      <c r="L373" s="46"/>
      <c r="M373" s="213" t="s">
        <v>19</v>
      </c>
      <c r="N373" s="214" t="s">
        <v>46</v>
      </c>
      <c r="O373" s="86"/>
      <c r="P373" s="215">
        <f>O373*H373</f>
        <v>0</v>
      </c>
      <c r="Q373" s="215">
        <v>0</v>
      </c>
      <c r="R373" s="215">
        <f>Q373*H373</f>
        <v>0</v>
      </c>
      <c r="S373" s="215">
        <v>0</v>
      </c>
      <c r="T373" s="216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17" t="s">
        <v>275</v>
      </c>
      <c r="AT373" s="217" t="s">
        <v>145</v>
      </c>
      <c r="AU373" s="217" t="s">
        <v>85</v>
      </c>
      <c r="AY373" s="19" t="s">
        <v>142</v>
      </c>
      <c r="BE373" s="218">
        <f>IF(N373="základní",J373,0)</f>
        <v>0</v>
      </c>
      <c r="BF373" s="218">
        <f>IF(N373="snížená",J373,0)</f>
        <v>0</v>
      </c>
      <c r="BG373" s="218">
        <f>IF(N373="zákl. přenesená",J373,0)</f>
        <v>0</v>
      </c>
      <c r="BH373" s="218">
        <f>IF(N373="sníž. přenesená",J373,0)</f>
        <v>0</v>
      </c>
      <c r="BI373" s="218">
        <f>IF(N373="nulová",J373,0)</f>
        <v>0</v>
      </c>
      <c r="BJ373" s="19" t="s">
        <v>83</v>
      </c>
      <c r="BK373" s="218">
        <f>ROUND(I373*H373,2)</f>
        <v>0</v>
      </c>
      <c r="BL373" s="19" t="s">
        <v>275</v>
      </c>
      <c r="BM373" s="217" t="s">
        <v>1214</v>
      </c>
    </row>
    <row r="374" s="2" customFormat="1">
      <c r="A374" s="40"/>
      <c r="B374" s="41"/>
      <c r="C374" s="42"/>
      <c r="D374" s="219" t="s">
        <v>152</v>
      </c>
      <c r="E374" s="42"/>
      <c r="F374" s="220" t="s">
        <v>1213</v>
      </c>
      <c r="G374" s="42"/>
      <c r="H374" s="42"/>
      <c r="I374" s="221"/>
      <c r="J374" s="42"/>
      <c r="K374" s="42"/>
      <c r="L374" s="46"/>
      <c r="M374" s="222"/>
      <c r="N374" s="223"/>
      <c r="O374" s="86"/>
      <c r="P374" s="86"/>
      <c r="Q374" s="86"/>
      <c r="R374" s="86"/>
      <c r="S374" s="86"/>
      <c r="T374" s="87"/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T374" s="19" t="s">
        <v>152</v>
      </c>
      <c r="AU374" s="19" t="s">
        <v>85</v>
      </c>
    </row>
    <row r="375" s="2" customFormat="1">
      <c r="A375" s="40"/>
      <c r="B375" s="41"/>
      <c r="C375" s="42"/>
      <c r="D375" s="224" t="s">
        <v>154</v>
      </c>
      <c r="E375" s="42"/>
      <c r="F375" s="225" t="s">
        <v>1215</v>
      </c>
      <c r="G375" s="42"/>
      <c r="H375" s="42"/>
      <c r="I375" s="221"/>
      <c r="J375" s="42"/>
      <c r="K375" s="42"/>
      <c r="L375" s="46"/>
      <c r="M375" s="222"/>
      <c r="N375" s="223"/>
      <c r="O375" s="86"/>
      <c r="P375" s="86"/>
      <c r="Q375" s="86"/>
      <c r="R375" s="86"/>
      <c r="S375" s="86"/>
      <c r="T375" s="87"/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T375" s="19" t="s">
        <v>154</v>
      </c>
      <c r="AU375" s="19" t="s">
        <v>85</v>
      </c>
    </row>
    <row r="376" s="2" customFormat="1" ht="16.5" customHeight="1">
      <c r="A376" s="40"/>
      <c r="B376" s="41"/>
      <c r="C376" s="237" t="s">
        <v>616</v>
      </c>
      <c r="D376" s="237" t="s">
        <v>224</v>
      </c>
      <c r="E376" s="238" t="s">
        <v>1216</v>
      </c>
      <c r="F376" s="239" t="s">
        <v>1217</v>
      </c>
      <c r="G376" s="240" t="s">
        <v>148</v>
      </c>
      <c r="H376" s="241">
        <v>6</v>
      </c>
      <c r="I376" s="242"/>
      <c r="J376" s="243">
        <f>ROUND(I376*H376,2)</f>
        <v>0</v>
      </c>
      <c r="K376" s="239" t="s">
        <v>149</v>
      </c>
      <c r="L376" s="244"/>
      <c r="M376" s="245" t="s">
        <v>19</v>
      </c>
      <c r="N376" s="246" t="s">
        <v>46</v>
      </c>
      <c r="O376" s="86"/>
      <c r="P376" s="215">
        <f>O376*H376</f>
        <v>0</v>
      </c>
      <c r="Q376" s="215">
        <v>0.001</v>
      </c>
      <c r="R376" s="215">
        <f>Q376*H376</f>
        <v>0.0060000000000000001</v>
      </c>
      <c r="S376" s="215">
        <v>0</v>
      </c>
      <c r="T376" s="216">
        <f>S376*H376</f>
        <v>0</v>
      </c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R376" s="217" t="s">
        <v>335</v>
      </c>
      <c r="AT376" s="217" t="s">
        <v>224</v>
      </c>
      <c r="AU376" s="217" t="s">
        <v>85</v>
      </c>
      <c r="AY376" s="19" t="s">
        <v>142</v>
      </c>
      <c r="BE376" s="218">
        <f>IF(N376="základní",J376,0)</f>
        <v>0</v>
      </c>
      <c r="BF376" s="218">
        <f>IF(N376="snížená",J376,0)</f>
        <v>0</v>
      </c>
      <c r="BG376" s="218">
        <f>IF(N376="zákl. přenesená",J376,0)</f>
        <v>0</v>
      </c>
      <c r="BH376" s="218">
        <f>IF(N376="sníž. přenesená",J376,0)</f>
        <v>0</v>
      </c>
      <c r="BI376" s="218">
        <f>IF(N376="nulová",J376,0)</f>
        <v>0</v>
      </c>
      <c r="BJ376" s="19" t="s">
        <v>83</v>
      </c>
      <c r="BK376" s="218">
        <f>ROUND(I376*H376,2)</f>
        <v>0</v>
      </c>
      <c r="BL376" s="19" t="s">
        <v>275</v>
      </c>
      <c r="BM376" s="217" t="s">
        <v>1218</v>
      </c>
    </row>
    <row r="377" s="2" customFormat="1">
      <c r="A377" s="40"/>
      <c r="B377" s="41"/>
      <c r="C377" s="42"/>
      <c r="D377" s="219" t="s">
        <v>152</v>
      </c>
      <c r="E377" s="42"/>
      <c r="F377" s="220" t="s">
        <v>1217</v>
      </c>
      <c r="G377" s="42"/>
      <c r="H377" s="42"/>
      <c r="I377" s="221"/>
      <c r="J377" s="42"/>
      <c r="K377" s="42"/>
      <c r="L377" s="46"/>
      <c r="M377" s="222"/>
      <c r="N377" s="223"/>
      <c r="O377" s="86"/>
      <c r="P377" s="86"/>
      <c r="Q377" s="86"/>
      <c r="R377" s="86"/>
      <c r="S377" s="86"/>
      <c r="T377" s="87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T377" s="19" t="s">
        <v>152</v>
      </c>
      <c r="AU377" s="19" t="s">
        <v>85</v>
      </c>
    </row>
    <row r="378" s="2" customFormat="1" ht="16.5" customHeight="1">
      <c r="A378" s="40"/>
      <c r="B378" s="41"/>
      <c r="C378" s="237" t="s">
        <v>622</v>
      </c>
      <c r="D378" s="237" t="s">
        <v>224</v>
      </c>
      <c r="E378" s="238" t="s">
        <v>1219</v>
      </c>
      <c r="F378" s="239" t="s">
        <v>1220</v>
      </c>
      <c r="G378" s="240" t="s">
        <v>148</v>
      </c>
      <c r="H378" s="241">
        <v>1</v>
      </c>
      <c r="I378" s="242"/>
      <c r="J378" s="243">
        <f>ROUND(I378*H378,2)</f>
        <v>0</v>
      </c>
      <c r="K378" s="239" t="s">
        <v>149</v>
      </c>
      <c r="L378" s="244"/>
      <c r="M378" s="245" t="s">
        <v>19</v>
      </c>
      <c r="N378" s="246" t="s">
        <v>46</v>
      </c>
      <c r="O378" s="86"/>
      <c r="P378" s="215">
        <f>O378*H378</f>
        <v>0</v>
      </c>
      <c r="Q378" s="215">
        <v>0.00050000000000000001</v>
      </c>
      <c r="R378" s="215">
        <f>Q378*H378</f>
        <v>0.00050000000000000001</v>
      </c>
      <c r="S378" s="215">
        <v>0</v>
      </c>
      <c r="T378" s="216">
        <f>S378*H378</f>
        <v>0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17" t="s">
        <v>335</v>
      </c>
      <c r="AT378" s="217" t="s">
        <v>224</v>
      </c>
      <c r="AU378" s="217" t="s">
        <v>85</v>
      </c>
      <c r="AY378" s="19" t="s">
        <v>142</v>
      </c>
      <c r="BE378" s="218">
        <f>IF(N378="základní",J378,0)</f>
        <v>0</v>
      </c>
      <c r="BF378" s="218">
        <f>IF(N378="snížená",J378,0)</f>
        <v>0</v>
      </c>
      <c r="BG378" s="218">
        <f>IF(N378="zákl. přenesená",J378,0)</f>
        <v>0</v>
      </c>
      <c r="BH378" s="218">
        <f>IF(N378="sníž. přenesená",J378,0)</f>
        <v>0</v>
      </c>
      <c r="BI378" s="218">
        <f>IF(N378="nulová",J378,0)</f>
        <v>0</v>
      </c>
      <c r="BJ378" s="19" t="s">
        <v>83</v>
      </c>
      <c r="BK378" s="218">
        <f>ROUND(I378*H378,2)</f>
        <v>0</v>
      </c>
      <c r="BL378" s="19" t="s">
        <v>275</v>
      </c>
      <c r="BM378" s="217" t="s">
        <v>1221</v>
      </c>
    </row>
    <row r="379" s="2" customFormat="1">
      <c r="A379" s="40"/>
      <c r="B379" s="41"/>
      <c r="C379" s="42"/>
      <c r="D379" s="219" t="s">
        <v>152</v>
      </c>
      <c r="E379" s="42"/>
      <c r="F379" s="220" t="s">
        <v>1220</v>
      </c>
      <c r="G379" s="42"/>
      <c r="H379" s="42"/>
      <c r="I379" s="221"/>
      <c r="J379" s="42"/>
      <c r="K379" s="42"/>
      <c r="L379" s="46"/>
      <c r="M379" s="222"/>
      <c r="N379" s="223"/>
      <c r="O379" s="86"/>
      <c r="P379" s="86"/>
      <c r="Q379" s="86"/>
      <c r="R379" s="86"/>
      <c r="S379" s="86"/>
      <c r="T379" s="87"/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T379" s="19" t="s">
        <v>152</v>
      </c>
      <c r="AU379" s="19" t="s">
        <v>85</v>
      </c>
    </row>
    <row r="380" s="2" customFormat="1" ht="24.15" customHeight="1">
      <c r="A380" s="40"/>
      <c r="B380" s="41"/>
      <c r="C380" s="206" t="s">
        <v>629</v>
      </c>
      <c r="D380" s="206" t="s">
        <v>145</v>
      </c>
      <c r="E380" s="207" t="s">
        <v>1222</v>
      </c>
      <c r="F380" s="208" t="s">
        <v>1223</v>
      </c>
      <c r="G380" s="209" t="s">
        <v>299</v>
      </c>
      <c r="H380" s="210">
        <v>0.063</v>
      </c>
      <c r="I380" s="211"/>
      <c r="J380" s="212">
        <f>ROUND(I380*H380,2)</f>
        <v>0</v>
      </c>
      <c r="K380" s="208" t="s">
        <v>149</v>
      </c>
      <c r="L380" s="46"/>
      <c r="M380" s="213" t="s">
        <v>19</v>
      </c>
      <c r="N380" s="214" t="s">
        <v>46</v>
      </c>
      <c r="O380" s="86"/>
      <c r="P380" s="215">
        <f>O380*H380</f>
        <v>0</v>
      </c>
      <c r="Q380" s="215">
        <v>0</v>
      </c>
      <c r="R380" s="215">
        <f>Q380*H380</f>
        <v>0</v>
      </c>
      <c r="S380" s="215">
        <v>0</v>
      </c>
      <c r="T380" s="216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17" t="s">
        <v>275</v>
      </c>
      <c r="AT380" s="217" t="s">
        <v>145</v>
      </c>
      <c r="AU380" s="217" t="s">
        <v>85</v>
      </c>
      <c r="AY380" s="19" t="s">
        <v>142</v>
      </c>
      <c r="BE380" s="218">
        <f>IF(N380="základní",J380,0)</f>
        <v>0</v>
      </c>
      <c r="BF380" s="218">
        <f>IF(N380="snížená",J380,0)</f>
        <v>0</v>
      </c>
      <c r="BG380" s="218">
        <f>IF(N380="zákl. přenesená",J380,0)</f>
        <v>0</v>
      </c>
      <c r="BH380" s="218">
        <f>IF(N380="sníž. přenesená",J380,0)</f>
        <v>0</v>
      </c>
      <c r="BI380" s="218">
        <f>IF(N380="nulová",J380,0)</f>
        <v>0</v>
      </c>
      <c r="BJ380" s="19" t="s">
        <v>83</v>
      </c>
      <c r="BK380" s="218">
        <f>ROUND(I380*H380,2)</f>
        <v>0</v>
      </c>
      <c r="BL380" s="19" t="s">
        <v>275</v>
      </c>
      <c r="BM380" s="217" t="s">
        <v>1224</v>
      </c>
    </row>
    <row r="381" s="2" customFormat="1">
      <c r="A381" s="40"/>
      <c r="B381" s="41"/>
      <c r="C381" s="42"/>
      <c r="D381" s="219" t="s">
        <v>152</v>
      </c>
      <c r="E381" s="42"/>
      <c r="F381" s="220" t="s">
        <v>1223</v>
      </c>
      <c r="G381" s="42"/>
      <c r="H381" s="42"/>
      <c r="I381" s="221"/>
      <c r="J381" s="42"/>
      <c r="K381" s="42"/>
      <c r="L381" s="46"/>
      <c r="M381" s="222"/>
      <c r="N381" s="223"/>
      <c r="O381" s="86"/>
      <c r="P381" s="86"/>
      <c r="Q381" s="86"/>
      <c r="R381" s="86"/>
      <c r="S381" s="86"/>
      <c r="T381" s="87"/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T381" s="19" t="s">
        <v>152</v>
      </c>
      <c r="AU381" s="19" t="s">
        <v>85</v>
      </c>
    </row>
    <row r="382" s="2" customFormat="1">
      <c r="A382" s="40"/>
      <c r="B382" s="41"/>
      <c r="C382" s="42"/>
      <c r="D382" s="224" t="s">
        <v>154</v>
      </c>
      <c r="E382" s="42"/>
      <c r="F382" s="225" t="s">
        <v>1225</v>
      </c>
      <c r="G382" s="42"/>
      <c r="H382" s="42"/>
      <c r="I382" s="221"/>
      <c r="J382" s="42"/>
      <c r="K382" s="42"/>
      <c r="L382" s="46"/>
      <c r="M382" s="222"/>
      <c r="N382" s="223"/>
      <c r="O382" s="86"/>
      <c r="P382" s="86"/>
      <c r="Q382" s="86"/>
      <c r="R382" s="86"/>
      <c r="S382" s="86"/>
      <c r="T382" s="87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T382" s="19" t="s">
        <v>154</v>
      </c>
      <c r="AU382" s="19" t="s">
        <v>85</v>
      </c>
    </row>
    <row r="383" s="12" customFormat="1" ht="22.8" customHeight="1">
      <c r="A383" s="12"/>
      <c r="B383" s="190"/>
      <c r="C383" s="191"/>
      <c r="D383" s="192" t="s">
        <v>74</v>
      </c>
      <c r="E383" s="204" t="s">
        <v>1226</v>
      </c>
      <c r="F383" s="204" t="s">
        <v>1227</v>
      </c>
      <c r="G383" s="191"/>
      <c r="H383" s="191"/>
      <c r="I383" s="194"/>
      <c r="J383" s="205">
        <f>BK383</f>
        <v>0</v>
      </c>
      <c r="K383" s="191"/>
      <c r="L383" s="196"/>
      <c r="M383" s="197"/>
      <c r="N383" s="198"/>
      <c r="O383" s="198"/>
      <c r="P383" s="199">
        <f>SUM(P384:P414)</f>
        <v>0</v>
      </c>
      <c r="Q383" s="198"/>
      <c r="R383" s="199">
        <f>SUM(R384:R414)</f>
        <v>0.088959999999999997</v>
      </c>
      <c r="S383" s="198"/>
      <c r="T383" s="200">
        <f>SUM(T384:T414)</f>
        <v>0.33600000000000002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01" t="s">
        <v>85</v>
      </c>
      <c r="AT383" s="202" t="s">
        <v>74</v>
      </c>
      <c r="AU383" s="202" t="s">
        <v>83</v>
      </c>
      <c r="AY383" s="201" t="s">
        <v>142</v>
      </c>
      <c r="BK383" s="203">
        <f>SUM(BK384:BK414)</f>
        <v>0</v>
      </c>
    </row>
    <row r="384" s="2" customFormat="1" ht="16.5" customHeight="1">
      <c r="A384" s="40"/>
      <c r="B384" s="41"/>
      <c r="C384" s="206" t="s">
        <v>634</v>
      </c>
      <c r="D384" s="206" t="s">
        <v>145</v>
      </c>
      <c r="E384" s="207" t="s">
        <v>1228</v>
      </c>
      <c r="F384" s="208" t="s">
        <v>1229</v>
      </c>
      <c r="G384" s="209" t="s">
        <v>187</v>
      </c>
      <c r="H384" s="210">
        <v>48</v>
      </c>
      <c r="I384" s="211"/>
      <c r="J384" s="212">
        <f>ROUND(I384*H384,2)</f>
        <v>0</v>
      </c>
      <c r="K384" s="208" t="s">
        <v>149</v>
      </c>
      <c r="L384" s="46"/>
      <c r="M384" s="213" t="s">
        <v>19</v>
      </c>
      <c r="N384" s="214" t="s">
        <v>46</v>
      </c>
      <c r="O384" s="86"/>
      <c r="P384" s="215">
        <f>O384*H384</f>
        <v>0</v>
      </c>
      <c r="Q384" s="215">
        <v>2.0000000000000002E-05</v>
      </c>
      <c r="R384" s="215">
        <f>Q384*H384</f>
        <v>0.00096000000000000013</v>
      </c>
      <c r="S384" s="215">
        <v>0.001</v>
      </c>
      <c r="T384" s="216">
        <f>S384*H384</f>
        <v>0.048000000000000001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17" t="s">
        <v>275</v>
      </c>
      <c r="AT384" s="217" t="s">
        <v>145</v>
      </c>
      <c r="AU384" s="217" t="s">
        <v>85</v>
      </c>
      <c r="AY384" s="19" t="s">
        <v>142</v>
      </c>
      <c r="BE384" s="218">
        <f>IF(N384="základní",J384,0)</f>
        <v>0</v>
      </c>
      <c r="BF384" s="218">
        <f>IF(N384="snížená",J384,0)</f>
        <v>0</v>
      </c>
      <c r="BG384" s="218">
        <f>IF(N384="zákl. přenesená",J384,0)</f>
        <v>0</v>
      </c>
      <c r="BH384" s="218">
        <f>IF(N384="sníž. přenesená",J384,0)</f>
        <v>0</v>
      </c>
      <c r="BI384" s="218">
        <f>IF(N384="nulová",J384,0)</f>
        <v>0</v>
      </c>
      <c r="BJ384" s="19" t="s">
        <v>83</v>
      </c>
      <c r="BK384" s="218">
        <f>ROUND(I384*H384,2)</f>
        <v>0</v>
      </c>
      <c r="BL384" s="19" t="s">
        <v>275</v>
      </c>
      <c r="BM384" s="217" t="s">
        <v>1230</v>
      </c>
    </row>
    <row r="385" s="2" customFormat="1">
      <c r="A385" s="40"/>
      <c r="B385" s="41"/>
      <c r="C385" s="42"/>
      <c r="D385" s="219" t="s">
        <v>152</v>
      </c>
      <c r="E385" s="42"/>
      <c r="F385" s="220" t="s">
        <v>1229</v>
      </c>
      <c r="G385" s="42"/>
      <c r="H385" s="42"/>
      <c r="I385" s="221"/>
      <c r="J385" s="42"/>
      <c r="K385" s="42"/>
      <c r="L385" s="46"/>
      <c r="M385" s="222"/>
      <c r="N385" s="223"/>
      <c r="O385" s="86"/>
      <c r="P385" s="86"/>
      <c r="Q385" s="86"/>
      <c r="R385" s="86"/>
      <c r="S385" s="86"/>
      <c r="T385" s="87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T385" s="19" t="s">
        <v>152</v>
      </c>
      <c r="AU385" s="19" t="s">
        <v>85</v>
      </c>
    </row>
    <row r="386" s="2" customFormat="1">
      <c r="A386" s="40"/>
      <c r="B386" s="41"/>
      <c r="C386" s="42"/>
      <c r="D386" s="224" t="s">
        <v>154</v>
      </c>
      <c r="E386" s="42"/>
      <c r="F386" s="225" t="s">
        <v>1231</v>
      </c>
      <c r="G386" s="42"/>
      <c r="H386" s="42"/>
      <c r="I386" s="221"/>
      <c r="J386" s="42"/>
      <c r="K386" s="42"/>
      <c r="L386" s="46"/>
      <c r="M386" s="222"/>
      <c r="N386" s="223"/>
      <c r="O386" s="86"/>
      <c r="P386" s="86"/>
      <c r="Q386" s="86"/>
      <c r="R386" s="86"/>
      <c r="S386" s="86"/>
      <c r="T386" s="87"/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T386" s="19" t="s">
        <v>154</v>
      </c>
      <c r="AU386" s="19" t="s">
        <v>85</v>
      </c>
    </row>
    <row r="387" s="13" customFormat="1">
      <c r="A387" s="13"/>
      <c r="B387" s="226"/>
      <c r="C387" s="227"/>
      <c r="D387" s="219" t="s">
        <v>169</v>
      </c>
      <c r="E387" s="228" t="s">
        <v>19</v>
      </c>
      <c r="F387" s="229" t="s">
        <v>1232</v>
      </c>
      <c r="G387" s="227"/>
      <c r="H387" s="230">
        <v>48</v>
      </c>
      <c r="I387" s="231"/>
      <c r="J387" s="227"/>
      <c r="K387" s="227"/>
      <c r="L387" s="232"/>
      <c r="M387" s="233"/>
      <c r="N387" s="234"/>
      <c r="O387" s="234"/>
      <c r="P387" s="234"/>
      <c r="Q387" s="234"/>
      <c r="R387" s="234"/>
      <c r="S387" s="234"/>
      <c r="T387" s="235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6" t="s">
        <v>169</v>
      </c>
      <c r="AU387" s="236" t="s">
        <v>85</v>
      </c>
      <c r="AV387" s="13" t="s">
        <v>85</v>
      </c>
      <c r="AW387" s="13" t="s">
        <v>34</v>
      </c>
      <c r="AX387" s="13" t="s">
        <v>75</v>
      </c>
      <c r="AY387" s="236" t="s">
        <v>142</v>
      </c>
    </row>
    <row r="388" s="14" customFormat="1">
      <c r="A388" s="14"/>
      <c r="B388" s="252"/>
      <c r="C388" s="253"/>
      <c r="D388" s="219" t="s">
        <v>169</v>
      </c>
      <c r="E388" s="254" t="s">
        <v>19</v>
      </c>
      <c r="F388" s="255" t="s">
        <v>856</v>
      </c>
      <c r="G388" s="253"/>
      <c r="H388" s="256">
        <v>48</v>
      </c>
      <c r="I388" s="257"/>
      <c r="J388" s="253"/>
      <c r="K388" s="253"/>
      <c r="L388" s="258"/>
      <c r="M388" s="259"/>
      <c r="N388" s="260"/>
      <c r="O388" s="260"/>
      <c r="P388" s="260"/>
      <c r="Q388" s="260"/>
      <c r="R388" s="260"/>
      <c r="S388" s="260"/>
      <c r="T388" s="261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62" t="s">
        <v>169</v>
      </c>
      <c r="AU388" s="262" t="s">
        <v>85</v>
      </c>
      <c r="AV388" s="14" t="s">
        <v>150</v>
      </c>
      <c r="AW388" s="14" t="s">
        <v>34</v>
      </c>
      <c r="AX388" s="14" t="s">
        <v>83</v>
      </c>
      <c r="AY388" s="262" t="s">
        <v>142</v>
      </c>
    </row>
    <row r="389" s="2" customFormat="1" ht="16.5" customHeight="1">
      <c r="A389" s="40"/>
      <c r="B389" s="41"/>
      <c r="C389" s="206" t="s">
        <v>642</v>
      </c>
      <c r="D389" s="206" t="s">
        <v>145</v>
      </c>
      <c r="E389" s="207" t="s">
        <v>1233</v>
      </c>
      <c r="F389" s="208" t="s">
        <v>1234</v>
      </c>
      <c r="G389" s="209" t="s">
        <v>187</v>
      </c>
      <c r="H389" s="210">
        <v>90</v>
      </c>
      <c r="I389" s="211"/>
      <c r="J389" s="212">
        <f>ROUND(I389*H389,2)</f>
        <v>0</v>
      </c>
      <c r="K389" s="208" t="s">
        <v>149</v>
      </c>
      <c r="L389" s="46"/>
      <c r="M389" s="213" t="s">
        <v>19</v>
      </c>
      <c r="N389" s="214" t="s">
        <v>46</v>
      </c>
      <c r="O389" s="86"/>
      <c r="P389" s="215">
        <f>O389*H389</f>
        <v>0</v>
      </c>
      <c r="Q389" s="215">
        <v>2.0000000000000002E-05</v>
      </c>
      <c r="R389" s="215">
        <f>Q389*H389</f>
        <v>0.0018000000000000002</v>
      </c>
      <c r="S389" s="215">
        <v>0.0032000000000000002</v>
      </c>
      <c r="T389" s="216">
        <f>S389*H389</f>
        <v>0.28800000000000003</v>
      </c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R389" s="217" t="s">
        <v>275</v>
      </c>
      <c r="AT389" s="217" t="s">
        <v>145</v>
      </c>
      <c r="AU389" s="217" t="s">
        <v>85</v>
      </c>
      <c r="AY389" s="19" t="s">
        <v>142</v>
      </c>
      <c r="BE389" s="218">
        <f>IF(N389="základní",J389,0)</f>
        <v>0</v>
      </c>
      <c r="BF389" s="218">
        <f>IF(N389="snížená",J389,0)</f>
        <v>0</v>
      </c>
      <c r="BG389" s="218">
        <f>IF(N389="zákl. přenesená",J389,0)</f>
        <v>0</v>
      </c>
      <c r="BH389" s="218">
        <f>IF(N389="sníž. přenesená",J389,0)</f>
        <v>0</v>
      </c>
      <c r="BI389" s="218">
        <f>IF(N389="nulová",J389,0)</f>
        <v>0</v>
      </c>
      <c r="BJ389" s="19" t="s">
        <v>83</v>
      </c>
      <c r="BK389" s="218">
        <f>ROUND(I389*H389,2)</f>
        <v>0</v>
      </c>
      <c r="BL389" s="19" t="s">
        <v>275</v>
      </c>
      <c r="BM389" s="217" t="s">
        <v>1235</v>
      </c>
    </row>
    <row r="390" s="2" customFormat="1">
      <c r="A390" s="40"/>
      <c r="B390" s="41"/>
      <c r="C390" s="42"/>
      <c r="D390" s="219" t="s">
        <v>152</v>
      </c>
      <c r="E390" s="42"/>
      <c r="F390" s="220" t="s">
        <v>1234</v>
      </c>
      <c r="G390" s="42"/>
      <c r="H390" s="42"/>
      <c r="I390" s="221"/>
      <c r="J390" s="42"/>
      <c r="K390" s="42"/>
      <c r="L390" s="46"/>
      <c r="M390" s="222"/>
      <c r="N390" s="223"/>
      <c r="O390" s="86"/>
      <c r="P390" s="86"/>
      <c r="Q390" s="86"/>
      <c r="R390" s="86"/>
      <c r="S390" s="86"/>
      <c r="T390" s="87"/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T390" s="19" t="s">
        <v>152</v>
      </c>
      <c r="AU390" s="19" t="s">
        <v>85</v>
      </c>
    </row>
    <row r="391" s="2" customFormat="1">
      <c r="A391" s="40"/>
      <c r="B391" s="41"/>
      <c r="C391" s="42"/>
      <c r="D391" s="224" t="s">
        <v>154</v>
      </c>
      <c r="E391" s="42"/>
      <c r="F391" s="225" t="s">
        <v>1236</v>
      </c>
      <c r="G391" s="42"/>
      <c r="H391" s="42"/>
      <c r="I391" s="221"/>
      <c r="J391" s="42"/>
      <c r="K391" s="42"/>
      <c r="L391" s="46"/>
      <c r="M391" s="222"/>
      <c r="N391" s="223"/>
      <c r="O391" s="86"/>
      <c r="P391" s="86"/>
      <c r="Q391" s="86"/>
      <c r="R391" s="86"/>
      <c r="S391" s="86"/>
      <c r="T391" s="87"/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T391" s="19" t="s">
        <v>154</v>
      </c>
      <c r="AU391" s="19" t="s">
        <v>85</v>
      </c>
    </row>
    <row r="392" s="15" customFormat="1">
      <c r="A392" s="15"/>
      <c r="B392" s="263"/>
      <c r="C392" s="264"/>
      <c r="D392" s="219" t="s">
        <v>169</v>
      </c>
      <c r="E392" s="265" t="s">
        <v>19</v>
      </c>
      <c r="F392" s="266" t="s">
        <v>1237</v>
      </c>
      <c r="G392" s="264"/>
      <c r="H392" s="265" t="s">
        <v>19</v>
      </c>
      <c r="I392" s="267"/>
      <c r="J392" s="264"/>
      <c r="K392" s="264"/>
      <c r="L392" s="268"/>
      <c r="M392" s="269"/>
      <c r="N392" s="270"/>
      <c r="O392" s="270"/>
      <c r="P392" s="270"/>
      <c r="Q392" s="270"/>
      <c r="R392" s="270"/>
      <c r="S392" s="270"/>
      <c r="T392" s="271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72" t="s">
        <v>169</v>
      </c>
      <c r="AU392" s="272" t="s">
        <v>85</v>
      </c>
      <c r="AV392" s="15" t="s">
        <v>83</v>
      </c>
      <c r="AW392" s="15" t="s">
        <v>34</v>
      </c>
      <c r="AX392" s="15" t="s">
        <v>75</v>
      </c>
      <c r="AY392" s="272" t="s">
        <v>142</v>
      </c>
    </row>
    <row r="393" s="13" customFormat="1">
      <c r="A393" s="13"/>
      <c r="B393" s="226"/>
      <c r="C393" s="227"/>
      <c r="D393" s="219" t="s">
        <v>169</v>
      </c>
      <c r="E393" s="228" t="s">
        <v>19</v>
      </c>
      <c r="F393" s="229" t="s">
        <v>1238</v>
      </c>
      <c r="G393" s="227"/>
      <c r="H393" s="230">
        <v>90</v>
      </c>
      <c r="I393" s="231"/>
      <c r="J393" s="227"/>
      <c r="K393" s="227"/>
      <c r="L393" s="232"/>
      <c r="M393" s="233"/>
      <c r="N393" s="234"/>
      <c r="O393" s="234"/>
      <c r="P393" s="234"/>
      <c r="Q393" s="234"/>
      <c r="R393" s="234"/>
      <c r="S393" s="234"/>
      <c r="T393" s="235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6" t="s">
        <v>169</v>
      </c>
      <c r="AU393" s="236" t="s">
        <v>85</v>
      </c>
      <c r="AV393" s="13" t="s">
        <v>85</v>
      </c>
      <c r="AW393" s="13" t="s">
        <v>34</v>
      </c>
      <c r="AX393" s="13" t="s">
        <v>75</v>
      </c>
      <c r="AY393" s="236" t="s">
        <v>142</v>
      </c>
    </row>
    <row r="394" s="14" customFormat="1">
      <c r="A394" s="14"/>
      <c r="B394" s="252"/>
      <c r="C394" s="253"/>
      <c r="D394" s="219" t="s">
        <v>169</v>
      </c>
      <c r="E394" s="254" t="s">
        <v>19</v>
      </c>
      <c r="F394" s="255" t="s">
        <v>856</v>
      </c>
      <c r="G394" s="253"/>
      <c r="H394" s="256">
        <v>90</v>
      </c>
      <c r="I394" s="257"/>
      <c r="J394" s="253"/>
      <c r="K394" s="253"/>
      <c r="L394" s="258"/>
      <c r="M394" s="259"/>
      <c r="N394" s="260"/>
      <c r="O394" s="260"/>
      <c r="P394" s="260"/>
      <c r="Q394" s="260"/>
      <c r="R394" s="260"/>
      <c r="S394" s="260"/>
      <c r="T394" s="261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62" t="s">
        <v>169</v>
      </c>
      <c r="AU394" s="262" t="s">
        <v>85</v>
      </c>
      <c r="AV394" s="14" t="s">
        <v>150</v>
      </c>
      <c r="AW394" s="14" t="s">
        <v>34</v>
      </c>
      <c r="AX394" s="14" t="s">
        <v>83</v>
      </c>
      <c r="AY394" s="262" t="s">
        <v>142</v>
      </c>
    </row>
    <row r="395" s="2" customFormat="1" ht="24.15" customHeight="1">
      <c r="A395" s="40"/>
      <c r="B395" s="41"/>
      <c r="C395" s="206" t="s">
        <v>649</v>
      </c>
      <c r="D395" s="206" t="s">
        <v>145</v>
      </c>
      <c r="E395" s="207" t="s">
        <v>1239</v>
      </c>
      <c r="F395" s="208" t="s">
        <v>1240</v>
      </c>
      <c r="G395" s="209" t="s">
        <v>148</v>
      </c>
      <c r="H395" s="210">
        <v>20</v>
      </c>
      <c r="I395" s="211"/>
      <c r="J395" s="212">
        <f>ROUND(I395*H395,2)</f>
        <v>0</v>
      </c>
      <c r="K395" s="208" t="s">
        <v>149</v>
      </c>
      <c r="L395" s="46"/>
      <c r="M395" s="213" t="s">
        <v>19</v>
      </c>
      <c r="N395" s="214" t="s">
        <v>46</v>
      </c>
      <c r="O395" s="86"/>
      <c r="P395" s="215">
        <f>O395*H395</f>
        <v>0</v>
      </c>
      <c r="Q395" s="215">
        <v>0.00054000000000000001</v>
      </c>
      <c r="R395" s="215">
        <f>Q395*H395</f>
        <v>0.010800000000000001</v>
      </c>
      <c r="S395" s="215">
        <v>0</v>
      </c>
      <c r="T395" s="216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17" t="s">
        <v>275</v>
      </c>
      <c r="AT395" s="217" t="s">
        <v>145</v>
      </c>
      <c r="AU395" s="217" t="s">
        <v>85</v>
      </c>
      <c r="AY395" s="19" t="s">
        <v>142</v>
      </c>
      <c r="BE395" s="218">
        <f>IF(N395="základní",J395,0)</f>
        <v>0</v>
      </c>
      <c r="BF395" s="218">
        <f>IF(N395="snížená",J395,0)</f>
        <v>0</v>
      </c>
      <c r="BG395" s="218">
        <f>IF(N395="zákl. přenesená",J395,0)</f>
        <v>0</v>
      </c>
      <c r="BH395" s="218">
        <f>IF(N395="sníž. přenesená",J395,0)</f>
        <v>0</v>
      </c>
      <c r="BI395" s="218">
        <f>IF(N395="nulová",J395,0)</f>
        <v>0</v>
      </c>
      <c r="BJ395" s="19" t="s">
        <v>83</v>
      </c>
      <c r="BK395" s="218">
        <f>ROUND(I395*H395,2)</f>
        <v>0</v>
      </c>
      <c r="BL395" s="19" t="s">
        <v>275</v>
      </c>
      <c r="BM395" s="217" t="s">
        <v>1241</v>
      </c>
    </row>
    <row r="396" s="2" customFormat="1">
      <c r="A396" s="40"/>
      <c r="B396" s="41"/>
      <c r="C396" s="42"/>
      <c r="D396" s="219" t="s">
        <v>152</v>
      </c>
      <c r="E396" s="42"/>
      <c r="F396" s="220" t="s">
        <v>1240</v>
      </c>
      <c r="G396" s="42"/>
      <c r="H396" s="42"/>
      <c r="I396" s="221"/>
      <c r="J396" s="42"/>
      <c r="K396" s="42"/>
      <c r="L396" s="46"/>
      <c r="M396" s="222"/>
      <c r="N396" s="223"/>
      <c r="O396" s="86"/>
      <c r="P396" s="86"/>
      <c r="Q396" s="86"/>
      <c r="R396" s="86"/>
      <c r="S396" s="86"/>
      <c r="T396" s="87"/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T396" s="19" t="s">
        <v>152</v>
      </c>
      <c r="AU396" s="19" t="s">
        <v>85</v>
      </c>
    </row>
    <row r="397" s="2" customFormat="1">
      <c r="A397" s="40"/>
      <c r="B397" s="41"/>
      <c r="C397" s="42"/>
      <c r="D397" s="224" t="s">
        <v>154</v>
      </c>
      <c r="E397" s="42"/>
      <c r="F397" s="225" t="s">
        <v>1242</v>
      </c>
      <c r="G397" s="42"/>
      <c r="H397" s="42"/>
      <c r="I397" s="221"/>
      <c r="J397" s="42"/>
      <c r="K397" s="42"/>
      <c r="L397" s="46"/>
      <c r="M397" s="222"/>
      <c r="N397" s="223"/>
      <c r="O397" s="86"/>
      <c r="P397" s="86"/>
      <c r="Q397" s="86"/>
      <c r="R397" s="86"/>
      <c r="S397" s="86"/>
      <c r="T397" s="87"/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T397" s="19" t="s">
        <v>154</v>
      </c>
      <c r="AU397" s="19" t="s">
        <v>85</v>
      </c>
    </row>
    <row r="398" s="2" customFormat="1" ht="16.5" customHeight="1">
      <c r="A398" s="40"/>
      <c r="B398" s="41"/>
      <c r="C398" s="206" t="s">
        <v>653</v>
      </c>
      <c r="D398" s="206" t="s">
        <v>145</v>
      </c>
      <c r="E398" s="207" t="s">
        <v>1243</v>
      </c>
      <c r="F398" s="208" t="s">
        <v>1244</v>
      </c>
      <c r="G398" s="209" t="s">
        <v>187</v>
      </c>
      <c r="H398" s="210">
        <v>130</v>
      </c>
      <c r="I398" s="211"/>
      <c r="J398" s="212">
        <f>ROUND(I398*H398,2)</f>
        <v>0</v>
      </c>
      <c r="K398" s="208" t="s">
        <v>149</v>
      </c>
      <c r="L398" s="46"/>
      <c r="M398" s="213" t="s">
        <v>19</v>
      </c>
      <c r="N398" s="214" t="s">
        <v>46</v>
      </c>
      <c r="O398" s="86"/>
      <c r="P398" s="215">
        <f>O398*H398</f>
        <v>0</v>
      </c>
      <c r="Q398" s="215">
        <v>0.00046000000000000001</v>
      </c>
      <c r="R398" s="215">
        <f>Q398*H398</f>
        <v>0.059799999999999999</v>
      </c>
      <c r="S398" s="215">
        <v>0</v>
      </c>
      <c r="T398" s="216">
        <f>S398*H398</f>
        <v>0</v>
      </c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R398" s="217" t="s">
        <v>275</v>
      </c>
      <c r="AT398" s="217" t="s">
        <v>145</v>
      </c>
      <c r="AU398" s="217" t="s">
        <v>85</v>
      </c>
      <c r="AY398" s="19" t="s">
        <v>142</v>
      </c>
      <c r="BE398" s="218">
        <f>IF(N398="základní",J398,0)</f>
        <v>0</v>
      </c>
      <c r="BF398" s="218">
        <f>IF(N398="snížená",J398,0)</f>
        <v>0</v>
      </c>
      <c r="BG398" s="218">
        <f>IF(N398="zákl. přenesená",J398,0)</f>
        <v>0</v>
      </c>
      <c r="BH398" s="218">
        <f>IF(N398="sníž. přenesená",J398,0)</f>
        <v>0</v>
      </c>
      <c r="BI398" s="218">
        <f>IF(N398="nulová",J398,0)</f>
        <v>0</v>
      </c>
      <c r="BJ398" s="19" t="s">
        <v>83</v>
      </c>
      <c r="BK398" s="218">
        <f>ROUND(I398*H398,2)</f>
        <v>0</v>
      </c>
      <c r="BL398" s="19" t="s">
        <v>275</v>
      </c>
      <c r="BM398" s="217" t="s">
        <v>1245</v>
      </c>
    </row>
    <row r="399" s="2" customFormat="1">
      <c r="A399" s="40"/>
      <c r="B399" s="41"/>
      <c r="C399" s="42"/>
      <c r="D399" s="219" t="s">
        <v>152</v>
      </c>
      <c r="E399" s="42"/>
      <c r="F399" s="220" t="s">
        <v>1244</v>
      </c>
      <c r="G399" s="42"/>
      <c r="H399" s="42"/>
      <c r="I399" s="221"/>
      <c r="J399" s="42"/>
      <c r="K399" s="42"/>
      <c r="L399" s="46"/>
      <c r="M399" s="222"/>
      <c r="N399" s="223"/>
      <c r="O399" s="86"/>
      <c r="P399" s="86"/>
      <c r="Q399" s="86"/>
      <c r="R399" s="86"/>
      <c r="S399" s="86"/>
      <c r="T399" s="87"/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T399" s="19" t="s">
        <v>152</v>
      </c>
      <c r="AU399" s="19" t="s">
        <v>85</v>
      </c>
    </row>
    <row r="400" s="2" customFormat="1">
      <c r="A400" s="40"/>
      <c r="B400" s="41"/>
      <c r="C400" s="42"/>
      <c r="D400" s="224" t="s">
        <v>154</v>
      </c>
      <c r="E400" s="42"/>
      <c r="F400" s="225" t="s">
        <v>1246</v>
      </c>
      <c r="G400" s="42"/>
      <c r="H400" s="42"/>
      <c r="I400" s="221"/>
      <c r="J400" s="42"/>
      <c r="K400" s="42"/>
      <c r="L400" s="46"/>
      <c r="M400" s="222"/>
      <c r="N400" s="223"/>
      <c r="O400" s="86"/>
      <c r="P400" s="86"/>
      <c r="Q400" s="86"/>
      <c r="R400" s="86"/>
      <c r="S400" s="86"/>
      <c r="T400" s="87"/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T400" s="19" t="s">
        <v>154</v>
      </c>
      <c r="AU400" s="19" t="s">
        <v>85</v>
      </c>
    </row>
    <row r="401" s="13" customFormat="1">
      <c r="A401" s="13"/>
      <c r="B401" s="226"/>
      <c r="C401" s="227"/>
      <c r="D401" s="219" t="s">
        <v>169</v>
      </c>
      <c r="E401" s="228" t="s">
        <v>19</v>
      </c>
      <c r="F401" s="229" t="s">
        <v>1247</v>
      </c>
      <c r="G401" s="227"/>
      <c r="H401" s="230">
        <v>46</v>
      </c>
      <c r="I401" s="231"/>
      <c r="J401" s="227"/>
      <c r="K401" s="227"/>
      <c r="L401" s="232"/>
      <c r="M401" s="233"/>
      <c r="N401" s="234"/>
      <c r="O401" s="234"/>
      <c r="P401" s="234"/>
      <c r="Q401" s="234"/>
      <c r="R401" s="234"/>
      <c r="S401" s="234"/>
      <c r="T401" s="235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6" t="s">
        <v>169</v>
      </c>
      <c r="AU401" s="236" t="s">
        <v>85</v>
      </c>
      <c r="AV401" s="13" t="s">
        <v>85</v>
      </c>
      <c r="AW401" s="13" t="s">
        <v>34</v>
      </c>
      <c r="AX401" s="13" t="s">
        <v>75</v>
      </c>
      <c r="AY401" s="236" t="s">
        <v>142</v>
      </c>
    </row>
    <row r="402" s="13" customFormat="1">
      <c r="A402" s="13"/>
      <c r="B402" s="226"/>
      <c r="C402" s="227"/>
      <c r="D402" s="219" t="s">
        <v>169</v>
      </c>
      <c r="E402" s="228" t="s">
        <v>19</v>
      </c>
      <c r="F402" s="229" t="s">
        <v>1248</v>
      </c>
      <c r="G402" s="227"/>
      <c r="H402" s="230">
        <v>50</v>
      </c>
      <c r="I402" s="231"/>
      <c r="J402" s="227"/>
      <c r="K402" s="227"/>
      <c r="L402" s="232"/>
      <c r="M402" s="233"/>
      <c r="N402" s="234"/>
      <c r="O402" s="234"/>
      <c r="P402" s="234"/>
      <c r="Q402" s="234"/>
      <c r="R402" s="234"/>
      <c r="S402" s="234"/>
      <c r="T402" s="235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6" t="s">
        <v>169</v>
      </c>
      <c r="AU402" s="236" t="s">
        <v>85</v>
      </c>
      <c r="AV402" s="13" t="s">
        <v>85</v>
      </c>
      <c r="AW402" s="13" t="s">
        <v>34</v>
      </c>
      <c r="AX402" s="13" t="s">
        <v>75</v>
      </c>
      <c r="AY402" s="236" t="s">
        <v>142</v>
      </c>
    </row>
    <row r="403" s="13" customFormat="1">
      <c r="A403" s="13"/>
      <c r="B403" s="226"/>
      <c r="C403" s="227"/>
      <c r="D403" s="219" t="s">
        <v>169</v>
      </c>
      <c r="E403" s="228" t="s">
        <v>19</v>
      </c>
      <c r="F403" s="229" t="s">
        <v>1249</v>
      </c>
      <c r="G403" s="227"/>
      <c r="H403" s="230">
        <v>16</v>
      </c>
      <c r="I403" s="231"/>
      <c r="J403" s="227"/>
      <c r="K403" s="227"/>
      <c r="L403" s="232"/>
      <c r="M403" s="233"/>
      <c r="N403" s="234"/>
      <c r="O403" s="234"/>
      <c r="P403" s="234"/>
      <c r="Q403" s="234"/>
      <c r="R403" s="234"/>
      <c r="S403" s="234"/>
      <c r="T403" s="235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6" t="s">
        <v>169</v>
      </c>
      <c r="AU403" s="236" t="s">
        <v>85</v>
      </c>
      <c r="AV403" s="13" t="s">
        <v>85</v>
      </c>
      <c r="AW403" s="13" t="s">
        <v>34</v>
      </c>
      <c r="AX403" s="13" t="s">
        <v>75</v>
      </c>
      <c r="AY403" s="236" t="s">
        <v>142</v>
      </c>
    </row>
    <row r="404" s="13" customFormat="1">
      <c r="A404" s="13"/>
      <c r="B404" s="226"/>
      <c r="C404" s="227"/>
      <c r="D404" s="219" t="s">
        <v>169</v>
      </c>
      <c r="E404" s="228" t="s">
        <v>19</v>
      </c>
      <c r="F404" s="229" t="s">
        <v>1250</v>
      </c>
      <c r="G404" s="227"/>
      <c r="H404" s="230">
        <v>18</v>
      </c>
      <c r="I404" s="231"/>
      <c r="J404" s="227"/>
      <c r="K404" s="227"/>
      <c r="L404" s="232"/>
      <c r="M404" s="233"/>
      <c r="N404" s="234"/>
      <c r="O404" s="234"/>
      <c r="P404" s="234"/>
      <c r="Q404" s="234"/>
      <c r="R404" s="234"/>
      <c r="S404" s="234"/>
      <c r="T404" s="235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6" t="s">
        <v>169</v>
      </c>
      <c r="AU404" s="236" t="s">
        <v>85</v>
      </c>
      <c r="AV404" s="13" t="s">
        <v>85</v>
      </c>
      <c r="AW404" s="13" t="s">
        <v>34</v>
      </c>
      <c r="AX404" s="13" t="s">
        <v>75</v>
      </c>
      <c r="AY404" s="236" t="s">
        <v>142</v>
      </c>
    </row>
    <row r="405" s="14" customFormat="1">
      <c r="A405" s="14"/>
      <c r="B405" s="252"/>
      <c r="C405" s="253"/>
      <c r="D405" s="219" t="s">
        <v>169</v>
      </c>
      <c r="E405" s="254" t="s">
        <v>19</v>
      </c>
      <c r="F405" s="255" t="s">
        <v>856</v>
      </c>
      <c r="G405" s="253"/>
      <c r="H405" s="256">
        <v>130</v>
      </c>
      <c r="I405" s="257"/>
      <c r="J405" s="253"/>
      <c r="K405" s="253"/>
      <c r="L405" s="258"/>
      <c r="M405" s="259"/>
      <c r="N405" s="260"/>
      <c r="O405" s="260"/>
      <c r="P405" s="260"/>
      <c r="Q405" s="260"/>
      <c r="R405" s="260"/>
      <c r="S405" s="260"/>
      <c r="T405" s="261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62" t="s">
        <v>169</v>
      </c>
      <c r="AU405" s="262" t="s">
        <v>85</v>
      </c>
      <c r="AV405" s="14" t="s">
        <v>150</v>
      </c>
      <c r="AW405" s="14" t="s">
        <v>34</v>
      </c>
      <c r="AX405" s="14" t="s">
        <v>83</v>
      </c>
      <c r="AY405" s="262" t="s">
        <v>142</v>
      </c>
    </row>
    <row r="406" s="2" customFormat="1" ht="16.5" customHeight="1">
      <c r="A406" s="40"/>
      <c r="B406" s="41"/>
      <c r="C406" s="206" t="s">
        <v>656</v>
      </c>
      <c r="D406" s="206" t="s">
        <v>145</v>
      </c>
      <c r="E406" s="207" t="s">
        <v>1251</v>
      </c>
      <c r="F406" s="208" t="s">
        <v>1252</v>
      </c>
      <c r="G406" s="209" t="s">
        <v>187</v>
      </c>
      <c r="H406" s="210">
        <v>130</v>
      </c>
      <c r="I406" s="211"/>
      <c r="J406" s="212">
        <f>ROUND(I406*H406,2)</f>
        <v>0</v>
      </c>
      <c r="K406" s="208" t="s">
        <v>149</v>
      </c>
      <c r="L406" s="46"/>
      <c r="M406" s="213" t="s">
        <v>19</v>
      </c>
      <c r="N406" s="214" t="s">
        <v>46</v>
      </c>
      <c r="O406" s="86"/>
      <c r="P406" s="215">
        <f>O406*H406</f>
        <v>0</v>
      </c>
      <c r="Q406" s="215">
        <v>0</v>
      </c>
      <c r="R406" s="215">
        <f>Q406*H406</f>
        <v>0</v>
      </c>
      <c r="S406" s="215">
        <v>0</v>
      </c>
      <c r="T406" s="216">
        <f>S406*H406</f>
        <v>0</v>
      </c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R406" s="217" t="s">
        <v>275</v>
      </c>
      <c r="AT406" s="217" t="s">
        <v>145</v>
      </c>
      <c r="AU406" s="217" t="s">
        <v>85</v>
      </c>
      <c r="AY406" s="19" t="s">
        <v>142</v>
      </c>
      <c r="BE406" s="218">
        <f>IF(N406="základní",J406,0)</f>
        <v>0</v>
      </c>
      <c r="BF406" s="218">
        <f>IF(N406="snížená",J406,0)</f>
        <v>0</v>
      </c>
      <c r="BG406" s="218">
        <f>IF(N406="zákl. přenesená",J406,0)</f>
        <v>0</v>
      </c>
      <c r="BH406" s="218">
        <f>IF(N406="sníž. přenesená",J406,0)</f>
        <v>0</v>
      </c>
      <c r="BI406" s="218">
        <f>IF(N406="nulová",J406,0)</f>
        <v>0</v>
      </c>
      <c r="BJ406" s="19" t="s">
        <v>83</v>
      </c>
      <c r="BK406" s="218">
        <f>ROUND(I406*H406,2)</f>
        <v>0</v>
      </c>
      <c r="BL406" s="19" t="s">
        <v>275</v>
      </c>
      <c r="BM406" s="217" t="s">
        <v>1253</v>
      </c>
    </row>
    <row r="407" s="2" customFormat="1">
      <c r="A407" s="40"/>
      <c r="B407" s="41"/>
      <c r="C407" s="42"/>
      <c r="D407" s="219" t="s">
        <v>152</v>
      </c>
      <c r="E407" s="42"/>
      <c r="F407" s="220" t="s">
        <v>1252</v>
      </c>
      <c r="G407" s="42"/>
      <c r="H407" s="42"/>
      <c r="I407" s="221"/>
      <c r="J407" s="42"/>
      <c r="K407" s="42"/>
      <c r="L407" s="46"/>
      <c r="M407" s="222"/>
      <c r="N407" s="223"/>
      <c r="O407" s="86"/>
      <c r="P407" s="86"/>
      <c r="Q407" s="86"/>
      <c r="R407" s="86"/>
      <c r="S407" s="86"/>
      <c r="T407" s="87"/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T407" s="19" t="s">
        <v>152</v>
      </c>
      <c r="AU407" s="19" t="s">
        <v>85</v>
      </c>
    </row>
    <row r="408" s="2" customFormat="1">
      <c r="A408" s="40"/>
      <c r="B408" s="41"/>
      <c r="C408" s="42"/>
      <c r="D408" s="224" t="s">
        <v>154</v>
      </c>
      <c r="E408" s="42"/>
      <c r="F408" s="225" t="s">
        <v>1254</v>
      </c>
      <c r="G408" s="42"/>
      <c r="H408" s="42"/>
      <c r="I408" s="221"/>
      <c r="J408" s="42"/>
      <c r="K408" s="42"/>
      <c r="L408" s="46"/>
      <c r="M408" s="222"/>
      <c r="N408" s="223"/>
      <c r="O408" s="86"/>
      <c r="P408" s="86"/>
      <c r="Q408" s="86"/>
      <c r="R408" s="86"/>
      <c r="S408" s="86"/>
      <c r="T408" s="87"/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T408" s="19" t="s">
        <v>154</v>
      </c>
      <c r="AU408" s="19" t="s">
        <v>85</v>
      </c>
    </row>
    <row r="409" s="2" customFormat="1" ht="33" customHeight="1">
      <c r="A409" s="40"/>
      <c r="B409" s="41"/>
      <c r="C409" s="206" t="s">
        <v>662</v>
      </c>
      <c r="D409" s="206" t="s">
        <v>145</v>
      </c>
      <c r="E409" s="207" t="s">
        <v>1255</v>
      </c>
      <c r="F409" s="208" t="s">
        <v>973</v>
      </c>
      <c r="G409" s="209" t="s">
        <v>187</v>
      </c>
      <c r="H409" s="210">
        <v>130</v>
      </c>
      <c r="I409" s="211"/>
      <c r="J409" s="212">
        <f>ROUND(I409*H409,2)</f>
        <v>0</v>
      </c>
      <c r="K409" s="208" t="s">
        <v>149</v>
      </c>
      <c r="L409" s="46"/>
      <c r="M409" s="213" t="s">
        <v>19</v>
      </c>
      <c r="N409" s="214" t="s">
        <v>46</v>
      </c>
      <c r="O409" s="86"/>
      <c r="P409" s="215">
        <f>O409*H409</f>
        <v>0</v>
      </c>
      <c r="Q409" s="215">
        <v>0.00012</v>
      </c>
      <c r="R409" s="215">
        <f>Q409*H409</f>
        <v>0.015600000000000001</v>
      </c>
      <c r="S409" s="215">
        <v>0</v>
      </c>
      <c r="T409" s="216">
        <f>S409*H409</f>
        <v>0</v>
      </c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R409" s="217" t="s">
        <v>275</v>
      </c>
      <c r="AT409" s="217" t="s">
        <v>145</v>
      </c>
      <c r="AU409" s="217" t="s">
        <v>85</v>
      </c>
      <c r="AY409" s="19" t="s">
        <v>142</v>
      </c>
      <c r="BE409" s="218">
        <f>IF(N409="základní",J409,0)</f>
        <v>0</v>
      </c>
      <c r="BF409" s="218">
        <f>IF(N409="snížená",J409,0)</f>
        <v>0</v>
      </c>
      <c r="BG409" s="218">
        <f>IF(N409="zákl. přenesená",J409,0)</f>
        <v>0</v>
      </c>
      <c r="BH409" s="218">
        <f>IF(N409="sníž. přenesená",J409,0)</f>
        <v>0</v>
      </c>
      <c r="BI409" s="218">
        <f>IF(N409="nulová",J409,0)</f>
        <v>0</v>
      </c>
      <c r="BJ409" s="19" t="s">
        <v>83</v>
      </c>
      <c r="BK409" s="218">
        <f>ROUND(I409*H409,2)</f>
        <v>0</v>
      </c>
      <c r="BL409" s="19" t="s">
        <v>275</v>
      </c>
      <c r="BM409" s="217" t="s">
        <v>1256</v>
      </c>
    </row>
    <row r="410" s="2" customFormat="1">
      <c r="A410" s="40"/>
      <c r="B410" s="41"/>
      <c r="C410" s="42"/>
      <c r="D410" s="219" t="s">
        <v>152</v>
      </c>
      <c r="E410" s="42"/>
      <c r="F410" s="220" t="s">
        <v>973</v>
      </c>
      <c r="G410" s="42"/>
      <c r="H410" s="42"/>
      <c r="I410" s="221"/>
      <c r="J410" s="42"/>
      <c r="K410" s="42"/>
      <c r="L410" s="46"/>
      <c r="M410" s="222"/>
      <c r="N410" s="223"/>
      <c r="O410" s="86"/>
      <c r="P410" s="86"/>
      <c r="Q410" s="86"/>
      <c r="R410" s="86"/>
      <c r="S410" s="86"/>
      <c r="T410" s="87"/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T410" s="19" t="s">
        <v>152</v>
      </c>
      <c r="AU410" s="19" t="s">
        <v>85</v>
      </c>
    </row>
    <row r="411" s="2" customFormat="1">
      <c r="A411" s="40"/>
      <c r="B411" s="41"/>
      <c r="C411" s="42"/>
      <c r="D411" s="224" t="s">
        <v>154</v>
      </c>
      <c r="E411" s="42"/>
      <c r="F411" s="225" t="s">
        <v>1257</v>
      </c>
      <c r="G411" s="42"/>
      <c r="H411" s="42"/>
      <c r="I411" s="221"/>
      <c r="J411" s="42"/>
      <c r="K411" s="42"/>
      <c r="L411" s="46"/>
      <c r="M411" s="222"/>
      <c r="N411" s="223"/>
      <c r="O411" s="86"/>
      <c r="P411" s="86"/>
      <c r="Q411" s="86"/>
      <c r="R411" s="86"/>
      <c r="S411" s="86"/>
      <c r="T411" s="87"/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T411" s="19" t="s">
        <v>154</v>
      </c>
      <c r="AU411" s="19" t="s">
        <v>85</v>
      </c>
    </row>
    <row r="412" s="2" customFormat="1" ht="24.15" customHeight="1">
      <c r="A412" s="40"/>
      <c r="B412" s="41"/>
      <c r="C412" s="206" t="s">
        <v>669</v>
      </c>
      <c r="D412" s="206" t="s">
        <v>145</v>
      </c>
      <c r="E412" s="207" t="s">
        <v>1258</v>
      </c>
      <c r="F412" s="208" t="s">
        <v>1259</v>
      </c>
      <c r="G412" s="209" t="s">
        <v>299</v>
      </c>
      <c r="H412" s="210">
        <v>0.088999999999999996</v>
      </c>
      <c r="I412" s="211"/>
      <c r="J412" s="212">
        <f>ROUND(I412*H412,2)</f>
        <v>0</v>
      </c>
      <c r="K412" s="208" t="s">
        <v>149</v>
      </c>
      <c r="L412" s="46"/>
      <c r="M412" s="213" t="s">
        <v>19</v>
      </c>
      <c r="N412" s="214" t="s">
        <v>46</v>
      </c>
      <c r="O412" s="86"/>
      <c r="P412" s="215">
        <f>O412*H412</f>
        <v>0</v>
      </c>
      <c r="Q412" s="215">
        <v>0</v>
      </c>
      <c r="R412" s="215">
        <f>Q412*H412</f>
        <v>0</v>
      </c>
      <c r="S412" s="215">
        <v>0</v>
      </c>
      <c r="T412" s="216">
        <f>S412*H412</f>
        <v>0</v>
      </c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R412" s="217" t="s">
        <v>275</v>
      </c>
      <c r="AT412" s="217" t="s">
        <v>145</v>
      </c>
      <c r="AU412" s="217" t="s">
        <v>85</v>
      </c>
      <c r="AY412" s="19" t="s">
        <v>142</v>
      </c>
      <c r="BE412" s="218">
        <f>IF(N412="základní",J412,0)</f>
        <v>0</v>
      </c>
      <c r="BF412" s="218">
        <f>IF(N412="snížená",J412,0)</f>
        <v>0</v>
      </c>
      <c r="BG412" s="218">
        <f>IF(N412="zákl. přenesená",J412,0)</f>
        <v>0</v>
      </c>
      <c r="BH412" s="218">
        <f>IF(N412="sníž. přenesená",J412,0)</f>
        <v>0</v>
      </c>
      <c r="BI412" s="218">
        <f>IF(N412="nulová",J412,0)</f>
        <v>0</v>
      </c>
      <c r="BJ412" s="19" t="s">
        <v>83</v>
      </c>
      <c r="BK412" s="218">
        <f>ROUND(I412*H412,2)</f>
        <v>0</v>
      </c>
      <c r="BL412" s="19" t="s">
        <v>275</v>
      </c>
      <c r="BM412" s="217" t="s">
        <v>1260</v>
      </c>
    </row>
    <row r="413" s="2" customFormat="1">
      <c r="A413" s="40"/>
      <c r="B413" s="41"/>
      <c r="C413" s="42"/>
      <c r="D413" s="219" t="s">
        <v>152</v>
      </c>
      <c r="E413" s="42"/>
      <c r="F413" s="220" t="s">
        <v>1259</v>
      </c>
      <c r="G413" s="42"/>
      <c r="H413" s="42"/>
      <c r="I413" s="221"/>
      <c r="J413" s="42"/>
      <c r="K413" s="42"/>
      <c r="L413" s="46"/>
      <c r="M413" s="222"/>
      <c r="N413" s="223"/>
      <c r="O413" s="86"/>
      <c r="P413" s="86"/>
      <c r="Q413" s="86"/>
      <c r="R413" s="86"/>
      <c r="S413" s="86"/>
      <c r="T413" s="87"/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T413" s="19" t="s">
        <v>152</v>
      </c>
      <c r="AU413" s="19" t="s">
        <v>85</v>
      </c>
    </row>
    <row r="414" s="2" customFormat="1">
      <c r="A414" s="40"/>
      <c r="B414" s="41"/>
      <c r="C414" s="42"/>
      <c r="D414" s="224" t="s">
        <v>154</v>
      </c>
      <c r="E414" s="42"/>
      <c r="F414" s="225" t="s">
        <v>1261</v>
      </c>
      <c r="G414" s="42"/>
      <c r="H414" s="42"/>
      <c r="I414" s="221"/>
      <c r="J414" s="42"/>
      <c r="K414" s="42"/>
      <c r="L414" s="46"/>
      <c r="M414" s="222"/>
      <c r="N414" s="223"/>
      <c r="O414" s="86"/>
      <c r="P414" s="86"/>
      <c r="Q414" s="86"/>
      <c r="R414" s="86"/>
      <c r="S414" s="86"/>
      <c r="T414" s="87"/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T414" s="19" t="s">
        <v>154</v>
      </c>
      <c r="AU414" s="19" t="s">
        <v>85</v>
      </c>
    </row>
    <row r="415" s="12" customFormat="1" ht="22.8" customHeight="1">
      <c r="A415" s="12"/>
      <c r="B415" s="190"/>
      <c r="C415" s="191"/>
      <c r="D415" s="192" t="s">
        <v>74</v>
      </c>
      <c r="E415" s="204" t="s">
        <v>1262</v>
      </c>
      <c r="F415" s="204" t="s">
        <v>1263</v>
      </c>
      <c r="G415" s="191"/>
      <c r="H415" s="191"/>
      <c r="I415" s="194"/>
      <c r="J415" s="205">
        <f>BK415</f>
        <v>0</v>
      </c>
      <c r="K415" s="191"/>
      <c r="L415" s="196"/>
      <c r="M415" s="197"/>
      <c r="N415" s="198"/>
      <c r="O415" s="198"/>
      <c r="P415" s="199">
        <f>SUM(P416:P438)</f>
        <v>0</v>
      </c>
      <c r="Q415" s="198"/>
      <c r="R415" s="199">
        <f>SUM(R416:R438)</f>
        <v>0.01226</v>
      </c>
      <c r="S415" s="198"/>
      <c r="T415" s="200">
        <f>SUM(T416:T438)</f>
        <v>0.02</v>
      </c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R415" s="201" t="s">
        <v>85</v>
      </c>
      <c r="AT415" s="202" t="s">
        <v>74</v>
      </c>
      <c r="AU415" s="202" t="s">
        <v>83</v>
      </c>
      <c r="AY415" s="201" t="s">
        <v>142</v>
      </c>
      <c r="BK415" s="203">
        <f>SUM(BK416:BK438)</f>
        <v>0</v>
      </c>
    </row>
    <row r="416" s="2" customFormat="1" ht="16.5" customHeight="1">
      <c r="A416" s="40"/>
      <c r="B416" s="41"/>
      <c r="C416" s="206" t="s">
        <v>676</v>
      </c>
      <c r="D416" s="206" t="s">
        <v>145</v>
      </c>
      <c r="E416" s="207" t="s">
        <v>1264</v>
      </c>
      <c r="F416" s="208" t="s">
        <v>1265</v>
      </c>
      <c r="G416" s="209" t="s">
        <v>148</v>
      </c>
      <c r="H416" s="210">
        <v>10</v>
      </c>
      <c r="I416" s="211"/>
      <c r="J416" s="212">
        <f>ROUND(I416*H416,2)</f>
        <v>0</v>
      </c>
      <c r="K416" s="208" t="s">
        <v>149</v>
      </c>
      <c r="L416" s="46"/>
      <c r="M416" s="213" t="s">
        <v>19</v>
      </c>
      <c r="N416" s="214" t="s">
        <v>46</v>
      </c>
      <c r="O416" s="86"/>
      <c r="P416" s="215">
        <f>O416*H416</f>
        <v>0</v>
      </c>
      <c r="Q416" s="215">
        <v>6.0000000000000002E-05</v>
      </c>
      <c r="R416" s="215">
        <f>Q416*H416</f>
        <v>0.00060000000000000006</v>
      </c>
      <c r="S416" s="215">
        <v>0.0011000000000000001</v>
      </c>
      <c r="T416" s="216">
        <f>S416*H416</f>
        <v>0.011000000000000001</v>
      </c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R416" s="217" t="s">
        <v>275</v>
      </c>
      <c r="AT416" s="217" t="s">
        <v>145</v>
      </c>
      <c r="AU416" s="217" t="s">
        <v>85</v>
      </c>
      <c r="AY416" s="19" t="s">
        <v>142</v>
      </c>
      <c r="BE416" s="218">
        <f>IF(N416="základní",J416,0)</f>
        <v>0</v>
      </c>
      <c r="BF416" s="218">
        <f>IF(N416="snížená",J416,0)</f>
        <v>0</v>
      </c>
      <c r="BG416" s="218">
        <f>IF(N416="zákl. přenesená",J416,0)</f>
        <v>0</v>
      </c>
      <c r="BH416" s="218">
        <f>IF(N416="sníž. přenesená",J416,0)</f>
        <v>0</v>
      </c>
      <c r="BI416" s="218">
        <f>IF(N416="nulová",J416,0)</f>
        <v>0</v>
      </c>
      <c r="BJ416" s="19" t="s">
        <v>83</v>
      </c>
      <c r="BK416" s="218">
        <f>ROUND(I416*H416,2)</f>
        <v>0</v>
      </c>
      <c r="BL416" s="19" t="s">
        <v>275</v>
      </c>
      <c r="BM416" s="217" t="s">
        <v>1266</v>
      </c>
    </row>
    <row r="417" s="2" customFormat="1">
      <c r="A417" s="40"/>
      <c r="B417" s="41"/>
      <c r="C417" s="42"/>
      <c r="D417" s="219" t="s">
        <v>152</v>
      </c>
      <c r="E417" s="42"/>
      <c r="F417" s="220" t="s">
        <v>1265</v>
      </c>
      <c r="G417" s="42"/>
      <c r="H417" s="42"/>
      <c r="I417" s="221"/>
      <c r="J417" s="42"/>
      <c r="K417" s="42"/>
      <c r="L417" s="46"/>
      <c r="M417" s="222"/>
      <c r="N417" s="223"/>
      <c r="O417" s="86"/>
      <c r="P417" s="86"/>
      <c r="Q417" s="86"/>
      <c r="R417" s="86"/>
      <c r="S417" s="86"/>
      <c r="T417" s="87"/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T417" s="19" t="s">
        <v>152</v>
      </c>
      <c r="AU417" s="19" t="s">
        <v>85</v>
      </c>
    </row>
    <row r="418" s="2" customFormat="1">
      <c r="A418" s="40"/>
      <c r="B418" s="41"/>
      <c r="C418" s="42"/>
      <c r="D418" s="224" t="s">
        <v>154</v>
      </c>
      <c r="E418" s="42"/>
      <c r="F418" s="225" t="s">
        <v>1267</v>
      </c>
      <c r="G418" s="42"/>
      <c r="H418" s="42"/>
      <c r="I418" s="221"/>
      <c r="J418" s="42"/>
      <c r="K418" s="42"/>
      <c r="L418" s="46"/>
      <c r="M418" s="222"/>
      <c r="N418" s="223"/>
      <c r="O418" s="86"/>
      <c r="P418" s="86"/>
      <c r="Q418" s="86"/>
      <c r="R418" s="86"/>
      <c r="S418" s="86"/>
      <c r="T418" s="87"/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T418" s="19" t="s">
        <v>154</v>
      </c>
      <c r="AU418" s="19" t="s">
        <v>85</v>
      </c>
    </row>
    <row r="419" s="2" customFormat="1" ht="16.5" customHeight="1">
      <c r="A419" s="40"/>
      <c r="B419" s="41"/>
      <c r="C419" s="206" t="s">
        <v>682</v>
      </c>
      <c r="D419" s="206" t="s">
        <v>145</v>
      </c>
      <c r="E419" s="207" t="s">
        <v>1268</v>
      </c>
      <c r="F419" s="208" t="s">
        <v>1269</v>
      </c>
      <c r="G419" s="209" t="s">
        <v>148</v>
      </c>
      <c r="H419" s="210">
        <v>20</v>
      </c>
      <c r="I419" s="211"/>
      <c r="J419" s="212">
        <f>ROUND(I419*H419,2)</f>
        <v>0</v>
      </c>
      <c r="K419" s="208" t="s">
        <v>149</v>
      </c>
      <c r="L419" s="46"/>
      <c r="M419" s="213" t="s">
        <v>19</v>
      </c>
      <c r="N419" s="214" t="s">
        <v>46</v>
      </c>
      <c r="O419" s="86"/>
      <c r="P419" s="215">
        <f>O419*H419</f>
        <v>0</v>
      </c>
      <c r="Q419" s="215">
        <v>9.0000000000000006E-05</v>
      </c>
      <c r="R419" s="215">
        <f>Q419*H419</f>
        <v>0.0018000000000000002</v>
      </c>
      <c r="S419" s="215">
        <v>0.00044999999999999999</v>
      </c>
      <c r="T419" s="216">
        <f>S419*H419</f>
        <v>0.0089999999999999993</v>
      </c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R419" s="217" t="s">
        <v>275</v>
      </c>
      <c r="AT419" s="217" t="s">
        <v>145</v>
      </c>
      <c r="AU419" s="217" t="s">
        <v>85</v>
      </c>
      <c r="AY419" s="19" t="s">
        <v>142</v>
      </c>
      <c r="BE419" s="218">
        <f>IF(N419="základní",J419,0)</f>
        <v>0</v>
      </c>
      <c r="BF419" s="218">
        <f>IF(N419="snížená",J419,0)</f>
        <v>0</v>
      </c>
      <c r="BG419" s="218">
        <f>IF(N419="zákl. přenesená",J419,0)</f>
        <v>0</v>
      </c>
      <c r="BH419" s="218">
        <f>IF(N419="sníž. přenesená",J419,0)</f>
        <v>0</v>
      </c>
      <c r="BI419" s="218">
        <f>IF(N419="nulová",J419,0)</f>
        <v>0</v>
      </c>
      <c r="BJ419" s="19" t="s">
        <v>83</v>
      </c>
      <c r="BK419" s="218">
        <f>ROUND(I419*H419,2)</f>
        <v>0</v>
      </c>
      <c r="BL419" s="19" t="s">
        <v>275</v>
      </c>
      <c r="BM419" s="217" t="s">
        <v>1270</v>
      </c>
    </row>
    <row r="420" s="2" customFormat="1">
      <c r="A420" s="40"/>
      <c r="B420" s="41"/>
      <c r="C420" s="42"/>
      <c r="D420" s="219" t="s">
        <v>152</v>
      </c>
      <c r="E420" s="42"/>
      <c r="F420" s="220" t="s">
        <v>1269</v>
      </c>
      <c r="G420" s="42"/>
      <c r="H420" s="42"/>
      <c r="I420" s="221"/>
      <c r="J420" s="42"/>
      <c r="K420" s="42"/>
      <c r="L420" s="46"/>
      <c r="M420" s="222"/>
      <c r="N420" s="223"/>
      <c r="O420" s="86"/>
      <c r="P420" s="86"/>
      <c r="Q420" s="86"/>
      <c r="R420" s="86"/>
      <c r="S420" s="86"/>
      <c r="T420" s="87"/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T420" s="19" t="s">
        <v>152</v>
      </c>
      <c r="AU420" s="19" t="s">
        <v>85</v>
      </c>
    </row>
    <row r="421" s="2" customFormat="1">
      <c r="A421" s="40"/>
      <c r="B421" s="41"/>
      <c r="C421" s="42"/>
      <c r="D421" s="224" t="s">
        <v>154</v>
      </c>
      <c r="E421" s="42"/>
      <c r="F421" s="225" t="s">
        <v>1271</v>
      </c>
      <c r="G421" s="42"/>
      <c r="H421" s="42"/>
      <c r="I421" s="221"/>
      <c r="J421" s="42"/>
      <c r="K421" s="42"/>
      <c r="L421" s="46"/>
      <c r="M421" s="222"/>
      <c r="N421" s="223"/>
      <c r="O421" s="86"/>
      <c r="P421" s="86"/>
      <c r="Q421" s="86"/>
      <c r="R421" s="86"/>
      <c r="S421" s="86"/>
      <c r="T421" s="87"/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T421" s="19" t="s">
        <v>154</v>
      </c>
      <c r="AU421" s="19" t="s">
        <v>85</v>
      </c>
    </row>
    <row r="422" s="13" customFormat="1">
      <c r="A422" s="13"/>
      <c r="B422" s="226"/>
      <c r="C422" s="227"/>
      <c r="D422" s="219" t="s">
        <v>169</v>
      </c>
      <c r="E422" s="228" t="s">
        <v>19</v>
      </c>
      <c r="F422" s="229" t="s">
        <v>1272</v>
      </c>
      <c r="G422" s="227"/>
      <c r="H422" s="230">
        <v>20</v>
      </c>
      <c r="I422" s="231"/>
      <c r="J422" s="227"/>
      <c r="K422" s="227"/>
      <c r="L422" s="232"/>
      <c r="M422" s="233"/>
      <c r="N422" s="234"/>
      <c r="O422" s="234"/>
      <c r="P422" s="234"/>
      <c r="Q422" s="234"/>
      <c r="R422" s="234"/>
      <c r="S422" s="234"/>
      <c r="T422" s="235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6" t="s">
        <v>169</v>
      </c>
      <c r="AU422" s="236" t="s">
        <v>85</v>
      </c>
      <c r="AV422" s="13" t="s">
        <v>85</v>
      </c>
      <c r="AW422" s="13" t="s">
        <v>34</v>
      </c>
      <c r="AX422" s="13" t="s">
        <v>75</v>
      </c>
      <c r="AY422" s="236" t="s">
        <v>142</v>
      </c>
    </row>
    <row r="423" s="14" customFormat="1">
      <c r="A423" s="14"/>
      <c r="B423" s="252"/>
      <c r="C423" s="253"/>
      <c r="D423" s="219" t="s">
        <v>169</v>
      </c>
      <c r="E423" s="254" t="s">
        <v>19</v>
      </c>
      <c r="F423" s="255" t="s">
        <v>856</v>
      </c>
      <c r="G423" s="253"/>
      <c r="H423" s="256">
        <v>20</v>
      </c>
      <c r="I423" s="257"/>
      <c r="J423" s="253"/>
      <c r="K423" s="253"/>
      <c r="L423" s="258"/>
      <c r="M423" s="259"/>
      <c r="N423" s="260"/>
      <c r="O423" s="260"/>
      <c r="P423" s="260"/>
      <c r="Q423" s="260"/>
      <c r="R423" s="260"/>
      <c r="S423" s="260"/>
      <c r="T423" s="261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62" t="s">
        <v>169</v>
      </c>
      <c r="AU423" s="262" t="s">
        <v>85</v>
      </c>
      <c r="AV423" s="14" t="s">
        <v>150</v>
      </c>
      <c r="AW423" s="14" t="s">
        <v>34</v>
      </c>
      <c r="AX423" s="14" t="s">
        <v>83</v>
      </c>
      <c r="AY423" s="262" t="s">
        <v>142</v>
      </c>
    </row>
    <row r="424" s="2" customFormat="1" ht="16.5" customHeight="1">
      <c r="A424" s="40"/>
      <c r="B424" s="41"/>
      <c r="C424" s="206" t="s">
        <v>687</v>
      </c>
      <c r="D424" s="206" t="s">
        <v>145</v>
      </c>
      <c r="E424" s="207" t="s">
        <v>1273</v>
      </c>
      <c r="F424" s="208" t="s">
        <v>1274</v>
      </c>
      <c r="G424" s="209" t="s">
        <v>148</v>
      </c>
      <c r="H424" s="210">
        <v>17</v>
      </c>
      <c r="I424" s="211"/>
      <c r="J424" s="212">
        <f>ROUND(I424*H424,2)</f>
        <v>0</v>
      </c>
      <c r="K424" s="208" t="s">
        <v>149</v>
      </c>
      <c r="L424" s="46"/>
      <c r="M424" s="213" t="s">
        <v>19</v>
      </c>
      <c r="N424" s="214" t="s">
        <v>46</v>
      </c>
      <c r="O424" s="86"/>
      <c r="P424" s="215">
        <f>O424*H424</f>
        <v>0</v>
      </c>
      <c r="Q424" s="215">
        <v>0.00010000000000000001</v>
      </c>
      <c r="R424" s="215">
        <f>Q424*H424</f>
        <v>0.0017000000000000001</v>
      </c>
      <c r="S424" s="215">
        <v>0</v>
      </c>
      <c r="T424" s="216">
        <f>S424*H424</f>
        <v>0</v>
      </c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R424" s="217" t="s">
        <v>275</v>
      </c>
      <c r="AT424" s="217" t="s">
        <v>145</v>
      </c>
      <c r="AU424" s="217" t="s">
        <v>85</v>
      </c>
      <c r="AY424" s="19" t="s">
        <v>142</v>
      </c>
      <c r="BE424" s="218">
        <f>IF(N424="základní",J424,0)</f>
        <v>0</v>
      </c>
      <c r="BF424" s="218">
        <f>IF(N424="snížená",J424,0)</f>
        <v>0</v>
      </c>
      <c r="BG424" s="218">
        <f>IF(N424="zákl. přenesená",J424,0)</f>
        <v>0</v>
      </c>
      <c r="BH424" s="218">
        <f>IF(N424="sníž. přenesená",J424,0)</f>
        <v>0</v>
      </c>
      <c r="BI424" s="218">
        <f>IF(N424="nulová",J424,0)</f>
        <v>0</v>
      </c>
      <c r="BJ424" s="19" t="s">
        <v>83</v>
      </c>
      <c r="BK424" s="218">
        <f>ROUND(I424*H424,2)</f>
        <v>0</v>
      </c>
      <c r="BL424" s="19" t="s">
        <v>275</v>
      </c>
      <c r="BM424" s="217" t="s">
        <v>1275</v>
      </c>
    </row>
    <row r="425" s="2" customFormat="1">
      <c r="A425" s="40"/>
      <c r="B425" s="41"/>
      <c r="C425" s="42"/>
      <c r="D425" s="219" t="s">
        <v>152</v>
      </c>
      <c r="E425" s="42"/>
      <c r="F425" s="220" t="s">
        <v>1274</v>
      </c>
      <c r="G425" s="42"/>
      <c r="H425" s="42"/>
      <c r="I425" s="221"/>
      <c r="J425" s="42"/>
      <c r="K425" s="42"/>
      <c r="L425" s="46"/>
      <c r="M425" s="222"/>
      <c r="N425" s="223"/>
      <c r="O425" s="86"/>
      <c r="P425" s="86"/>
      <c r="Q425" s="86"/>
      <c r="R425" s="86"/>
      <c r="S425" s="86"/>
      <c r="T425" s="87"/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T425" s="19" t="s">
        <v>152</v>
      </c>
      <c r="AU425" s="19" t="s">
        <v>85</v>
      </c>
    </row>
    <row r="426" s="2" customFormat="1">
      <c r="A426" s="40"/>
      <c r="B426" s="41"/>
      <c r="C426" s="42"/>
      <c r="D426" s="224" t="s">
        <v>154</v>
      </c>
      <c r="E426" s="42"/>
      <c r="F426" s="225" t="s">
        <v>1276</v>
      </c>
      <c r="G426" s="42"/>
      <c r="H426" s="42"/>
      <c r="I426" s="221"/>
      <c r="J426" s="42"/>
      <c r="K426" s="42"/>
      <c r="L426" s="46"/>
      <c r="M426" s="222"/>
      <c r="N426" s="223"/>
      <c r="O426" s="86"/>
      <c r="P426" s="86"/>
      <c r="Q426" s="86"/>
      <c r="R426" s="86"/>
      <c r="S426" s="86"/>
      <c r="T426" s="87"/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T426" s="19" t="s">
        <v>154</v>
      </c>
      <c r="AU426" s="19" t="s">
        <v>85</v>
      </c>
    </row>
    <row r="427" s="2" customFormat="1" ht="16.5" customHeight="1">
      <c r="A427" s="40"/>
      <c r="B427" s="41"/>
      <c r="C427" s="237" t="s">
        <v>693</v>
      </c>
      <c r="D427" s="237" t="s">
        <v>224</v>
      </c>
      <c r="E427" s="238" t="s">
        <v>1277</v>
      </c>
      <c r="F427" s="239" t="s">
        <v>1278</v>
      </c>
      <c r="G427" s="240" t="s">
        <v>148</v>
      </c>
      <c r="H427" s="241">
        <v>17</v>
      </c>
      <c r="I427" s="242"/>
      <c r="J427" s="243">
        <f>ROUND(I427*H427,2)</f>
        <v>0</v>
      </c>
      <c r="K427" s="239" t="s">
        <v>149</v>
      </c>
      <c r="L427" s="244"/>
      <c r="M427" s="245" t="s">
        <v>19</v>
      </c>
      <c r="N427" s="246" t="s">
        <v>46</v>
      </c>
      <c r="O427" s="86"/>
      <c r="P427" s="215">
        <f>O427*H427</f>
        <v>0</v>
      </c>
      <c r="Q427" s="215">
        <v>0.00012999999999999999</v>
      </c>
      <c r="R427" s="215">
        <f>Q427*H427</f>
        <v>0.0022099999999999997</v>
      </c>
      <c r="S427" s="215">
        <v>0</v>
      </c>
      <c r="T427" s="216">
        <f>S427*H427</f>
        <v>0</v>
      </c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R427" s="217" t="s">
        <v>335</v>
      </c>
      <c r="AT427" s="217" t="s">
        <v>224</v>
      </c>
      <c r="AU427" s="217" t="s">
        <v>85</v>
      </c>
      <c r="AY427" s="19" t="s">
        <v>142</v>
      </c>
      <c r="BE427" s="218">
        <f>IF(N427="základní",J427,0)</f>
        <v>0</v>
      </c>
      <c r="BF427" s="218">
        <f>IF(N427="snížená",J427,0)</f>
        <v>0</v>
      </c>
      <c r="BG427" s="218">
        <f>IF(N427="zákl. přenesená",J427,0)</f>
        <v>0</v>
      </c>
      <c r="BH427" s="218">
        <f>IF(N427="sníž. přenesená",J427,0)</f>
        <v>0</v>
      </c>
      <c r="BI427" s="218">
        <f>IF(N427="nulová",J427,0)</f>
        <v>0</v>
      </c>
      <c r="BJ427" s="19" t="s">
        <v>83</v>
      </c>
      <c r="BK427" s="218">
        <f>ROUND(I427*H427,2)</f>
        <v>0</v>
      </c>
      <c r="BL427" s="19" t="s">
        <v>275</v>
      </c>
      <c r="BM427" s="217" t="s">
        <v>1279</v>
      </c>
    </row>
    <row r="428" s="2" customFormat="1">
      <c r="A428" s="40"/>
      <c r="B428" s="41"/>
      <c r="C428" s="42"/>
      <c r="D428" s="219" t="s">
        <v>152</v>
      </c>
      <c r="E428" s="42"/>
      <c r="F428" s="220" t="s">
        <v>1278</v>
      </c>
      <c r="G428" s="42"/>
      <c r="H428" s="42"/>
      <c r="I428" s="221"/>
      <c r="J428" s="42"/>
      <c r="K428" s="42"/>
      <c r="L428" s="46"/>
      <c r="M428" s="222"/>
      <c r="N428" s="223"/>
      <c r="O428" s="86"/>
      <c r="P428" s="86"/>
      <c r="Q428" s="86"/>
      <c r="R428" s="86"/>
      <c r="S428" s="86"/>
      <c r="T428" s="87"/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T428" s="19" t="s">
        <v>152</v>
      </c>
      <c r="AU428" s="19" t="s">
        <v>85</v>
      </c>
    </row>
    <row r="429" s="2" customFormat="1" ht="16.5" customHeight="1">
      <c r="A429" s="40"/>
      <c r="B429" s="41"/>
      <c r="C429" s="206" t="s">
        <v>699</v>
      </c>
      <c r="D429" s="206" t="s">
        <v>145</v>
      </c>
      <c r="E429" s="207" t="s">
        <v>1280</v>
      </c>
      <c r="F429" s="208" t="s">
        <v>1281</v>
      </c>
      <c r="G429" s="209" t="s">
        <v>148</v>
      </c>
      <c r="H429" s="210">
        <v>17</v>
      </c>
      <c r="I429" s="211"/>
      <c r="J429" s="212">
        <f>ROUND(I429*H429,2)</f>
        <v>0</v>
      </c>
      <c r="K429" s="208" t="s">
        <v>149</v>
      </c>
      <c r="L429" s="46"/>
      <c r="M429" s="213" t="s">
        <v>19</v>
      </c>
      <c r="N429" s="214" t="s">
        <v>46</v>
      </c>
      <c r="O429" s="86"/>
      <c r="P429" s="215">
        <f>O429*H429</f>
        <v>0</v>
      </c>
      <c r="Q429" s="215">
        <v>8.0000000000000007E-05</v>
      </c>
      <c r="R429" s="215">
        <f>Q429*H429</f>
        <v>0.0013600000000000001</v>
      </c>
      <c r="S429" s="215">
        <v>0</v>
      </c>
      <c r="T429" s="216">
        <f>S429*H429</f>
        <v>0</v>
      </c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R429" s="217" t="s">
        <v>275</v>
      </c>
      <c r="AT429" s="217" t="s">
        <v>145</v>
      </c>
      <c r="AU429" s="217" t="s">
        <v>85</v>
      </c>
      <c r="AY429" s="19" t="s">
        <v>142</v>
      </c>
      <c r="BE429" s="218">
        <f>IF(N429="základní",J429,0)</f>
        <v>0</v>
      </c>
      <c r="BF429" s="218">
        <f>IF(N429="snížená",J429,0)</f>
        <v>0</v>
      </c>
      <c r="BG429" s="218">
        <f>IF(N429="zákl. přenesená",J429,0)</f>
        <v>0</v>
      </c>
      <c r="BH429" s="218">
        <f>IF(N429="sníž. přenesená",J429,0)</f>
        <v>0</v>
      </c>
      <c r="BI429" s="218">
        <f>IF(N429="nulová",J429,0)</f>
        <v>0</v>
      </c>
      <c r="BJ429" s="19" t="s">
        <v>83</v>
      </c>
      <c r="BK429" s="218">
        <f>ROUND(I429*H429,2)</f>
        <v>0</v>
      </c>
      <c r="BL429" s="19" t="s">
        <v>275</v>
      </c>
      <c r="BM429" s="217" t="s">
        <v>1282</v>
      </c>
    </row>
    <row r="430" s="2" customFormat="1">
      <c r="A430" s="40"/>
      <c r="B430" s="41"/>
      <c r="C430" s="42"/>
      <c r="D430" s="219" t="s">
        <v>152</v>
      </c>
      <c r="E430" s="42"/>
      <c r="F430" s="220" t="s">
        <v>1281</v>
      </c>
      <c r="G430" s="42"/>
      <c r="H430" s="42"/>
      <c r="I430" s="221"/>
      <c r="J430" s="42"/>
      <c r="K430" s="42"/>
      <c r="L430" s="46"/>
      <c r="M430" s="222"/>
      <c r="N430" s="223"/>
      <c r="O430" s="86"/>
      <c r="P430" s="86"/>
      <c r="Q430" s="86"/>
      <c r="R430" s="86"/>
      <c r="S430" s="86"/>
      <c r="T430" s="87"/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T430" s="19" t="s">
        <v>152</v>
      </c>
      <c r="AU430" s="19" t="s">
        <v>85</v>
      </c>
    </row>
    <row r="431" s="2" customFormat="1">
      <c r="A431" s="40"/>
      <c r="B431" s="41"/>
      <c r="C431" s="42"/>
      <c r="D431" s="224" t="s">
        <v>154</v>
      </c>
      <c r="E431" s="42"/>
      <c r="F431" s="225" t="s">
        <v>1283</v>
      </c>
      <c r="G431" s="42"/>
      <c r="H431" s="42"/>
      <c r="I431" s="221"/>
      <c r="J431" s="42"/>
      <c r="K431" s="42"/>
      <c r="L431" s="46"/>
      <c r="M431" s="222"/>
      <c r="N431" s="223"/>
      <c r="O431" s="86"/>
      <c r="P431" s="86"/>
      <c r="Q431" s="86"/>
      <c r="R431" s="86"/>
      <c r="S431" s="86"/>
      <c r="T431" s="87"/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T431" s="19" t="s">
        <v>154</v>
      </c>
      <c r="AU431" s="19" t="s">
        <v>85</v>
      </c>
    </row>
    <row r="432" s="2" customFormat="1" ht="16.5" customHeight="1">
      <c r="A432" s="40"/>
      <c r="B432" s="41"/>
      <c r="C432" s="237" t="s">
        <v>707</v>
      </c>
      <c r="D432" s="237" t="s">
        <v>224</v>
      </c>
      <c r="E432" s="238" t="s">
        <v>1284</v>
      </c>
      <c r="F432" s="239" t="s">
        <v>1285</v>
      </c>
      <c r="G432" s="240" t="s">
        <v>148</v>
      </c>
      <c r="H432" s="241">
        <v>17</v>
      </c>
      <c r="I432" s="242"/>
      <c r="J432" s="243">
        <f>ROUND(I432*H432,2)</f>
        <v>0</v>
      </c>
      <c r="K432" s="239" t="s">
        <v>149</v>
      </c>
      <c r="L432" s="244"/>
      <c r="M432" s="245" t="s">
        <v>19</v>
      </c>
      <c r="N432" s="246" t="s">
        <v>46</v>
      </c>
      <c r="O432" s="86"/>
      <c r="P432" s="215">
        <f>O432*H432</f>
        <v>0</v>
      </c>
      <c r="Q432" s="215">
        <v>6.9999999999999994E-05</v>
      </c>
      <c r="R432" s="215">
        <f>Q432*H432</f>
        <v>0.0011899999999999999</v>
      </c>
      <c r="S432" s="215">
        <v>0</v>
      </c>
      <c r="T432" s="216">
        <f>S432*H432</f>
        <v>0</v>
      </c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R432" s="217" t="s">
        <v>335</v>
      </c>
      <c r="AT432" s="217" t="s">
        <v>224</v>
      </c>
      <c r="AU432" s="217" t="s">
        <v>85</v>
      </c>
      <c r="AY432" s="19" t="s">
        <v>142</v>
      </c>
      <c r="BE432" s="218">
        <f>IF(N432="základní",J432,0)</f>
        <v>0</v>
      </c>
      <c r="BF432" s="218">
        <f>IF(N432="snížená",J432,0)</f>
        <v>0</v>
      </c>
      <c r="BG432" s="218">
        <f>IF(N432="zákl. přenesená",J432,0)</f>
        <v>0</v>
      </c>
      <c r="BH432" s="218">
        <f>IF(N432="sníž. přenesená",J432,0)</f>
        <v>0</v>
      </c>
      <c r="BI432" s="218">
        <f>IF(N432="nulová",J432,0)</f>
        <v>0</v>
      </c>
      <c r="BJ432" s="19" t="s">
        <v>83</v>
      </c>
      <c r="BK432" s="218">
        <f>ROUND(I432*H432,2)</f>
        <v>0</v>
      </c>
      <c r="BL432" s="19" t="s">
        <v>275</v>
      </c>
      <c r="BM432" s="217" t="s">
        <v>1286</v>
      </c>
    </row>
    <row r="433" s="2" customFormat="1">
      <c r="A433" s="40"/>
      <c r="B433" s="41"/>
      <c r="C433" s="42"/>
      <c r="D433" s="219" t="s">
        <v>152</v>
      </c>
      <c r="E433" s="42"/>
      <c r="F433" s="220" t="s">
        <v>1285</v>
      </c>
      <c r="G433" s="42"/>
      <c r="H433" s="42"/>
      <c r="I433" s="221"/>
      <c r="J433" s="42"/>
      <c r="K433" s="42"/>
      <c r="L433" s="46"/>
      <c r="M433" s="222"/>
      <c r="N433" s="223"/>
      <c r="O433" s="86"/>
      <c r="P433" s="86"/>
      <c r="Q433" s="86"/>
      <c r="R433" s="86"/>
      <c r="S433" s="86"/>
      <c r="T433" s="87"/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T433" s="19" t="s">
        <v>152</v>
      </c>
      <c r="AU433" s="19" t="s">
        <v>85</v>
      </c>
    </row>
    <row r="434" s="2" customFormat="1" ht="16.5" customHeight="1">
      <c r="A434" s="40"/>
      <c r="B434" s="41"/>
      <c r="C434" s="237" t="s">
        <v>712</v>
      </c>
      <c r="D434" s="237" t="s">
        <v>224</v>
      </c>
      <c r="E434" s="238" t="s">
        <v>1287</v>
      </c>
      <c r="F434" s="239" t="s">
        <v>1288</v>
      </c>
      <c r="G434" s="240" t="s">
        <v>148</v>
      </c>
      <c r="H434" s="241">
        <v>17</v>
      </c>
      <c r="I434" s="242"/>
      <c r="J434" s="243">
        <f>ROUND(I434*H434,2)</f>
        <v>0</v>
      </c>
      <c r="K434" s="239" t="s">
        <v>149</v>
      </c>
      <c r="L434" s="244"/>
      <c r="M434" s="245" t="s">
        <v>19</v>
      </c>
      <c r="N434" s="246" t="s">
        <v>46</v>
      </c>
      <c r="O434" s="86"/>
      <c r="P434" s="215">
        <f>O434*H434</f>
        <v>0</v>
      </c>
      <c r="Q434" s="215">
        <v>0.00020000000000000001</v>
      </c>
      <c r="R434" s="215">
        <f>Q434*H434</f>
        <v>0.0034000000000000002</v>
      </c>
      <c r="S434" s="215">
        <v>0</v>
      </c>
      <c r="T434" s="216">
        <f>S434*H434</f>
        <v>0</v>
      </c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R434" s="217" t="s">
        <v>335</v>
      </c>
      <c r="AT434" s="217" t="s">
        <v>224</v>
      </c>
      <c r="AU434" s="217" t="s">
        <v>85</v>
      </c>
      <c r="AY434" s="19" t="s">
        <v>142</v>
      </c>
      <c r="BE434" s="218">
        <f>IF(N434="základní",J434,0)</f>
        <v>0</v>
      </c>
      <c r="BF434" s="218">
        <f>IF(N434="snížená",J434,0)</f>
        <v>0</v>
      </c>
      <c r="BG434" s="218">
        <f>IF(N434="zákl. přenesená",J434,0)</f>
        <v>0</v>
      </c>
      <c r="BH434" s="218">
        <f>IF(N434="sníž. přenesená",J434,0)</f>
        <v>0</v>
      </c>
      <c r="BI434" s="218">
        <f>IF(N434="nulová",J434,0)</f>
        <v>0</v>
      </c>
      <c r="BJ434" s="19" t="s">
        <v>83</v>
      </c>
      <c r="BK434" s="218">
        <f>ROUND(I434*H434,2)</f>
        <v>0</v>
      </c>
      <c r="BL434" s="19" t="s">
        <v>275</v>
      </c>
      <c r="BM434" s="217" t="s">
        <v>1289</v>
      </c>
    </row>
    <row r="435" s="2" customFormat="1">
      <c r="A435" s="40"/>
      <c r="B435" s="41"/>
      <c r="C435" s="42"/>
      <c r="D435" s="219" t="s">
        <v>152</v>
      </c>
      <c r="E435" s="42"/>
      <c r="F435" s="220" t="s">
        <v>1288</v>
      </c>
      <c r="G435" s="42"/>
      <c r="H435" s="42"/>
      <c r="I435" s="221"/>
      <c r="J435" s="42"/>
      <c r="K435" s="42"/>
      <c r="L435" s="46"/>
      <c r="M435" s="222"/>
      <c r="N435" s="223"/>
      <c r="O435" s="86"/>
      <c r="P435" s="86"/>
      <c r="Q435" s="86"/>
      <c r="R435" s="86"/>
      <c r="S435" s="86"/>
      <c r="T435" s="87"/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T435" s="19" t="s">
        <v>152</v>
      </c>
      <c r="AU435" s="19" t="s">
        <v>85</v>
      </c>
    </row>
    <row r="436" s="2" customFormat="1" ht="24.15" customHeight="1">
      <c r="A436" s="40"/>
      <c r="B436" s="41"/>
      <c r="C436" s="206" t="s">
        <v>717</v>
      </c>
      <c r="D436" s="206" t="s">
        <v>145</v>
      </c>
      <c r="E436" s="207" t="s">
        <v>1290</v>
      </c>
      <c r="F436" s="208" t="s">
        <v>1291</v>
      </c>
      <c r="G436" s="209" t="s">
        <v>299</v>
      </c>
      <c r="H436" s="210">
        <v>0.012</v>
      </c>
      <c r="I436" s="211"/>
      <c r="J436" s="212">
        <f>ROUND(I436*H436,2)</f>
        <v>0</v>
      </c>
      <c r="K436" s="208" t="s">
        <v>149</v>
      </c>
      <c r="L436" s="46"/>
      <c r="M436" s="213" t="s">
        <v>19</v>
      </c>
      <c r="N436" s="214" t="s">
        <v>46</v>
      </c>
      <c r="O436" s="86"/>
      <c r="P436" s="215">
        <f>O436*H436</f>
        <v>0</v>
      </c>
      <c r="Q436" s="215">
        <v>0</v>
      </c>
      <c r="R436" s="215">
        <f>Q436*H436</f>
        <v>0</v>
      </c>
      <c r="S436" s="215">
        <v>0</v>
      </c>
      <c r="T436" s="216">
        <f>S436*H436</f>
        <v>0</v>
      </c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R436" s="217" t="s">
        <v>275</v>
      </c>
      <c r="AT436" s="217" t="s">
        <v>145</v>
      </c>
      <c r="AU436" s="217" t="s">
        <v>85</v>
      </c>
      <c r="AY436" s="19" t="s">
        <v>142</v>
      </c>
      <c r="BE436" s="218">
        <f>IF(N436="základní",J436,0)</f>
        <v>0</v>
      </c>
      <c r="BF436" s="218">
        <f>IF(N436="snížená",J436,0)</f>
        <v>0</v>
      </c>
      <c r="BG436" s="218">
        <f>IF(N436="zákl. přenesená",J436,0)</f>
        <v>0</v>
      </c>
      <c r="BH436" s="218">
        <f>IF(N436="sníž. přenesená",J436,0)</f>
        <v>0</v>
      </c>
      <c r="BI436" s="218">
        <f>IF(N436="nulová",J436,0)</f>
        <v>0</v>
      </c>
      <c r="BJ436" s="19" t="s">
        <v>83</v>
      </c>
      <c r="BK436" s="218">
        <f>ROUND(I436*H436,2)</f>
        <v>0</v>
      </c>
      <c r="BL436" s="19" t="s">
        <v>275</v>
      </c>
      <c r="BM436" s="217" t="s">
        <v>1292</v>
      </c>
    </row>
    <row r="437" s="2" customFormat="1">
      <c r="A437" s="40"/>
      <c r="B437" s="41"/>
      <c r="C437" s="42"/>
      <c r="D437" s="219" t="s">
        <v>152</v>
      </c>
      <c r="E437" s="42"/>
      <c r="F437" s="220" t="s">
        <v>1291</v>
      </c>
      <c r="G437" s="42"/>
      <c r="H437" s="42"/>
      <c r="I437" s="221"/>
      <c r="J437" s="42"/>
      <c r="K437" s="42"/>
      <c r="L437" s="46"/>
      <c r="M437" s="222"/>
      <c r="N437" s="223"/>
      <c r="O437" s="86"/>
      <c r="P437" s="86"/>
      <c r="Q437" s="86"/>
      <c r="R437" s="86"/>
      <c r="S437" s="86"/>
      <c r="T437" s="87"/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T437" s="19" t="s">
        <v>152</v>
      </c>
      <c r="AU437" s="19" t="s">
        <v>85</v>
      </c>
    </row>
    <row r="438" s="2" customFormat="1">
      <c r="A438" s="40"/>
      <c r="B438" s="41"/>
      <c r="C438" s="42"/>
      <c r="D438" s="224" t="s">
        <v>154</v>
      </c>
      <c r="E438" s="42"/>
      <c r="F438" s="225" t="s">
        <v>1293</v>
      </c>
      <c r="G438" s="42"/>
      <c r="H438" s="42"/>
      <c r="I438" s="221"/>
      <c r="J438" s="42"/>
      <c r="K438" s="42"/>
      <c r="L438" s="46"/>
      <c r="M438" s="222"/>
      <c r="N438" s="223"/>
      <c r="O438" s="86"/>
      <c r="P438" s="86"/>
      <c r="Q438" s="86"/>
      <c r="R438" s="86"/>
      <c r="S438" s="86"/>
      <c r="T438" s="87"/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T438" s="19" t="s">
        <v>154</v>
      </c>
      <c r="AU438" s="19" t="s">
        <v>85</v>
      </c>
    </row>
    <row r="439" s="12" customFormat="1" ht="22.8" customHeight="1">
      <c r="A439" s="12"/>
      <c r="B439" s="190"/>
      <c r="C439" s="191"/>
      <c r="D439" s="192" t="s">
        <v>74</v>
      </c>
      <c r="E439" s="204" t="s">
        <v>1294</v>
      </c>
      <c r="F439" s="204" t="s">
        <v>1295</v>
      </c>
      <c r="G439" s="191"/>
      <c r="H439" s="191"/>
      <c r="I439" s="194"/>
      <c r="J439" s="205">
        <f>BK439</f>
        <v>0</v>
      </c>
      <c r="K439" s="191"/>
      <c r="L439" s="196"/>
      <c r="M439" s="197"/>
      <c r="N439" s="198"/>
      <c r="O439" s="198"/>
      <c r="P439" s="199">
        <f>SUM(P440:P484)</f>
        <v>0</v>
      </c>
      <c r="Q439" s="198"/>
      <c r="R439" s="199">
        <f>SUM(R440:R484)</f>
        <v>0.37508000000000002</v>
      </c>
      <c r="S439" s="198"/>
      <c r="T439" s="200">
        <f>SUM(T440:T484)</f>
        <v>0.67974000000000012</v>
      </c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R439" s="201" t="s">
        <v>85</v>
      </c>
      <c r="AT439" s="202" t="s">
        <v>74</v>
      </c>
      <c r="AU439" s="202" t="s">
        <v>83</v>
      </c>
      <c r="AY439" s="201" t="s">
        <v>142</v>
      </c>
      <c r="BK439" s="203">
        <f>SUM(BK440:BK484)</f>
        <v>0</v>
      </c>
    </row>
    <row r="440" s="2" customFormat="1" ht="21.75" customHeight="1">
      <c r="A440" s="40"/>
      <c r="B440" s="41"/>
      <c r="C440" s="206" t="s">
        <v>723</v>
      </c>
      <c r="D440" s="206" t="s">
        <v>145</v>
      </c>
      <c r="E440" s="207" t="s">
        <v>1296</v>
      </c>
      <c r="F440" s="208" t="s">
        <v>1297</v>
      </c>
      <c r="G440" s="209" t="s">
        <v>148</v>
      </c>
      <c r="H440" s="210">
        <v>17</v>
      </c>
      <c r="I440" s="211"/>
      <c r="J440" s="212">
        <f>ROUND(I440*H440,2)</f>
        <v>0</v>
      </c>
      <c r="K440" s="208" t="s">
        <v>149</v>
      </c>
      <c r="L440" s="46"/>
      <c r="M440" s="213" t="s">
        <v>19</v>
      </c>
      <c r="N440" s="214" t="s">
        <v>46</v>
      </c>
      <c r="O440" s="86"/>
      <c r="P440" s="215">
        <f>O440*H440</f>
        <v>0</v>
      </c>
      <c r="Q440" s="215">
        <v>0</v>
      </c>
      <c r="R440" s="215">
        <f>Q440*H440</f>
        <v>0</v>
      </c>
      <c r="S440" s="215">
        <v>0</v>
      </c>
      <c r="T440" s="216">
        <f>S440*H440</f>
        <v>0</v>
      </c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R440" s="217" t="s">
        <v>275</v>
      </c>
      <c r="AT440" s="217" t="s">
        <v>145</v>
      </c>
      <c r="AU440" s="217" t="s">
        <v>85</v>
      </c>
      <c r="AY440" s="19" t="s">
        <v>142</v>
      </c>
      <c r="BE440" s="218">
        <f>IF(N440="základní",J440,0)</f>
        <v>0</v>
      </c>
      <c r="BF440" s="218">
        <f>IF(N440="snížená",J440,0)</f>
        <v>0</v>
      </c>
      <c r="BG440" s="218">
        <f>IF(N440="zákl. přenesená",J440,0)</f>
        <v>0</v>
      </c>
      <c r="BH440" s="218">
        <f>IF(N440="sníž. přenesená",J440,0)</f>
        <v>0</v>
      </c>
      <c r="BI440" s="218">
        <f>IF(N440="nulová",J440,0)</f>
        <v>0</v>
      </c>
      <c r="BJ440" s="19" t="s">
        <v>83</v>
      </c>
      <c r="BK440" s="218">
        <f>ROUND(I440*H440,2)</f>
        <v>0</v>
      </c>
      <c r="BL440" s="19" t="s">
        <v>275</v>
      </c>
      <c r="BM440" s="217" t="s">
        <v>1298</v>
      </c>
    </row>
    <row r="441" s="2" customFormat="1">
      <c r="A441" s="40"/>
      <c r="B441" s="41"/>
      <c r="C441" s="42"/>
      <c r="D441" s="219" t="s">
        <v>152</v>
      </c>
      <c r="E441" s="42"/>
      <c r="F441" s="220" t="s">
        <v>1297</v>
      </c>
      <c r="G441" s="42"/>
      <c r="H441" s="42"/>
      <c r="I441" s="221"/>
      <c r="J441" s="42"/>
      <c r="K441" s="42"/>
      <c r="L441" s="46"/>
      <c r="M441" s="222"/>
      <c r="N441" s="223"/>
      <c r="O441" s="86"/>
      <c r="P441" s="86"/>
      <c r="Q441" s="86"/>
      <c r="R441" s="86"/>
      <c r="S441" s="86"/>
      <c r="T441" s="87"/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T441" s="19" t="s">
        <v>152</v>
      </c>
      <c r="AU441" s="19" t="s">
        <v>85</v>
      </c>
    </row>
    <row r="442" s="2" customFormat="1">
      <c r="A442" s="40"/>
      <c r="B442" s="41"/>
      <c r="C442" s="42"/>
      <c r="D442" s="224" t="s">
        <v>154</v>
      </c>
      <c r="E442" s="42"/>
      <c r="F442" s="225" t="s">
        <v>1299</v>
      </c>
      <c r="G442" s="42"/>
      <c r="H442" s="42"/>
      <c r="I442" s="221"/>
      <c r="J442" s="42"/>
      <c r="K442" s="42"/>
      <c r="L442" s="46"/>
      <c r="M442" s="222"/>
      <c r="N442" s="223"/>
      <c r="O442" s="86"/>
      <c r="P442" s="86"/>
      <c r="Q442" s="86"/>
      <c r="R442" s="86"/>
      <c r="S442" s="86"/>
      <c r="T442" s="87"/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T442" s="19" t="s">
        <v>154</v>
      </c>
      <c r="AU442" s="19" t="s">
        <v>85</v>
      </c>
    </row>
    <row r="443" s="2" customFormat="1" ht="24.15" customHeight="1">
      <c r="A443" s="40"/>
      <c r="B443" s="41"/>
      <c r="C443" s="206" t="s">
        <v>729</v>
      </c>
      <c r="D443" s="206" t="s">
        <v>145</v>
      </c>
      <c r="E443" s="207" t="s">
        <v>1300</v>
      </c>
      <c r="F443" s="208" t="s">
        <v>1301</v>
      </c>
      <c r="G443" s="209" t="s">
        <v>148</v>
      </c>
      <c r="H443" s="210">
        <v>17</v>
      </c>
      <c r="I443" s="211"/>
      <c r="J443" s="212">
        <f>ROUND(I443*H443,2)</f>
        <v>0</v>
      </c>
      <c r="K443" s="208" t="s">
        <v>149</v>
      </c>
      <c r="L443" s="46"/>
      <c r="M443" s="213" t="s">
        <v>19</v>
      </c>
      <c r="N443" s="214" t="s">
        <v>46</v>
      </c>
      <c r="O443" s="86"/>
      <c r="P443" s="215">
        <f>O443*H443</f>
        <v>0</v>
      </c>
      <c r="Q443" s="215">
        <v>0</v>
      </c>
      <c r="R443" s="215">
        <f>Q443*H443</f>
        <v>0</v>
      </c>
      <c r="S443" s="215">
        <v>0</v>
      </c>
      <c r="T443" s="216">
        <f>S443*H443</f>
        <v>0</v>
      </c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R443" s="217" t="s">
        <v>275</v>
      </c>
      <c r="AT443" s="217" t="s">
        <v>145</v>
      </c>
      <c r="AU443" s="217" t="s">
        <v>85</v>
      </c>
      <c r="AY443" s="19" t="s">
        <v>142</v>
      </c>
      <c r="BE443" s="218">
        <f>IF(N443="základní",J443,0)</f>
        <v>0</v>
      </c>
      <c r="BF443" s="218">
        <f>IF(N443="snížená",J443,0)</f>
        <v>0</v>
      </c>
      <c r="BG443" s="218">
        <f>IF(N443="zákl. přenesená",J443,0)</f>
        <v>0</v>
      </c>
      <c r="BH443" s="218">
        <f>IF(N443="sníž. přenesená",J443,0)</f>
        <v>0</v>
      </c>
      <c r="BI443" s="218">
        <f>IF(N443="nulová",J443,0)</f>
        <v>0</v>
      </c>
      <c r="BJ443" s="19" t="s">
        <v>83</v>
      </c>
      <c r="BK443" s="218">
        <f>ROUND(I443*H443,2)</f>
        <v>0</v>
      </c>
      <c r="BL443" s="19" t="s">
        <v>275</v>
      </c>
      <c r="BM443" s="217" t="s">
        <v>1302</v>
      </c>
    </row>
    <row r="444" s="2" customFormat="1">
      <c r="A444" s="40"/>
      <c r="B444" s="41"/>
      <c r="C444" s="42"/>
      <c r="D444" s="219" t="s">
        <v>152</v>
      </c>
      <c r="E444" s="42"/>
      <c r="F444" s="220" t="s">
        <v>1301</v>
      </c>
      <c r="G444" s="42"/>
      <c r="H444" s="42"/>
      <c r="I444" s="221"/>
      <c r="J444" s="42"/>
      <c r="K444" s="42"/>
      <c r="L444" s="46"/>
      <c r="M444" s="222"/>
      <c r="N444" s="223"/>
      <c r="O444" s="86"/>
      <c r="P444" s="86"/>
      <c r="Q444" s="86"/>
      <c r="R444" s="86"/>
      <c r="S444" s="86"/>
      <c r="T444" s="87"/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T444" s="19" t="s">
        <v>152</v>
      </c>
      <c r="AU444" s="19" t="s">
        <v>85</v>
      </c>
    </row>
    <row r="445" s="2" customFormat="1">
      <c r="A445" s="40"/>
      <c r="B445" s="41"/>
      <c r="C445" s="42"/>
      <c r="D445" s="224" t="s">
        <v>154</v>
      </c>
      <c r="E445" s="42"/>
      <c r="F445" s="225" t="s">
        <v>1303</v>
      </c>
      <c r="G445" s="42"/>
      <c r="H445" s="42"/>
      <c r="I445" s="221"/>
      <c r="J445" s="42"/>
      <c r="K445" s="42"/>
      <c r="L445" s="46"/>
      <c r="M445" s="222"/>
      <c r="N445" s="223"/>
      <c r="O445" s="86"/>
      <c r="P445" s="86"/>
      <c r="Q445" s="86"/>
      <c r="R445" s="86"/>
      <c r="S445" s="86"/>
      <c r="T445" s="87"/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T445" s="19" t="s">
        <v>154</v>
      </c>
      <c r="AU445" s="19" t="s">
        <v>85</v>
      </c>
    </row>
    <row r="446" s="2" customFormat="1" ht="16.5" customHeight="1">
      <c r="A446" s="40"/>
      <c r="B446" s="41"/>
      <c r="C446" s="206" t="s">
        <v>735</v>
      </c>
      <c r="D446" s="206" t="s">
        <v>145</v>
      </c>
      <c r="E446" s="207" t="s">
        <v>1304</v>
      </c>
      <c r="F446" s="208" t="s">
        <v>1305</v>
      </c>
      <c r="G446" s="209" t="s">
        <v>165</v>
      </c>
      <c r="H446" s="210">
        <v>27.300000000000001</v>
      </c>
      <c r="I446" s="211"/>
      <c r="J446" s="212">
        <f>ROUND(I446*H446,2)</f>
        <v>0</v>
      </c>
      <c r="K446" s="208" t="s">
        <v>149</v>
      </c>
      <c r="L446" s="46"/>
      <c r="M446" s="213" t="s">
        <v>19</v>
      </c>
      <c r="N446" s="214" t="s">
        <v>46</v>
      </c>
      <c r="O446" s="86"/>
      <c r="P446" s="215">
        <f>O446*H446</f>
        <v>0</v>
      </c>
      <c r="Q446" s="215">
        <v>0</v>
      </c>
      <c r="R446" s="215">
        <f>Q446*H446</f>
        <v>0</v>
      </c>
      <c r="S446" s="215">
        <v>0.023800000000000002</v>
      </c>
      <c r="T446" s="216">
        <f>S446*H446</f>
        <v>0.6497400000000001</v>
      </c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R446" s="217" t="s">
        <v>275</v>
      </c>
      <c r="AT446" s="217" t="s">
        <v>145</v>
      </c>
      <c r="AU446" s="217" t="s">
        <v>85</v>
      </c>
      <c r="AY446" s="19" t="s">
        <v>142</v>
      </c>
      <c r="BE446" s="218">
        <f>IF(N446="základní",J446,0)</f>
        <v>0</v>
      </c>
      <c r="BF446" s="218">
        <f>IF(N446="snížená",J446,0)</f>
        <v>0</v>
      </c>
      <c r="BG446" s="218">
        <f>IF(N446="zákl. přenesená",J446,0)</f>
        <v>0</v>
      </c>
      <c r="BH446" s="218">
        <f>IF(N446="sníž. přenesená",J446,0)</f>
        <v>0</v>
      </c>
      <c r="BI446" s="218">
        <f>IF(N446="nulová",J446,0)</f>
        <v>0</v>
      </c>
      <c r="BJ446" s="19" t="s">
        <v>83</v>
      </c>
      <c r="BK446" s="218">
        <f>ROUND(I446*H446,2)</f>
        <v>0</v>
      </c>
      <c r="BL446" s="19" t="s">
        <v>275</v>
      </c>
      <c r="BM446" s="217" t="s">
        <v>1306</v>
      </c>
    </row>
    <row r="447" s="2" customFormat="1">
      <c r="A447" s="40"/>
      <c r="B447" s="41"/>
      <c r="C447" s="42"/>
      <c r="D447" s="219" t="s">
        <v>152</v>
      </c>
      <c r="E447" s="42"/>
      <c r="F447" s="220" t="s">
        <v>1305</v>
      </c>
      <c r="G447" s="42"/>
      <c r="H447" s="42"/>
      <c r="I447" s="221"/>
      <c r="J447" s="42"/>
      <c r="K447" s="42"/>
      <c r="L447" s="46"/>
      <c r="M447" s="222"/>
      <c r="N447" s="223"/>
      <c r="O447" s="86"/>
      <c r="P447" s="86"/>
      <c r="Q447" s="86"/>
      <c r="R447" s="86"/>
      <c r="S447" s="86"/>
      <c r="T447" s="87"/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T447" s="19" t="s">
        <v>152</v>
      </c>
      <c r="AU447" s="19" t="s">
        <v>85</v>
      </c>
    </row>
    <row r="448" s="2" customFormat="1">
      <c r="A448" s="40"/>
      <c r="B448" s="41"/>
      <c r="C448" s="42"/>
      <c r="D448" s="224" t="s">
        <v>154</v>
      </c>
      <c r="E448" s="42"/>
      <c r="F448" s="225" t="s">
        <v>1307</v>
      </c>
      <c r="G448" s="42"/>
      <c r="H448" s="42"/>
      <c r="I448" s="221"/>
      <c r="J448" s="42"/>
      <c r="K448" s="42"/>
      <c r="L448" s="46"/>
      <c r="M448" s="222"/>
      <c r="N448" s="223"/>
      <c r="O448" s="86"/>
      <c r="P448" s="86"/>
      <c r="Q448" s="86"/>
      <c r="R448" s="86"/>
      <c r="S448" s="86"/>
      <c r="T448" s="87"/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T448" s="19" t="s">
        <v>154</v>
      </c>
      <c r="AU448" s="19" t="s">
        <v>85</v>
      </c>
    </row>
    <row r="449" s="13" customFormat="1">
      <c r="A449" s="13"/>
      <c r="B449" s="226"/>
      <c r="C449" s="227"/>
      <c r="D449" s="219" t="s">
        <v>169</v>
      </c>
      <c r="E449" s="228" t="s">
        <v>19</v>
      </c>
      <c r="F449" s="229" t="s">
        <v>1308</v>
      </c>
      <c r="G449" s="227"/>
      <c r="H449" s="230">
        <v>18.899999999999999</v>
      </c>
      <c r="I449" s="231"/>
      <c r="J449" s="227"/>
      <c r="K449" s="227"/>
      <c r="L449" s="232"/>
      <c r="M449" s="233"/>
      <c r="N449" s="234"/>
      <c r="O449" s="234"/>
      <c r="P449" s="234"/>
      <c r="Q449" s="234"/>
      <c r="R449" s="234"/>
      <c r="S449" s="234"/>
      <c r="T449" s="235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6" t="s">
        <v>169</v>
      </c>
      <c r="AU449" s="236" t="s">
        <v>85</v>
      </c>
      <c r="AV449" s="13" t="s">
        <v>85</v>
      </c>
      <c r="AW449" s="13" t="s">
        <v>34</v>
      </c>
      <c r="AX449" s="13" t="s">
        <v>75</v>
      </c>
      <c r="AY449" s="236" t="s">
        <v>142</v>
      </c>
    </row>
    <row r="450" s="13" customFormat="1">
      <c r="A450" s="13"/>
      <c r="B450" s="226"/>
      <c r="C450" s="227"/>
      <c r="D450" s="219" t="s">
        <v>169</v>
      </c>
      <c r="E450" s="228" t="s">
        <v>19</v>
      </c>
      <c r="F450" s="229" t="s">
        <v>1309</v>
      </c>
      <c r="G450" s="227"/>
      <c r="H450" s="230">
        <v>8.4000000000000004</v>
      </c>
      <c r="I450" s="231"/>
      <c r="J450" s="227"/>
      <c r="K450" s="227"/>
      <c r="L450" s="232"/>
      <c r="M450" s="233"/>
      <c r="N450" s="234"/>
      <c r="O450" s="234"/>
      <c r="P450" s="234"/>
      <c r="Q450" s="234"/>
      <c r="R450" s="234"/>
      <c r="S450" s="234"/>
      <c r="T450" s="235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36" t="s">
        <v>169</v>
      </c>
      <c r="AU450" s="236" t="s">
        <v>85</v>
      </c>
      <c r="AV450" s="13" t="s">
        <v>85</v>
      </c>
      <c r="AW450" s="13" t="s">
        <v>34</v>
      </c>
      <c r="AX450" s="13" t="s">
        <v>75</v>
      </c>
      <c r="AY450" s="236" t="s">
        <v>142</v>
      </c>
    </row>
    <row r="451" s="14" customFormat="1">
      <c r="A451" s="14"/>
      <c r="B451" s="252"/>
      <c r="C451" s="253"/>
      <c r="D451" s="219" t="s">
        <v>169</v>
      </c>
      <c r="E451" s="254" t="s">
        <v>19</v>
      </c>
      <c r="F451" s="255" t="s">
        <v>856</v>
      </c>
      <c r="G451" s="253"/>
      <c r="H451" s="256">
        <v>27.299999999999997</v>
      </c>
      <c r="I451" s="257"/>
      <c r="J451" s="253"/>
      <c r="K451" s="253"/>
      <c r="L451" s="258"/>
      <c r="M451" s="259"/>
      <c r="N451" s="260"/>
      <c r="O451" s="260"/>
      <c r="P451" s="260"/>
      <c r="Q451" s="260"/>
      <c r="R451" s="260"/>
      <c r="S451" s="260"/>
      <c r="T451" s="261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62" t="s">
        <v>169</v>
      </c>
      <c r="AU451" s="262" t="s">
        <v>85</v>
      </c>
      <c r="AV451" s="14" t="s">
        <v>150</v>
      </c>
      <c r="AW451" s="14" t="s">
        <v>34</v>
      </c>
      <c r="AX451" s="14" t="s">
        <v>83</v>
      </c>
      <c r="AY451" s="262" t="s">
        <v>142</v>
      </c>
    </row>
    <row r="452" s="2" customFormat="1" ht="37.8" customHeight="1">
      <c r="A452" s="40"/>
      <c r="B452" s="41"/>
      <c r="C452" s="206" t="s">
        <v>749</v>
      </c>
      <c r="D452" s="206" t="s">
        <v>145</v>
      </c>
      <c r="E452" s="207" t="s">
        <v>1310</v>
      </c>
      <c r="F452" s="208" t="s">
        <v>1311</v>
      </c>
      <c r="G452" s="209" t="s">
        <v>148</v>
      </c>
      <c r="H452" s="210">
        <v>4</v>
      </c>
      <c r="I452" s="211"/>
      <c r="J452" s="212">
        <f>ROUND(I452*H452,2)</f>
        <v>0</v>
      </c>
      <c r="K452" s="208" t="s">
        <v>149</v>
      </c>
      <c r="L452" s="46"/>
      <c r="M452" s="213" t="s">
        <v>19</v>
      </c>
      <c r="N452" s="214" t="s">
        <v>46</v>
      </c>
      <c r="O452" s="86"/>
      <c r="P452" s="215">
        <f>O452*H452</f>
        <v>0</v>
      </c>
      <c r="Q452" s="215">
        <v>0.017080000000000001</v>
      </c>
      <c r="R452" s="215">
        <f>Q452*H452</f>
        <v>0.068320000000000006</v>
      </c>
      <c r="S452" s="215">
        <v>0</v>
      </c>
      <c r="T452" s="216">
        <f>S452*H452</f>
        <v>0</v>
      </c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R452" s="217" t="s">
        <v>275</v>
      </c>
      <c r="AT452" s="217" t="s">
        <v>145</v>
      </c>
      <c r="AU452" s="217" t="s">
        <v>85</v>
      </c>
      <c r="AY452" s="19" t="s">
        <v>142</v>
      </c>
      <c r="BE452" s="218">
        <f>IF(N452="základní",J452,0)</f>
        <v>0</v>
      </c>
      <c r="BF452" s="218">
        <f>IF(N452="snížená",J452,0)</f>
        <v>0</v>
      </c>
      <c r="BG452" s="218">
        <f>IF(N452="zákl. přenesená",J452,0)</f>
        <v>0</v>
      </c>
      <c r="BH452" s="218">
        <f>IF(N452="sníž. přenesená",J452,0)</f>
        <v>0</v>
      </c>
      <c r="BI452" s="218">
        <f>IF(N452="nulová",J452,0)</f>
        <v>0</v>
      </c>
      <c r="BJ452" s="19" t="s">
        <v>83</v>
      </c>
      <c r="BK452" s="218">
        <f>ROUND(I452*H452,2)</f>
        <v>0</v>
      </c>
      <c r="BL452" s="19" t="s">
        <v>275</v>
      </c>
      <c r="BM452" s="217" t="s">
        <v>1312</v>
      </c>
    </row>
    <row r="453" s="2" customFormat="1">
      <c r="A453" s="40"/>
      <c r="B453" s="41"/>
      <c r="C453" s="42"/>
      <c r="D453" s="219" t="s">
        <v>152</v>
      </c>
      <c r="E453" s="42"/>
      <c r="F453" s="220" t="s">
        <v>1313</v>
      </c>
      <c r="G453" s="42"/>
      <c r="H453" s="42"/>
      <c r="I453" s="221"/>
      <c r="J453" s="42"/>
      <c r="K453" s="42"/>
      <c r="L453" s="46"/>
      <c r="M453" s="222"/>
      <c r="N453" s="223"/>
      <c r="O453" s="86"/>
      <c r="P453" s="86"/>
      <c r="Q453" s="86"/>
      <c r="R453" s="86"/>
      <c r="S453" s="86"/>
      <c r="T453" s="87"/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T453" s="19" t="s">
        <v>152</v>
      </c>
      <c r="AU453" s="19" t="s">
        <v>85</v>
      </c>
    </row>
    <row r="454" s="2" customFormat="1">
      <c r="A454" s="40"/>
      <c r="B454" s="41"/>
      <c r="C454" s="42"/>
      <c r="D454" s="224" t="s">
        <v>154</v>
      </c>
      <c r="E454" s="42"/>
      <c r="F454" s="225" t="s">
        <v>1314</v>
      </c>
      <c r="G454" s="42"/>
      <c r="H454" s="42"/>
      <c r="I454" s="221"/>
      <c r="J454" s="42"/>
      <c r="K454" s="42"/>
      <c r="L454" s="46"/>
      <c r="M454" s="222"/>
      <c r="N454" s="223"/>
      <c r="O454" s="86"/>
      <c r="P454" s="86"/>
      <c r="Q454" s="86"/>
      <c r="R454" s="86"/>
      <c r="S454" s="86"/>
      <c r="T454" s="87"/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T454" s="19" t="s">
        <v>154</v>
      </c>
      <c r="AU454" s="19" t="s">
        <v>85</v>
      </c>
    </row>
    <row r="455" s="2" customFormat="1" ht="37.8" customHeight="1">
      <c r="A455" s="40"/>
      <c r="B455" s="41"/>
      <c r="C455" s="206" t="s">
        <v>755</v>
      </c>
      <c r="D455" s="206" t="s">
        <v>145</v>
      </c>
      <c r="E455" s="207" t="s">
        <v>1315</v>
      </c>
      <c r="F455" s="208" t="s">
        <v>1316</v>
      </c>
      <c r="G455" s="209" t="s">
        <v>148</v>
      </c>
      <c r="H455" s="210">
        <v>9</v>
      </c>
      <c r="I455" s="211"/>
      <c r="J455" s="212">
        <f>ROUND(I455*H455,2)</f>
        <v>0</v>
      </c>
      <c r="K455" s="208" t="s">
        <v>149</v>
      </c>
      <c r="L455" s="46"/>
      <c r="M455" s="213" t="s">
        <v>19</v>
      </c>
      <c r="N455" s="214" t="s">
        <v>46</v>
      </c>
      <c r="O455" s="86"/>
      <c r="P455" s="215">
        <f>O455*H455</f>
        <v>0</v>
      </c>
      <c r="Q455" s="215">
        <v>0.022040000000000001</v>
      </c>
      <c r="R455" s="215">
        <f>Q455*H455</f>
        <v>0.19836000000000001</v>
      </c>
      <c r="S455" s="215">
        <v>0</v>
      </c>
      <c r="T455" s="216">
        <f>S455*H455</f>
        <v>0</v>
      </c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R455" s="217" t="s">
        <v>275</v>
      </c>
      <c r="AT455" s="217" t="s">
        <v>145</v>
      </c>
      <c r="AU455" s="217" t="s">
        <v>85</v>
      </c>
      <c r="AY455" s="19" t="s">
        <v>142</v>
      </c>
      <c r="BE455" s="218">
        <f>IF(N455="základní",J455,0)</f>
        <v>0</v>
      </c>
      <c r="BF455" s="218">
        <f>IF(N455="snížená",J455,0)</f>
        <v>0</v>
      </c>
      <c r="BG455" s="218">
        <f>IF(N455="zákl. přenesená",J455,0)</f>
        <v>0</v>
      </c>
      <c r="BH455" s="218">
        <f>IF(N455="sníž. přenesená",J455,0)</f>
        <v>0</v>
      </c>
      <c r="BI455" s="218">
        <f>IF(N455="nulová",J455,0)</f>
        <v>0</v>
      </c>
      <c r="BJ455" s="19" t="s">
        <v>83</v>
      </c>
      <c r="BK455" s="218">
        <f>ROUND(I455*H455,2)</f>
        <v>0</v>
      </c>
      <c r="BL455" s="19" t="s">
        <v>275</v>
      </c>
      <c r="BM455" s="217" t="s">
        <v>1317</v>
      </c>
    </row>
    <row r="456" s="2" customFormat="1">
      <c r="A456" s="40"/>
      <c r="B456" s="41"/>
      <c r="C456" s="42"/>
      <c r="D456" s="219" t="s">
        <v>152</v>
      </c>
      <c r="E456" s="42"/>
      <c r="F456" s="220" t="s">
        <v>1318</v>
      </c>
      <c r="G456" s="42"/>
      <c r="H456" s="42"/>
      <c r="I456" s="221"/>
      <c r="J456" s="42"/>
      <c r="K456" s="42"/>
      <c r="L456" s="46"/>
      <c r="M456" s="222"/>
      <c r="N456" s="223"/>
      <c r="O456" s="86"/>
      <c r="P456" s="86"/>
      <c r="Q456" s="86"/>
      <c r="R456" s="86"/>
      <c r="S456" s="86"/>
      <c r="T456" s="87"/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T456" s="19" t="s">
        <v>152</v>
      </c>
      <c r="AU456" s="19" t="s">
        <v>85</v>
      </c>
    </row>
    <row r="457" s="2" customFormat="1">
      <c r="A457" s="40"/>
      <c r="B457" s="41"/>
      <c r="C457" s="42"/>
      <c r="D457" s="224" t="s">
        <v>154</v>
      </c>
      <c r="E457" s="42"/>
      <c r="F457" s="225" t="s">
        <v>1319</v>
      </c>
      <c r="G457" s="42"/>
      <c r="H457" s="42"/>
      <c r="I457" s="221"/>
      <c r="J457" s="42"/>
      <c r="K457" s="42"/>
      <c r="L457" s="46"/>
      <c r="M457" s="222"/>
      <c r="N457" s="223"/>
      <c r="O457" s="86"/>
      <c r="P457" s="86"/>
      <c r="Q457" s="86"/>
      <c r="R457" s="86"/>
      <c r="S457" s="86"/>
      <c r="T457" s="87"/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T457" s="19" t="s">
        <v>154</v>
      </c>
      <c r="AU457" s="19" t="s">
        <v>85</v>
      </c>
    </row>
    <row r="458" s="2" customFormat="1" ht="37.8" customHeight="1">
      <c r="A458" s="40"/>
      <c r="B458" s="41"/>
      <c r="C458" s="206" t="s">
        <v>759</v>
      </c>
      <c r="D458" s="206" t="s">
        <v>145</v>
      </c>
      <c r="E458" s="207" t="s">
        <v>1320</v>
      </c>
      <c r="F458" s="208" t="s">
        <v>1321</v>
      </c>
      <c r="G458" s="209" t="s">
        <v>148</v>
      </c>
      <c r="H458" s="210">
        <v>4</v>
      </c>
      <c r="I458" s="211"/>
      <c r="J458" s="212">
        <f>ROUND(I458*H458,2)</f>
        <v>0</v>
      </c>
      <c r="K458" s="208" t="s">
        <v>149</v>
      </c>
      <c r="L458" s="46"/>
      <c r="M458" s="213" t="s">
        <v>19</v>
      </c>
      <c r="N458" s="214" t="s">
        <v>46</v>
      </c>
      <c r="O458" s="86"/>
      <c r="P458" s="215">
        <f>O458*H458</f>
        <v>0</v>
      </c>
      <c r="Q458" s="215">
        <v>0.027</v>
      </c>
      <c r="R458" s="215">
        <f>Q458*H458</f>
        <v>0.108</v>
      </c>
      <c r="S458" s="215">
        <v>0</v>
      </c>
      <c r="T458" s="216">
        <f>S458*H458</f>
        <v>0</v>
      </c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R458" s="217" t="s">
        <v>275</v>
      </c>
      <c r="AT458" s="217" t="s">
        <v>145</v>
      </c>
      <c r="AU458" s="217" t="s">
        <v>85</v>
      </c>
      <c r="AY458" s="19" t="s">
        <v>142</v>
      </c>
      <c r="BE458" s="218">
        <f>IF(N458="základní",J458,0)</f>
        <v>0</v>
      </c>
      <c r="BF458" s="218">
        <f>IF(N458="snížená",J458,0)</f>
        <v>0</v>
      </c>
      <c r="BG458" s="218">
        <f>IF(N458="zákl. přenesená",J458,0)</f>
        <v>0</v>
      </c>
      <c r="BH458" s="218">
        <f>IF(N458="sníž. přenesená",J458,0)</f>
        <v>0</v>
      </c>
      <c r="BI458" s="218">
        <f>IF(N458="nulová",J458,0)</f>
        <v>0</v>
      </c>
      <c r="BJ458" s="19" t="s">
        <v>83</v>
      </c>
      <c r="BK458" s="218">
        <f>ROUND(I458*H458,2)</f>
        <v>0</v>
      </c>
      <c r="BL458" s="19" t="s">
        <v>275</v>
      </c>
      <c r="BM458" s="217" t="s">
        <v>1322</v>
      </c>
    </row>
    <row r="459" s="2" customFormat="1">
      <c r="A459" s="40"/>
      <c r="B459" s="41"/>
      <c r="C459" s="42"/>
      <c r="D459" s="219" t="s">
        <v>152</v>
      </c>
      <c r="E459" s="42"/>
      <c r="F459" s="220" t="s">
        <v>1323</v>
      </c>
      <c r="G459" s="42"/>
      <c r="H459" s="42"/>
      <c r="I459" s="221"/>
      <c r="J459" s="42"/>
      <c r="K459" s="42"/>
      <c r="L459" s="46"/>
      <c r="M459" s="222"/>
      <c r="N459" s="223"/>
      <c r="O459" s="86"/>
      <c r="P459" s="86"/>
      <c r="Q459" s="86"/>
      <c r="R459" s="86"/>
      <c r="S459" s="86"/>
      <c r="T459" s="87"/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T459" s="19" t="s">
        <v>152</v>
      </c>
      <c r="AU459" s="19" t="s">
        <v>85</v>
      </c>
    </row>
    <row r="460" s="2" customFormat="1">
      <c r="A460" s="40"/>
      <c r="B460" s="41"/>
      <c r="C460" s="42"/>
      <c r="D460" s="224" t="s">
        <v>154</v>
      </c>
      <c r="E460" s="42"/>
      <c r="F460" s="225" t="s">
        <v>1324</v>
      </c>
      <c r="G460" s="42"/>
      <c r="H460" s="42"/>
      <c r="I460" s="221"/>
      <c r="J460" s="42"/>
      <c r="K460" s="42"/>
      <c r="L460" s="46"/>
      <c r="M460" s="222"/>
      <c r="N460" s="223"/>
      <c r="O460" s="86"/>
      <c r="P460" s="86"/>
      <c r="Q460" s="86"/>
      <c r="R460" s="86"/>
      <c r="S460" s="86"/>
      <c r="T460" s="87"/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T460" s="19" t="s">
        <v>154</v>
      </c>
      <c r="AU460" s="19" t="s">
        <v>85</v>
      </c>
    </row>
    <row r="461" s="2" customFormat="1" ht="16.5" customHeight="1">
      <c r="A461" s="40"/>
      <c r="B461" s="41"/>
      <c r="C461" s="206" t="s">
        <v>765</v>
      </c>
      <c r="D461" s="206" t="s">
        <v>145</v>
      </c>
      <c r="E461" s="207" t="s">
        <v>1325</v>
      </c>
      <c r="F461" s="208" t="s">
        <v>1326</v>
      </c>
      <c r="G461" s="209" t="s">
        <v>148</v>
      </c>
      <c r="H461" s="210">
        <v>17</v>
      </c>
      <c r="I461" s="211"/>
      <c r="J461" s="212">
        <f>ROUND(I461*H461,2)</f>
        <v>0</v>
      </c>
      <c r="K461" s="208" t="s">
        <v>149</v>
      </c>
      <c r="L461" s="46"/>
      <c r="M461" s="213" t="s">
        <v>19</v>
      </c>
      <c r="N461" s="214" t="s">
        <v>46</v>
      </c>
      <c r="O461" s="86"/>
      <c r="P461" s="215">
        <f>O461*H461</f>
        <v>0</v>
      </c>
      <c r="Q461" s="215">
        <v>0</v>
      </c>
      <c r="R461" s="215">
        <f>Q461*H461</f>
        <v>0</v>
      </c>
      <c r="S461" s="215">
        <v>0</v>
      </c>
      <c r="T461" s="216">
        <f>S461*H461</f>
        <v>0</v>
      </c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R461" s="217" t="s">
        <v>275</v>
      </c>
      <c r="AT461" s="217" t="s">
        <v>145</v>
      </c>
      <c r="AU461" s="217" t="s">
        <v>85</v>
      </c>
      <c r="AY461" s="19" t="s">
        <v>142</v>
      </c>
      <c r="BE461" s="218">
        <f>IF(N461="základní",J461,0)</f>
        <v>0</v>
      </c>
      <c r="BF461" s="218">
        <f>IF(N461="snížená",J461,0)</f>
        <v>0</v>
      </c>
      <c r="BG461" s="218">
        <f>IF(N461="zákl. přenesená",J461,0)</f>
        <v>0</v>
      </c>
      <c r="BH461" s="218">
        <f>IF(N461="sníž. přenesená",J461,0)</f>
        <v>0</v>
      </c>
      <c r="BI461" s="218">
        <f>IF(N461="nulová",J461,0)</f>
        <v>0</v>
      </c>
      <c r="BJ461" s="19" t="s">
        <v>83</v>
      </c>
      <c r="BK461" s="218">
        <f>ROUND(I461*H461,2)</f>
        <v>0</v>
      </c>
      <c r="BL461" s="19" t="s">
        <v>275</v>
      </c>
      <c r="BM461" s="217" t="s">
        <v>1327</v>
      </c>
    </row>
    <row r="462" s="2" customFormat="1">
      <c r="A462" s="40"/>
      <c r="B462" s="41"/>
      <c r="C462" s="42"/>
      <c r="D462" s="219" t="s">
        <v>152</v>
      </c>
      <c r="E462" s="42"/>
      <c r="F462" s="220" t="s">
        <v>1326</v>
      </c>
      <c r="G462" s="42"/>
      <c r="H462" s="42"/>
      <c r="I462" s="221"/>
      <c r="J462" s="42"/>
      <c r="K462" s="42"/>
      <c r="L462" s="46"/>
      <c r="M462" s="222"/>
      <c r="N462" s="223"/>
      <c r="O462" s="86"/>
      <c r="P462" s="86"/>
      <c r="Q462" s="86"/>
      <c r="R462" s="86"/>
      <c r="S462" s="86"/>
      <c r="T462" s="87"/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T462" s="19" t="s">
        <v>152</v>
      </c>
      <c r="AU462" s="19" t="s">
        <v>85</v>
      </c>
    </row>
    <row r="463" s="2" customFormat="1">
      <c r="A463" s="40"/>
      <c r="B463" s="41"/>
      <c r="C463" s="42"/>
      <c r="D463" s="224" t="s">
        <v>154</v>
      </c>
      <c r="E463" s="42"/>
      <c r="F463" s="225" t="s">
        <v>1328</v>
      </c>
      <c r="G463" s="42"/>
      <c r="H463" s="42"/>
      <c r="I463" s="221"/>
      <c r="J463" s="42"/>
      <c r="K463" s="42"/>
      <c r="L463" s="46"/>
      <c r="M463" s="222"/>
      <c r="N463" s="223"/>
      <c r="O463" s="86"/>
      <c r="P463" s="86"/>
      <c r="Q463" s="86"/>
      <c r="R463" s="86"/>
      <c r="S463" s="86"/>
      <c r="T463" s="87"/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T463" s="19" t="s">
        <v>154</v>
      </c>
      <c r="AU463" s="19" t="s">
        <v>85</v>
      </c>
    </row>
    <row r="464" s="2" customFormat="1" ht="24.15" customHeight="1">
      <c r="A464" s="40"/>
      <c r="B464" s="41"/>
      <c r="C464" s="206" t="s">
        <v>767</v>
      </c>
      <c r="D464" s="206" t="s">
        <v>145</v>
      </c>
      <c r="E464" s="207" t="s">
        <v>1329</v>
      </c>
      <c r="F464" s="208" t="s">
        <v>1330</v>
      </c>
      <c r="G464" s="209" t="s">
        <v>165</v>
      </c>
      <c r="H464" s="210">
        <v>5.7599999999999998</v>
      </c>
      <c r="I464" s="211"/>
      <c r="J464" s="212">
        <f>ROUND(I464*H464,2)</f>
        <v>0</v>
      </c>
      <c r="K464" s="208" t="s">
        <v>149</v>
      </c>
      <c r="L464" s="46"/>
      <c r="M464" s="213" t="s">
        <v>19</v>
      </c>
      <c r="N464" s="214" t="s">
        <v>46</v>
      </c>
      <c r="O464" s="86"/>
      <c r="P464" s="215">
        <f>O464*H464</f>
        <v>0</v>
      </c>
      <c r="Q464" s="215">
        <v>0</v>
      </c>
      <c r="R464" s="215">
        <f>Q464*H464</f>
        <v>0</v>
      </c>
      <c r="S464" s="215">
        <v>0</v>
      </c>
      <c r="T464" s="216">
        <f>S464*H464</f>
        <v>0</v>
      </c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R464" s="217" t="s">
        <v>275</v>
      </c>
      <c r="AT464" s="217" t="s">
        <v>145</v>
      </c>
      <c r="AU464" s="217" t="s">
        <v>85</v>
      </c>
      <c r="AY464" s="19" t="s">
        <v>142</v>
      </c>
      <c r="BE464" s="218">
        <f>IF(N464="základní",J464,0)</f>
        <v>0</v>
      </c>
      <c r="BF464" s="218">
        <f>IF(N464="snížená",J464,0)</f>
        <v>0</v>
      </c>
      <c r="BG464" s="218">
        <f>IF(N464="zákl. přenesená",J464,0)</f>
        <v>0</v>
      </c>
      <c r="BH464" s="218">
        <f>IF(N464="sníž. přenesená",J464,0)</f>
        <v>0</v>
      </c>
      <c r="BI464" s="218">
        <f>IF(N464="nulová",J464,0)</f>
        <v>0</v>
      </c>
      <c r="BJ464" s="19" t="s">
        <v>83</v>
      </c>
      <c r="BK464" s="218">
        <f>ROUND(I464*H464,2)</f>
        <v>0</v>
      </c>
      <c r="BL464" s="19" t="s">
        <v>275</v>
      </c>
      <c r="BM464" s="217" t="s">
        <v>1331</v>
      </c>
    </row>
    <row r="465" s="2" customFormat="1">
      <c r="A465" s="40"/>
      <c r="B465" s="41"/>
      <c r="C465" s="42"/>
      <c r="D465" s="219" t="s">
        <v>152</v>
      </c>
      <c r="E465" s="42"/>
      <c r="F465" s="220" t="s">
        <v>1330</v>
      </c>
      <c r="G465" s="42"/>
      <c r="H465" s="42"/>
      <c r="I465" s="221"/>
      <c r="J465" s="42"/>
      <c r="K465" s="42"/>
      <c r="L465" s="46"/>
      <c r="M465" s="222"/>
      <c r="N465" s="223"/>
      <c r="O465" s="86"/>
      <c r="P465" s="86"/>
      <c r="Q465" s="86"/>
      <c r="R465" s="86"/>
      <c r="S465" s="86"/>
      <c r="T465" s="87"/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T465" s="19" t="s">
        <v>152</v>
      </c>
      <c r="AU465" s="19" t="s">
        <v>85</v>
      </c>
    </row>
    <row r="466" s="2" customFormat="1">
      <c r="A466" s="40"/>
      <c r="B466" s="41"/>
      <c r="C466" s="42"/>
      <c r="D466" s="224" t="s">
        <v>154</v>
      </c>
      <c r="E466" s="42"/>
      <c r="F466" s="225" t="s">
        <v>1332</v>
      </c>
      <c r="G466" s="42"/>
      <c r="H466" s="42"/>
      <c r="I466" s="221"/>
      <c r="J466" s="42"/>
      <c r="K466" s="42"/>
      <c r="L466" s="46"/>
      <c r="M466" s="222"/>
      <c r="N466" s="223"/>
      <c r="O466" s="86"/>
      <c r="P466" s="86"/>
      <c r="Q466" s="86"/>
      <c r="R466" s="86"/>
      <c r="S466" s="86"/>
      <c r="T466" s="87"/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T466" s="19" t="s">
        <v>154</v>
      </c>
      <c r="AU466" s="19" t="s">
        <v>85</v>
      </c>
    </row>
    <row r="467" s="13" customFormat="1">
      <c r="A467" s="13"/>
      <c r="B467" s="226"/>
      <c r="C467" s="227"/>
      <c r="D467" s="219" t="s">
        <v>169</v>
      </c>
      <c r="E467" s="228" t="s">
        <v>19</v>
      </c>
      <c r="F467" s="229" t="s">
        <v>1333</v>
      </c>
      <c r="G467" s="227"/>
      <c r="H467" s="230">
        <v>1.44</v>
      </c>
      <c r="I467" s="231"/>
      <c r="J467" s="227"/>
      <c r="K467" s="227"/>
      <c r="L467" s="232"/>
      <c r="M467" s="233"/>
      <c r="N467" s="234"/>
      <c r="O467" s="234"/>
      <c r="P467" s="234"/>
      <c r="Q467" s="234"/>
      <c r="R467" s="234"/>
      <c r="S467" s="234"/>
      <c r="T467" s="235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6" t="s">
        <v>169</v>
      </c>
      <c r="AU467" s="236" t="s">
        <v>85</v>
      </c>
      <c r="AV467" s="13" t="s">
        <v>85</v>
      </c>
      <c r="AW467" s="13" t="s">
        <v>34</v>
      </c>
      <c r="AX467" s="13" t="s">
        <v>75</v>
      </c>
      <c r="AY467" s="236" t="s">
        <v>142</v>
      </c>
    </row>
    <row r="468" s="13" customFormat="1">
      <c r="A468" s="13"/>
      <c r="B468" s="226"/>
      <c r="C468" s="227"/>
      <c r="D468" s="219" t="s">
        <v>169</v>
      </c>
      <c r="E468" s="228" t="s">
        <v>19</v>
      </c>
      <c r="F468" s="229" t="s">
        <v>1334</v>
      </c>
      <c r="G468" s="227"/>
      <c r="H468" s="230">
        <v>1.9199999999999999</v>
      </c>
      <c r="I468" s="231"/>
      <c r="J468" s="227"/>
      <c r="K468" s="227"/>
      <c r="L468" s="232"/>
      <c r="M468" s="233"/>
      <c r="N468" s="234"/>
      <c r="O468" s="234"/>
      <c r="P468" s="234"/>
      <c r="Q468" s="234"/>
      <c r="R468" s="234"/>
      <c r="S468" s="234"/>
      <c r="T468" s="235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6" t="s">
        <v>169</v>
      </c>
      <c r="AU468" s="236" t="s">
        <v>85</v>
      </c>
      <c r="AV468" s="13" t="s">
        <v>85</v>
      </c>
      <c r="AW468" s="13" t="s">
        <v>34</v>
      </c>
      <c r="AX468" s="13" t="s">
        <v>75</v>
      </c>
      <c r="AY468" s="236" t="s">
        <v>142</v>
      </c>
    </row>
    <row r="469" s="13" customFormat="1">
      <c r="A469" s="13"/>
      <c r="B469" s="226"/>
      <c r="C469" s="227"/>
      <c r="D469" s="219" t="s">
        <v>169</v>
      </c>
      <c r="E469" s="228" t="s">
        <v>19</v>
      </c>
      <c r="F469" s="229" t="s">
        <v>1335</v>
      </c>
      <c r="G469" s="227"/>
      <c r="H469" s="230">
        <v>2.3999999999999999</v>
      </c>
      <c r="I469" s="231"/>
      <c r="J469" s="227"/>
      <c r="K469" s="227"/>
      <c r="L469" s="232"/>
      <c r="M469" s="233"/>
      <c r="N469" s="234"/>
      <c r="O469" s="234"/>
      <c r="P469" s="234"/>
      <c r="Q469" s="234"/>
      <c r="R469" s="234"/>
      <c r="S469" s="234"/>
      <c r="T469" s="235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6" t="s">
        <v>169</v>
      </c>
      <c r="AU469" s="236" t="s">
        <v>85</v>
      </c>
      <c r="AV469" s="13" t="s">
        <v>85</v>
      </c>
      <c r="AW469" s="13" t="s">
        <v>34</v>
      </c>
      <c r="AX469" s="13" t="s">
        <v>75</v>
      </c>
      <c r="AY469" s="236" t="s">
        <v>142</v>
      </c>
    </row>
    <row r="470" s="14" customFormat="1">
      <c r="A470" s="14"/>
      <c r="B470" s="252"/>
      <c r="C470" s="253"/>
      <c r="D470" s="219" t="s">
        <v>169</v>
      </c>
      <c r="E470" s="254" t="s">
        <v>19</v>
      </c>
      <c r="F470" s="255" t="s">
        <v>856</v>
      </c>
      <c r="G470" s="253"/>
      <c r="H470" s="256">
        <v>5.7599999999999998</v>
      </c>
      <c r="I470" s="257"/>
      <c r="J470" s="253"/>
      <c r="K470" s="253"/>
      <c r="L470" s="258"/>
      <c r="M470" s="259"/>
      <c r="N470" s="260"/>
      <c r="O470" s="260"/>
      <c r="P470" s="260"/>
      <c r="Q470" s="260"/>
      <c r="R470" s="260"/>
      <c r="S470" s="260"/>
      <c r="T470" s="261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62" t="s">
        <v>169</v>
      </c>
      <c r="AU470" s="262" t="s">
        <v>85</v>
      </c>
      <c r="AV470" s="14" t="s">
        <v>150</v>
      </c>
      <c r="AW470" s="14" t="s">
        <v>34</v>
      </c>
      <c r="AX470" s="14" t="s">
        <v>83</v>
      </c>
      <c r="AY470" s="262" t="s">
        <v>142</v>
      </c>
    </row>
    <row r="471" s="2" customFormat="1" ht="16.5" customHeight="1">
      <c r="A471" s="40"/>
      <c r="B471" s="41"/>
      <c r="C471" s="206" t="s">
        <v>773</v>
      </c>
      <c r="D471" s="206" t="s">
        <v>145</v>
      </c>
      <c r="E471" s="207" t="s">
        <v>1336</v>
      </c>
      <c r="F471" s="208" t="s">
        <v>1337</v>
      </c>
      <c r="G471" s="209" t="s">
        <v>148</v>
      </c>
      <c r="H471" s="210">
        <v>40</v>
      </c>
      <c r="I471" s="211"/>
      <c r="J471" s="212">
        <f>ROUND(I471*H471,2)</f>
        <v>0</v>
      </c>
      <c r="K471" s="208" t="s">
        <v>149</v>
      </c>
      <c r="L471" s="46"/>
      <c r="M471" s="213" t="s">
        <v>19</v>
      </c>
      <c r="N471" s="214" t="s">
        <v>46</v>
      </c>
      <c r="O471" s="86"/>
      <c r="P471" s="215">
        <f>O471*H471</f>
        <v>0</v>
      </c>
      <c r="Q471" s="215">
        <v>1.0000000000000001E-05</v>
      </c>
      <c r="R471" s="215">
        <f>Q471*H471</f>
        <v>0.00040000000000000002</v>
      </c>
      <c r="S471" s="215">
        <v>0.00075000000000000002</v>
      </c>
      <c r="T471" s="216">
        <f>S471*H471</f>
        <v>0.029999999999999999</v>
      </c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R471" s="217" t="s">
        <v>275</v>
      </c>
      <c r="AT471" s="217" t="s">
        <v>145</v>
      </c>
      <c r="AU471" s="217" t="s">
        <v>85</v>
      </c>
      <c r="AY471" s="19" t="s">
        <v>142</v>
      </c>
      <c r="BE471" s="218">
        <f>IF(N471="základní",J471,0)</f>
        <v>0</v>
      </c>
      <c r="BF471" s="218">
        <f>IF(N471="snížená",J471,0)</f>
        <v>0</v>
      </c>
      <c r="BG471" s="218">
        <f>IF(N471="zákl. přenesená",J471,0)</f>
        <v>0</v>
      </c>
      <c r="BH471" s="218">
        <f>IF(N471="sníž. přenesená",J471,0)</f>
        <v>0</v>
      </c>
      <c r="BI471" s="218">
        <f>IF(N471="nulová",J471,0)</f>
        <v>0</v>
      </c>
      <c r="BJ471" s="19" t="s">
        <v>83</v>
      </c>
      <c r="BK471" s="218">
        <f>ROUND(I471*H471,2)</f>
        <v>0</v>
      </c>
      <c r="BL471" s="19" t="s">
        <v>275</v>
      </c>
      <c r="BM471" s="217" t="s">
        <v>1338</v>
      </c>
    </row>
    <row r="472" s="2" customFormat="1">
      <c r="A472" s="40"/>
      <c r="B472" s="41"/>
      <c r="C472" s="42"/>
      <c r="D472" s="219" t="s">
        <v>152</v>
      </c>
      <c r="E472" s="42"/>
      <c r="F472" s="220" t="s">
        <v>1337</v>
      </c>
      <c r="G472" s="42"/>
      <c r="H472" s="42"/>
      <c r="I472" s="221"/>
      <c r="J472" s="42"/>
      <c r="K472" s="42"/>
      <c r="L472" s="46"/>
      <c r="M472" s="222"/>
      <c r="N472" s="223"/>
      <c r="O472" s="86"/>
      <c r="P472" s="86"/>
      <c r="Q472" s="86"/>
      <c r="R472" s="86"/>
      <c r="S472" s="86"/>
      <c r="T472" s="87"/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T472" s="19" t="s">
        <v>152</v>
      </c>
      <c r="AU472" s="19" t="s">
        <v>85</v>
      </c>
    </row>
    <row r="473" s="2" customFormat="1">
      <c r="A473" s="40"/>
      <c r="B473" s="41"/>
      <c r="C473" s="42"/>
      <c r="D473" s="224" t="s">
        <v>154</v>
      </c>
      <c r="E473" s="42"/>
      <c r="F473" s="225" t="s">
        <v>1339</v>
      </c>
      <c r="G473" s="42"/>
      <c r="H473" s="42"/>
      <c r="I473" s="221"/>
      <c r="J473" s="42"/>
      <c r="K473" s="42"/>
      <c r="L473" s="46"/>
      <c r="M473" s="222"/>
      <c r="N473" s="223"/>
      <c r="O473" s="86"/>
      <c r="P473" s="86"/>
      <c r="Q473" s="86"/>
      <c r="R473" s="86"/>
      <c r="S473" s="86"/>
      <c r="T473" s="87"/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T473" s="19" t="s">
        <v>154</v>
      </c>
      <c r="AU473" s="19" t="s">
        <v>85</v>
      </c>
    </row>
    <row r="474" s="13" customFormat="1">
      <c r="A474" s="13"/>
      <c r="B474" s="226"/>
      <c r="C474" s="227"/>
      <c r="D474" s="219" t="s">
        <v>169</v>
      </c>
      <c r="E474" s="228" t="s">
        <v>19</v>
      </c>
      <c r="F474" s="229" t="s">
        <v>1340</v>
      </c>
      <c r="G474" s="227"/>
      <c r="H474" s="230">
        <v>40</v>
      </c>
      <c r="I474" s="231"/>
      <c r="J474" s="227"/>
      <c r="K474" s="227"/>
      <c r="L474" s="232"/>
      <c r="M474" s="233"/>
      <c r="N474" s="234"/>
      <c r="O474" s="234"/>
      <c r="P474" s="234"/>
      <c r="Q474" s="234"/>
      <c r="R474" s="234"/>
      <c r="S474" s="234"/>
      <c r="T474" s="235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36" t="s">
        <v>169</v>
      </c>
      <c r="AU474" s="236" t="s">
        <v>85</v>
      </c>
      <c r="AV474" s="13" t="s">
        <v>85</v>
      </c>
      <c r="AW474" s="13" t="s">
        <v>34</v>
      </c>
      <c r="AX474" s="13" t="s">
        <v>75</v>
      </c>
      <c r="AY474" s="236" t="s">
        <v>142</v>
      </c>
    </row>
    <row r="475" s="14" customFormat="1">
      <c r="A475" s="14"/>
      <c r="B475" s="252"/>
      <c r="C475" s="253"/>
      <c r="D475" s="219" t="s">
        <v>169</v>
      </c>
      <c r="E475" s="254" t="s">
        <v>19</v>
      </c>
      <c r="F475" s="255" t="s">
        <v>856</v>
      </c>
      <c r="G475" s="253"/>
      <c r="H475" s="256">
        <v>40</v>
      </c>
      <c r="I475" s="257"/>
      <c r="J475" s="253"/>
      <c r="K475" s="253"/>
      <c r="L475" s="258"/>
      <c r="M475" s="259"/>
      <c r="N475" s="260"/>
      <c r="O475" s="260"/>
      <c r="P475" s="260"/>
      <c r="Q475" s="260"/>
      <c r="R475" s="260"/>
      <c r="S475" s="260"/>
      <c r="T475" s="261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62" t="s">
        <v>169</v>
      </c>
      <c r="AU475" s="262" t="s">
        <v>85</v>
      </c>
      <c r="AV475" s="14" t="s">
        <v>150</v>
      </c>
      <c r="AW475" s="14" t="s">
        <v>34</v>
      </c>
      <c r="AX475" s="14" t="s">
        <v>83</v>
      </c>
      <c r="AY475" s="262" t="s">
        <v>142</v>
      </c>
    </row>
    <row r="476" s="2" customFormat="1" ht="16.5" customHeight="1">
      <c r="A476" s="40"/>
      <c r="B476" s="41"/>
      <c r="C476" s="206" t="s">
        <v>775</v>
      </c>
      <c r="D476" s="206" t="s">
        <v>145</v>
      </c>
      <c r="E476" s="207" t="s">
        <v>1341</v>
      </c>
      <c r="F476" s="208" t="s">
        <v>1342</v>
      </c>
      <c r="G476" s="209" t="s">
        <v>165</v>
      </c>
      <c r="H476" s="210">
        <v>27.300000000000001</v>
      </c>
      <c r="I476" s="211"/>
      <c r="J476" s="212">
        <f>ROUND(I476*H476,2)</f>
        <v>0</v>
      </c>
      <c r="K476" s="208" t="s">
        <v>149</v>
      </c>
      <c r="L476" s="46"/>
      <c r="M476" s="213" t="s">
        <v>19</v>
      </c>
      <c r="N476" s="214" t="s">
        <v>46</v>
      </c>
      <c r="O476" s="86"/>
      <c r="P476" s="215">
        <f>O476*H476</f>
        <v>0</v>
      </c>
      <c r="Q476" s="215">
        <v>0</v>
      </c>
      <c r="R476" s="215">
        <f>Q476*H476</f>
        <v>0</v>
      </c>
      <c r="S476" s="215">
        <v>0</v>
      </c>
      <c r="T476" s="216">
        <f>S476*H476</f>
        <v>0</v>
      </c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R476" s="217" t="s">
        <v>275</v>
      </c>
      <c r="AT476" s="217" t="s">
        <v>145</v>
      </c>
      <c r="AU476" s="217" t="s">
        <v>85</v>
      </c>
      <c r="AY476" s="19" t="s">
        <v>142</v>
      </c>
      <c r="BE476" s="218">
        <f>IF(N476="základní",J476,0)</f>
        <v>0</v>
      </c>
      <c r="BF476" s="218">
        <f>IF(N476="snížená",J476,0)</f>
        <v>0</v>
      </c>
      <c r="BG476" s="218">
        <f>IF(N476="zákl. přenesená",J476,0)</f>
        <v>0</v>
      </c>
      <c r="BH476" s="218">
        <f>IF(N476="sníž. přenesená",J476,0)</f>
        <v>0</v>
      </c>
      <c r="BI476" s="218">
        <f>IF(N476="nulová",J476,0)</f>
        <v>0</v>
      </c>
      <c r="BJ476" s="19" t="s">
        <v>83</v>
      </c>
      <c r="BK476" s="218">
        <f>ROUND(I476*H476,2)</f>
        <v>0</v>
      </c>
      <c r="BL476" s="19" t="s">
        <v>275</v>
      </c>
      <c r="BM476" s="217" t="s">
        <v>1343</v>
      </c>
    </row>
    <row r="477" s="2" customFormat="1">
      <c r="A477" s="40"/>
      <c r="B477" s="41"/>
      <c r="C477" s="42"/>
      <c r="D477" s="219" t="s">
        <v>152</v>
      </c>
      <c r="E477" s="42"/>
      <c r="F477" s="220" t="s">
        <v>1342</v>
      </c>
      <c r="G477" s="42"/>
      <c r="H477" s="42"/>
      <c r="I477" s="221"/>
      <c r="J477" s="42"/>
      <c r="K477" s="42"/>
      <c r="L477" s="46"/>
      <c r="M477" s="222"/>
      <c r="N477" s="223"/>
      <c r="O477" s="86"/>
      <c r="P477" s="86"/>
      <c r="Q477" s="86"/>
      <c r="R477" s="86"/>
      <c r="S477" s="86"/>
      <c r="T477" s="87"/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T477" s="19" t="s">
        <v>152</v>
      </c>
      <c r="AU477" s="19" t="s">
        <v>85</v>
      </c>
    </row>
    <row r="478" s="2" customFormat="1">
      <c r="A478" s="40"/>
      <c r="B478" s="41"/>
      <c r="C478" s="42"/>
      <c r="D478" s="224" t="s">
        <v>154</v>
      </c>
      <c r="E478" s="42"/>
      <c r="F478" s="225" t="s">
        <v>1344</v>
      </c>
      <c r="G478" s="42"/>
      <c r="H478" s="42"/>
      <c r="I478" s="221"/>
      <c r="J478" s="42"/>
      <c r="K478" s="42"/>
      <c r="L478" s="46"/>
      <c r="M478" s="222"/>
      <c r="N478" s="223"/>
      <c r="O478" s="86"/>
      <c r="P478" s="86"/>
      <c r="Q478" s="86"/>
      <c r="R478" s="86"/>
      <c r="S478" s="86"/>
      <c r="T478" s="87"/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T478" s="19" t="s">
        <v>154</v>
      </c>
      <c r="AU478" s="19" t="s">
        <v>85</v>
      </c>
    </row>
    <row r="479" s="13" customFormat="1">
      <c r="A479" s="13"/>
      <c r="B479" s="226"/>
      <c r="C479" s="227"/>
      <c r="D479" s="219" t="s">
        <v>169</v>
      </c>
      <c r="E479" s="228" t="s">
        <v>19</v>
      </c>
      <c r="F479" s="229" t="s">
        <v>1308</v>
      </c>
      <c r="G479" s="227"/>
      <c r="H479" s="230">
        <v>18.899999999999999</v>
      </c>
      <c r="I479" s="231"/>
      <c r="J479" s="227"/>
      <c r="K479" s="227"/>
      <c r="L479" s="232"/>
      <c r="M479" s="233"/>
      <c r="N479" s="234"/>
      <c r="O479" s="234"/>
      <c r="P479" s="234"/>
      <c r="Q479" s="234"/>
      <c r="R479" s="234"/>
      <c r="S479" s="234"/>
      <c r="T479" s="235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36" t="s">
        <v>169</v>
      </c>
      <c r="AU479" s="236" t="s">
        <v>85</v>
      </c>
      <c r="AV479" s="13" t="s">
        <v>85</v>
      </c>
      <c r="AW479" s="13" t="s">
        <v>34</v>
      </c>
      <c r="AX479" s="13" t="s">
        <v>75</v>
      </c>
      <c r="AY479" s="236" t="s">
        <v>142</v>
      </c>
    </row>
    <row r="480" s="13" customFormat="1">
      <c r="A480" s="13"/>
      <c r="B480" s="226"/>
      <c r="C480" s="227"/>
      <c r="D480" s="219" t="s">
        <v>169</v>
      </c>
      <c r="E480" s="228" t="s">
        <v>19</v>
      </c>
      <c r="F480" s="229" t="s">
        <v>1309</v>
      </c>
      <c r="G480" s="227"/>
      <c r="H480" s="230">
        <v>8.4000000000000004</v>
      </c>
      <c r="I480" s="231"/>
      <c r="J480" s="227"/>
      <c r="K480" s="227"/>
      <c r="L480" s="232"/>
      <c r="M480" s="233"/>
      <c r="N480" s="234"/>
      <c r="O480" s="234"/>
      <c r="P480" s="234"/>
      <c r="Q480" s="234"/>
      <c r="R480" s="234"/>
      <c r="S480" s="234"/>
      <c r="T480" s="235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36" t="s">
        <v>169</v>
      </c>
      <c r="AU480" s="236" t="s">
        <v>85</v>
      </c>
      <c r="AV480" s="13" t="s">
        <v>85</v>
      </c>
      <c r="AW480" s="13" t="s">
        <v>34</v>
      </c>
      <c r="AX480" s="13" t="s">
        <v>75</v>
      </c>
      <c r="AY480" s="236" t="s">
        <v>142</v>
      </c>
    </row>
    <row r="481" s="14" customFormat="1">
      <c r="A481" s="14"/>
      <c r="B481" s="252"/>
      <c r="C481" s="253"/>
      <c r="D481" s="219" t="s">
        <v>169</v>
      </c>
      <c r="E481" s="254" t="s">
        <v>19</v>
      </c>
      <c r="F481" s="255" t="s">
        <v>856</v>
      </c>
      <c r="G481" s="253"/>
      <c r="H481" s="256">
        <v>27.299999999999997</v>
      </c>
      <c r="I481" s="257"/>
      <c r="J481" s="253"/>
      <c r="K481" s="253"/>
      <c r="L481" s="258"/>
      <c r="M481" s="259"/>
      <c r="N481" s="260"/>
      <c r="O481" s="260"/>
      <c r="P481" s="260"/>
      <c r="Q481" s="260"/>
      <c r="R481" s="260"/>
      <c r="S481" s="260"/>
      <c r="T481" s="261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62" t="s">
        <v>169</v>
      </c>
      <c r="AU481" s="262" t="s">
        <v>85</v>
      </c>
      <c r="AV481" s="14" t="s">
        <v>150</v>
      </c>
      <c r="AW481" s="14" t="s">
        <v>34</v>
      </c>
      <c r="AX481" s="14" t="s">
        <v>83</v>
      </c>
      <c r="AY481" s="262" t="s">
        <v>142</v>
      </c>
    </row>
    <row r="482" s="2" customFormat="1" ht="24.15" customHeight="1">
      <c r="A482" s="40"/>
      <c r="B482" s="41"/>
      <c r="C482" s="206" t="s">
        <v>782</v>
      </c>
      <c r="D482" s="206" t="s">
        <v>145</v>
      </c>
      <c r="E482" s="207" t="s">
        <v>1345</v>
      </c>
      <c r="F482" s="208" t="s">
        <v>1346</v>
      </c>
      <c r="G482" s="209" t="s">
        <v>299</v>
      </c>
      <c r="H482" s="210">
        <v>0.375</v>
      </c>
      <c r="I482" s="211"/>
      <c r="J482" s="212">
        <f>ROUND(I482*H482,2)</f>
        <v>0</v>
      </c>
      <c r="K482" s="208" t="s">
        <v>149</v>
      </c>
      <c r="L482" s="46"/>
      <c r="M482" s="213" t="s">
        <v>19</v>
      </c>
      <c r="N482" s="214" t="s">
        <v>46</v>
      </c>
      <c r="O482" s="86"/>
      <c r="P482" s="215">
        <f>O482*H482</f>
        <v>0</v>
      </c>
      <c r="Q482" s="215">
        <v>0</v>
      </c>
      <c r="R482" s="215">
        <f>Q482*H482</f>
        <v>0</v>
      </c>
      <c r="S482" s="215">
        <v>0</v>
      </c>
      <c r="T482" s="216">
        <f>S482*H482</f>
        <v>0</v>
      </c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R482" s="217" t="s">
        <v>275</v>
      </c>
      <c r="AT482" s="217" t="s">
        <v>145</v>
      </c>
      <c r="AU482" s="217" t="s">
        <v>85</v>
      </c>
      <c r="AY482" s="19" t="s">
        <v>142</v>
      </c>
      <c r="BE482" s="218">
        <f>IF(N482="základní",J482,0)</f>
        <v>0</v>
      </c>
      <c r="BF482" s="218">
        <f>IF(N482="snížená",J482,0)</f>
        <v>0</v>
      </c>
      <c r="BG482" s="218">
        <f>IF(N482="zákl. přenesená",J482,0)</f>
        <v>0</v>
      </c>
      <c r="BH482" s="218">
        <f>IF(N482="sníž. přenesená",J482,0)</f>
        <v>0</v>
      </c>
      <c r="BI482" s="218">
        <f>IF(N482="nulová",J482,0)</f>
        <v>0</v>
      </c>
      <c r="BJ482" s="19" t="s">
        <v>83</v>
      </c>
      <c r="BK482" s="218">
        <f>ROUND(I482*H482,2)</f>
        <v>0</v>
      </c>
      <c r="BL482" s="19" t="s">
        <v>275</v>
      </c>
      <c r="BM482" s="217" t="s">
        <v>1347</v>
      </c>
    </row>
    <row r="483" s="2" customFormat="1">
      <c r="A483" s="40"/>
      <c r="B483" s="41"/>
      <c r="C483" s="42"/>
      <c r="D483" s="219" t="s">
        <v>152</v>
      </c>
      <c r="E483" s="42"/>
      <c r="F483" s="220" t="s">
        <v>1346</v>
      </c>
      <c r="G483" s="42"/>
      <c r="H483" s="42"/>
      <c r="I483" s="221"/>
      <c r="J483" s="42"/>
      <c r="K483" s="42"/>
      <c r="L483" s="46"/>
      <c r="M483" s="222"/>
      <c r="N483" s="223"/>
      <c r="O483" s="86"/>
      <c r="P483" s="86"/>
      <c r="Q483" s="86"/>
      <c r="R483" s="86"/>
      <c r="S483" s="86"/>
      <c r="T483" s="87"/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T483" s="19" t="s">
        <v>152</v>
      </c>
      <c r="AU483" s="19" t="s">
        <v>85</v>
      </c>
    </row>
    <row r="484" s="2" customFormat="1">
      <c r="A484" s="40"/>
      <c r="B484" s="41"/>
      <c r="C484" s="42"/>
      <c r="D484" s="224" t="s">
        <v>154</v>
      </c>
      <c r="E484" s="42"/>
      <c r="F484" s="225" t="s">
        <v>1348</v>
      </c>
      <c r="G484" s="42"/>
      <c r="H484" s="42"/>
      <c r="I484" s="221"/>
      <c r="J484" s="42"/>
      <c r="K484" s="42"/>
      <c r="L484" s="46"/>
      <c r="M484" s="222"/>
      <c r="N484" s="223"/>
      <c r="O484" s="86"/>
      <c r="P484" s="86"/>
      <c r="Q484" s="86"/>
      <c r="R484" s="86"/>
      <c r="S484" s="86"/>
      <c r="T484" s="87"/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T484" s="19" t="s">
        <v>154</v>
      </c>
      <c r="AU484" s="19" t="s">
        <v>85</v>
      </c>
    </row>
    <row r="485" s="12" customFormat="1" ht="25.92" customHeight="1">
      <c r="A485" s="12"/>
      <c r="B485" s="190"/>
      <c r="C485" s="191"/>
      <c r="D485" s="192" t="s">
        <v>74</v>
      </c>
      <c r="E485" s="193" t="s">
        <v>801</v>
      </c>
      <c r="F485" s="193" t="s">
        <v>802</v>
      </c>
      <c r="G485" s="191"/>
      <c r="H485" s="191"/>
      <c r="I485" s="194"/>
      <c r="J485" s="195">
        <f>BK485</f>
        <v>0</v>
      </c>
      <c r="K485" s="191"/>
      <c r="L485" s="196"/>
      <c r="M485" s="197"/>
      <c r="N485" s="198"/>
      <c r="O485" s="198"/>
      <c r="P485" s="199">
        <f>SUM(P486:P498)</f>
        <v>0</v>
      </c>
      <c r="Q485" s="198"/>
      <c r="R485" s="199">
        <f>SUM(R486:R498)</f>
        <v>0</v>
      </c>
      <c r="S485" s="198"/>
      <c r="T485" s="200">
        <f>SUM(T486:T498)</f>
        <v>0</v>
      </c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R485" s="201" t="s">
        <v>150</v>
      </c>
      <c r="AT485" s="202" t="s">
        <v>74</v>
      </c>
      <c r="AU485" s="202" t="s">
        <v>75</v>
      </c>
      <c r="AY485" s="201" t="s">
        <v>142</v>
      </c>
      <c r="BK485" s="203">
        <f>SUM(BK486:BK498)</f>
        <v>0</v>
      </c>
    </row>
    <row r="486" s="2" customFormat="1" ht="37.8" customHeight="1">
      <c r="A486" s="40"/>
      <c r="B486" s="41"/>
      <c r="C486" s="206" t="s">
        <v>790</v>
      </c>
      <c r="D486" s="206" t="s">
        <v>145</v>
      </c>
      <c r="E486" s="207" t="s">
        <v>1349</v>
      </c>
      <c r="F486" s="208" t="s">
        <v>1350</v>
      </c>
      <c r="G486" s="209" t="s">
        <v>806</v>
      </c>
      <c r="H486" s="210">
        <v>32</v>
      </c>
      <c r="I486" s="211"/>
      <c r="J486" s="212">
        <f>ROUND(I486*H486,2)</f>
        <v>0</v>
      </c>
      <c r="K486" s="208" t="s">
        <v>149</v>
      </c>
      <c r="L486" s="46"/>
      <c r="M486" s="213" t="s">
        <v>19</v>
      </c>
      <c r="N486" s="214" t="s">
        <v>46</v>
      </c>
      <c r="O486" s="86"/>
      <c r="P486" s="215">
        <f>O486*H486</f>
        <v>0</v>
      </c>
      <c r="Q486" s="215">
        <v>0</v>
      </c>
      <c r="R486" s="215">
        <f>Q486*H486</f>
        <v>0</v>
      </c>
      <c r="S486" s="215">
        <v>0</v>
      </c>
      <c r="T486" s="216">
        <f>S486*H486</f>
        <v>0</v>
      </c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R486" s="217" t="s">
        <v>478</v>
      </c>
      <c r="AT486" s="217" t="s">
        <v>145</v>
      </c>
      <c r="AU486" s="217" t="s">
        <v>83</v>
      </c>
      <c r="AY486" s="19" t="s">
        <v>142</v>
      </c>
      <c r="BE486" s="218">
        <f>IF(N486="základní",J486,0)</f>
        <v>0</v>
      </c>
      <c r="BF486" s="218">
        <f>IF(N486="snížená",J486,0)</f>
        <v>0</v>
      </c>
      <c r="BG486" s="218">
        <f>IF(N486="zákl. přenesená",J486,0)</f>
        <v>0</v>
      </c>
      <c r="BH486" s="218">
        <f>IF(N486="sníž. přenesená",J486,0)</f>
        <v>0</v>
      </c>
      <c r="BI486" s="218">
        <f>IF(N486="nulová",J486,0)</f>
        <v>0</v>
      </c>
      <c r="BJ486" s="19" t="s">
        <v>83</v>
      </c>
      <c r="BK486" s="218">
        <f>ROUND(I486*H486,2)</f>
        <v>0</v>
      </c>
      <c r="BL486" s="19" t="s">
        <v>478</v>
      </c>
      <c r="BM486" s="217" t="s">
        <v>1351</v>
      </c>
    </row>
    <row r="487" s="2" customFormat="1">
      <c r="A487" s="40"/>
      <c r="B487" s="41"/>
      <c r="C487" s="42"/>
      <c r="D487" s="219" t="s">
        <v>152</v>
      </c>
      <c r="E487" s="42"/>
      <c r="F487" s="220" t="s">
        <v>1352</v>
      </c>
      <c r="G487" s="42"/>
      <c r="H487" s="42"/>
      <c r="I487" s="221"/>
      <c r="J487" s="42"/>
      <c r="K487" s="42"/>
      <c r="L487" s="46"/>
      <c r="M487" s="222"/>
      <c r="N487" s="223"/>
      <c r="O487" s="86"/>
      <c r="P487" s="86"/>
      <c r="Q487" s="86"/>
      <c r="R487" s="86"/>
      <c r="S487" s="86"/>
      <c r="T487" s="87"/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T487" s="19" t="s">
        <v>152</v>
      </c>
      <c r="AU487" s="19" t="s">
        <v>83</v>
      </c>
    </row>
    <row r="488" s="2" customFormat="1">
      <c r="A488" s="40"/>
      <c r="B488" s="41"/>
      <c r="C488" s="42"/>
      <c r="D488" s="224" t="s">
        <v>154</v>
      </c>
      <c r="E488" s="42"/>
      <c r="F488" s="225" t="s">
        <v>1353</v>
      </c>
      <c r="G488" s="42"/>
      <c r="H488" s="42"/>
      <c r="I488" s="221"/>
      <c r="J488" s="42"/>
      <c r="K488" s="42"/>
      <c r="L488" s="46"/>
      <c r="M488" s="222"/>
      <c r="N488" s="223"/>
      <c r="O488" s="86"/>
      <c r="P488" s="86"/>
      <c r="Q488" s="86"/>
      <c r="R488" s="86"/>
      <c r="S488" s="86"/>
      <c r="T488" s="87"/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T488" s="19" t="s">
        <v>154</v>
      </c>
      <c r="AU488" s="19" t="s">
        <v>83</v>
      </c>
    </row>
    <row r="489" s="13" customFormat="1">
      <c r="A489" s="13"/>
      <c r="B489" s="226"/>
      <c r="C489" s="227"/>
      <c r="D489" s="219" t="s">
        <v>169</v>
      </c>
      <c r="E489" s="228" t="s">
        <v>19</v>
      </c>
      <c r="F489" s="229" t="s">
        <v>1354</v>
      </c>
      <c r="G489" s="227"/>
      <c r="H489" s="230">
        <v>32</v>
      </c>
      <c r="I489" s="231"/>
      <c r="J489" s="227"/>
      <c r="K489" s="227"/>
      <c r="L489" s="232"/>
      <c r="M489" s="233"/>
      <c r="N489" s="234"/>
      <c r="O489" s="234"/>
      <c r="P489" s="234"/>
      <c r="Q489" s="234"/>
      <c r="R489" s="234"/>
      <c r="S489" s="234"/>
      <c r="T489" s="235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36" t="s">
        <v>169</v>
      </c>
      <c r="AU489" s="236" t="s">
        <v>83</v>
      </c>
      <c r="AV489" s="13" t="s">
        <v>85</v>
      </c>
      <c r="AW489" s="13" t="s">
        <v>34</v>
      </c>
      <c r="AX489" s="13" t="s">
        <v>75</v>
      </c>
      <c r="AY489" s="236" t="s">
        <v>142</v>
      </c>
    </row>
    <row r="490" s="14" customFormat="1">
      <c r="A490" s="14"/>
      <c r="B490" s="252"/>
      <c r="C490" s="253"/>
      <c r="D490" s="219" t="s">
        <v>169</v>
      </c>
      <c r="E490" s="254" t="s">
        <v>19</v>
      </c>
      <c r="F490" s="255" t="s">
        <v>856</v>
      </c>
      <c r="G490" s="253"/>
      <c r="H490" s="256">
        <v>32</v>
      </c>
      <c r="I490" s="257"/>
      <c r="J490" s="253"/>
      <c r="K490" s="253"/>
      <c r="L490" s="258"/>
      <c r="M490" s="259"/>
      <c r="N490" s="260"/>
      <c r="O490" s="260"/>
      <c r="P490" s="260"/>
      <c r="Q490" s="260"/>
      <c r="R490" s="260"/>
      <c r="S490" s="260"/>
      <c r="T490" s="261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62" t="s">
        <v>169</v>
      </c>
      <c r="AU490" s="262" t="s">
        <v>83</v>
      </c>
      <c r="AV490" s="14" t="s">
        <v>150</v>
      </c>
      <c r="AW490" s="14" t="s">
        <v>34</v>
      </c>
      <c r="AX490" s="14" t="s">
        <v>83</v>
      </c>
      <c r="AY490" s="262" t="s">
        <v>142</v>
      </c>
    </row>
    <row r="491" s="2" customFormat="1" ht="37.8" customHeight="1">
      <c r="A491" s="40"/>
      <c r="B491" s="41"/>
      <c r="C491" s="206" t="s">
        <v>797</v>
      </c>
      <c r="D491" s="206" t="s">
        <v>145</v>
      </c>
      <c r="E491" s="207" t="s">
        <v>1355</v>
      </c>
      <c r="F491" s="208" t="s">
        <v>1356</v>
      </c>
      <c r="G491" s="209" t="s">
        <v>806</v>
      </c>
      <c r="H491" s="210">
        <v>32</v>
      </c>
      <c r="I491" s="211"/>
      <c r="J491" s="212">
        <f>ROUND(I491*H491,2)</f>
        <v>0</v>
      </c>
      <c r="K491" s="208" t="s">
        <v>149</v>
      </c>
      <c r="L491" s="46"/>
      <c r="M491" s="213" t="s">
        <v>19</v>
      </c>
      <c r="N491" s="214" t="s">
        <v>46</v>
      </c>
      <c r="O491" s="86"/>
      <c r="P491" s="215">
        <f>O491*H491</f>
        <v>0</v>
      </c>
      <c r="Q491" s="215">
        <v>0</v>
      </c>
      <c r="R491" s="215">
        <f>Q491*H491</f>
        <v>0</v>
      </c>
      <c r="S491" s="215">
        <v>0</v>
      </c>
      <c r="T491" s="216">
        <f>S491*H491</f>
        <v>0</v>
      </c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R491" s="217" t="s">
        <v>478</v>
      </c>
      <c r="AT491" s="217" t="s">
        <v>145</v>
      </c>
      <c r="AU491" s="217" t="s">
        <v>83</v>
      </c>
      <c r="AY491" s="19" t="s">
        <v>142</v>
      </c>
      <c r="BE491" s="218">
        <f>IF(N491="základní",J491,0)</f>
        <v>0</v>
      </c>
      <c r="BF491" s="218">
        <f>IF(N491="snížená",J491,0)</f>
        <v>0</v>
      </c>
      <c r="BG491" s="218">
        <f>IF(N491="zákl. přenesená",J491,0)</f>
        <v>0</v>
      </c>
      <c r="BH491" s="218">
        <f>IF(N491="sníž. přenesená",J491,0)</f>
        <v>0</v>
      </c>
      <c r="BI491" s="218">
        <f>IF(N491="nulová",J491,0)</f>
        <v>0</v>
      </c>
      <c r="BJ491" s="19" t="s">
        <v>83</v>
      </c>
      <c r="BK491" s="218">
        <f>ROUND(I491*H491,2)</f>
        <v>0</v>
      </c>
      <c r="BL491" s="19" t="s">
        <v>478</v>
      </c>
      <c r="BM491" s="217" t="s">
        <v>1357</v>
      </c>
    </row>
    <row r="492" s="2" customFormat="1">
      <c r="A492" s="40"/>
      <c r="B492" s="41"/>
      <c r="C492" s="42"/>
      <c r="D492" s="219" t="s">
        <v>152</v>
      </c>
      <c r="E492" s="42"/>
      <c r="F492" s="220" t="s">
        <v>1358</v>
      </c>
      <c r="G492" s="42"/>
      <c r="H492" s="42"/>
      <c r="I492" s="221"/>
      <c r="J492" s="42"/>
      <c r="K492" s="42"/>
      <c r="L492" s="46"/>
      <c r="M492" s="222"/>
      <c r="N492" s="223"/>
      <c r="O492" s="86"/>
      <c r="P492" s="86"/>
      <c r="Q492" s="86"/>
      <c r="R492" s="86"/>
      <c r="S492" s="86"/>
      <c r="T492" s="87"/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T492" s="19" t="s">
        <v>152</v>
      </c>
      <c r="AU492" s="19" t="s">
        <v>83</v>
      </c>
    </row>
    <row r="493" s="2" customFormat="1">
      <c r="A493" s="40"/>
      <c r="B493" s="41"/>
      <c r="C493" s="42"/>
      <c r="D493" s="224" t="s">
        <v>154</v>
      </c>
      <c r="E493" s="42"/>
      <c r="F493" s="225" t="s">
        <v>1359</v>
      </c>
      <c r="G493" s="42"/>
      <c r="H493" s="42"/>
      <c r="I493" s="221"/>
      <c r="J493" s="42"/>
      <c r="K493" s="42"/>
      <c r="L493" s="46"/>
      <c r="M493" s="222"/>
      <c r="N493" s="223"/>
      <c r="O493" s="86"/>
      <c r="P493" s="86"/>
      <c r="Q493" s="86"/>
      <c r="R493" s="86"/>
      <c r="S493" s="86"/>
      <c r="T493" s="87"/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T493" s="19" t="s">
        <v>154</v>
      </c>
      <c r="AU493" s="19" t="s">
        <v>83</v>
      </c>
    </row>
    <row r="494" s="13" customFormat="1">
      <c r="A494" s="13"/>
      <c r="B494" s="226"/>
      <c r="C494" s="227"/>
      <c r="D494" s="219" t="s">
        <v>169</v>
      </c>
      <c r="E494" s="228" t="s">
        <v>19</v>
      </c>
      <c r="F494" s="229" t="s">
        <v>1354</v>
      </c>
      <c r="G494" s="227"/>
      <c r="H494" s="230">
        <v>32</v>
      </c>
      <c r="I494" s="231"/>
      <c r="J494" s="227"/>
      <c r="K494" s="227"/>
      <c r="L494" s="232"/>
      <c r="M494" s="233"/>
      <c r="N494" s="234"/>
      <c r="O494" s="234"/>
      <c r="P494" s="234"/>
      <c r="Q494" s="234"/>
      <c r="R494" s="234"/>
      <c r="S494" s="234"/>
      <c r="T494" s="235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36" t="s">
        <v>169</v>
      </c>
      <c r="AU494" s="236" t="s">
        <v>83</v>
      </c>
      <c r="AV494" s="13" t="s">
        <v>85</v>
      </c>
      <c r="AW494" s="13" t="s">
        <v>34</v>
      </c>
      <c r="AX494" s="13" t="s">
        <v>75</v>
      </c>
      <c r="AY494" s="236" t="s">
        <v>142</v>
      </c>
    </row>
    <row r="495" s="14" customFormat="1">
      <c r="A495" s="14"/>
      <c r="B495" s="252"/>
      <c r="C495" s="253"/>
      <c r="D495" s="219" t="s">
        <v>169</v>
      </c>
      <c r="E495" s="254" t="s">
        <v>19</v>
      </c>
      <c r="F495" s="255" t="s">
        <v>856</v>
      </c>
      <c r="G495" s="253"/>
      <c r="H495" s="256">
        <v>32</v>
      </c>
      <c r="I495" s="257"/>
      <c r="J495" s="253"/>
      <c r="K495" s="253"/>
      <c r="L495" s="258"/>
      <c r="M495" s="259"/>
      <c r="N495" s="260"/>
      <c r="O495" s="260"/>
      <c r="P495" s="260"/>
      <c r="Q495" s="260"/>
      <c r="R495" s="260"/>
      <c r="S495" s="260"/>
      <c r="T495" s="261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62" t="s">
        <v>169</v>
      </c>
      <c r="AU495" s="262" t="s">
        <v>83</v>
      </c>
      <c r="AV495" s="14" t="s">
        <v>150</v>
      </c>
      <c r="AW495" s="14" t="s">
        <v>34</v>
      </c>
      <c r="AX495" s="14" t="s">
        <v>83</v>
      </c>
      <c r="AY495" s="262" t="s">
        <v>142</v>
      </c>
    </row>
    <row r="496" s="2" customFormat="1" ht="78" customHeight="1">
      <c r="A496" s="40"/>
      <c r="B496" s="41"/>
      <c r="C496" s="206" t="s">
        <v>803</v>
      </c>
      <c r="D496" s="206" t="s">
        <v>145</v>
      </c>
      <c r="E496" s="207" t="s">
        <v>811</v>
      </c>
      <c r="F496" s="208" t="s">
        <v>1360</v>
      </c>
      <c r="G496" s="209" t="s">
        <v>806</v>
      </c>
      <c r="H496" s="210">
        <v>64</v>
      </c>
      <c r="I496" s="211"/>
      <c r="J496" s="212">
        <f>ROUND(I496*H496,2)</f>
        <v>0</v>
      </c>
      <c r="K496" s="208" t="s">
        <v>149</v>
      </c>
      <c r="L496" s="46"/>
      <c r="M496" s="213" t="s">
        <v>19</v>
      </c>
      <c r="N496" s="214" t="s">
        <v>46</v>
      </c>
      <c r="O496" s="86"/>
      <c r="P496" s="215">
        <f>O496*H496</f>
        <v>0</v>
      </c>
      <c r="Q496" s="215">
        <v>0</v>
      </c>
      <c r="R496" s="215">
        <f>Q496*H496</f>
        <v>0</v>
      </c>
      <c r="S496" s="215">
        <v>0</v>
      </c>
      <c r="T496" s="216">
        <f>S496*H496</f>
        <v>0</v>
      </c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R496" s="217" t="s">
        <v>478</v>
      </c>
      <c r="AT496" s="217" t="s">
        <v>145</v>
      </c>
      <c r="AU496" s="217" t="s">
        <v>83</v>
      </c>
      <c r="AY496" s="19" t="s">
        <v>142</v>
      </c>
      <c r="BE496" s="218">
        <f>IF(N496="základní",J496,0)</f>
        <v>0</v>
      </c>
      <c r="BF496" s="218">
        <f>IF(N496="snížená",J496,0)</f>
        <v>0</v>
      </c>
      <c r="BG496" s="218">
        <f>IF(N496="zákl. přenesená",J496,0)</f>
        <v>0</v>
      </c>
      <c r="BH496" s="218">
        <f>IF(N496="sníž. přenesená",J496,0)</f>
        <v>0</v>
      </c>
      <c r="BI496" s="218">
        <f>IF(N496="nulová",J496,0)</f>
        <v>0</v>
      </c>
      <c r="BJ496" s="19" t="s">
        <v>83</v>
      </c>
      <c r="BK496" s="218">
        <f>ROUND(I496*H496,2)</f>
        <v>0</v>
      </c>
      <c r="BL496" s="19" t="s">
        <v>478</v>
      </c>
      <c r="BM496" s="217" t="s">
        <v>1361</v>
      </c>
    </row>
    <row r="497" s="2" customFormat="1">
      <c r="A497" s="40"/>
      <c r="B497" s="41"/>
      <c r="C497" s="42"/>
      <c r="D497" s="219" t="s">
        <v>152</v>
      </c>
      <c r="E497" s="42"/>
      <c r="F497" s="220" t="s">
        <v>1362</v>
      </c>
      <c r="G497" s="42"/>
      <c r="H497" s="42"/>
      <c r="I497" s="221"/>
      <c r="J497" s="42"/>
      <c r="K497" s="42"/>
      <c r="L497" s="46"/>
      <c r="M497" s="222"/>
      <c r="N497" s="223"/>
      <c r="O497" s="86"/>
      <c r="P497" s="86"/>
      <c r="Q497" s="86"/>
      <c r="R497" s="86"/>
      <c r="S497" s="86"/>
      <c r="T497" s="87"/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T497" s="19" t="s">
        <v>152</v>
      </c>
      <c r="AU497" s="19" t="s">
        <v>83</v>
      </c>
    </row>
    <row r="498" s="2" customFormat="1">
      <c r="A498" s="40"/>
      <c r="B498" s="41"/>
      <c r="C498" s="42"/>
      <c r="D498" s="224" t="s">
        <v>154</v>
      </c>
      <c r="E498" s="42"/>
      <c r="F498" s="225" t="s">
        <v>815</v>
      </c>
      <c r="G498" s="42"/>
      <c r="H498" s="42"/>
      <c r="I498" s="221"/>
      <c r="J498" s="42"/>
      <c r="K498" s="42"/>
      <c r="L498" s="46"/>
      <c r="M498" s="248"/>
      <c r="N498" s="249"/>
      <c r="O498" s="250"/>
      <c r="P498" s="250"/>
      <c r="Q498" s="250"/>
      <c r="R498" s="250"/>
      <c r="S498" s="250"/>
      <c r="T498" s="251"/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T498" s="19" t="s">
        <v>154</v>
      </c>
      <c r="AU498" s="19" t="s">
        <v>83</v>
      </c>
    </row>
    <row r="499" s="2" customFormat="1" ht="6.96" customHeight="1">
      <c r="A499" s="40"/>
      <c r="B499" s="61"/>
      <c r="C499" s="62"/>
      <c r="D499" s="62"/>
      <c r="E499" s="62"/>
      <c r="F499" s="62"/>
      <c r="G499" s="62"/>
      <c r="H499" s="62"/>
      <c r="I499" s="62"/>
      <c r="J499" s="62"/>
      <c r="K499" s="62"/>
      <c r="L499" s="46"/>
      <c r="M499" s="40"/>
      <c r="O499" s="40"/>
      <c r="P499" s="40"/>
      <c r="Q499" s="40"/>
      <c r="R499" s="40"/>
      <c r="S499" s="40"/>
      <c r="T499" s="40"/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</row>
  </sheetData>
  <sheetProtection sheet="1" autoFilter="0" formatColumns="0" formatRows="0" objects="1" scenarios="1" spinCount="100000" saltValue="4DxEJBIBeeqxPeY95UX1TQjV58Re9MoasWiHv7108ldK7Qcp+Q3tGWv08+uH7ufkBRALZ1HyTNStucMivcpP7A==" hashValue="A6yf4p8ugERWS7aaFLCgZNazVRzVWVMcQkjUKMyKJxmmzBd+5KjhZAVGdC9n+aKXIe3usZOE8Af2kbhlwQMgcg==" algorithmName="SHA-512" password="CC35"/>
  <autoFilter ref="C87:K498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3" r:id="rId1" display="https://podminky.urs.cz/item/CS_URS_2024_01/721171803"/>
    <hyperlink ref="F98" r:id="rId2" display="https://podminky.urs.cz/item/CS_URS_2024_01/721171808"/>
    <hyperlink ref="F103" r:id="rId3" display="https://podminky.urs.cz/item/CS_URS_2024_01/721171905"/>
    <hyperlink ref="F106" r:id="rId4" display="https://podminky.urs.cz/item/CS_URS_2024_01/721171915"/>
    <hyperlink ref="F109" r:id="rId5" display="https://podminky.urs.cz/item/CS_URS_2024_01/721175201"/>
    <hyperlink ref="F114" r:id="rId6" display="https://podminky.urs.cz/item/CS_URS_2024_01/721175202"/>
    <hyperlink ref="F119" r:id="rId7" display="https://podminky.urs.cz/item/CS_URS_2024_01/721175203"/>
    <hyperlink ref="F124" r:id="rId8" display="https://podminky.urs.cz/item/CS_URS_2024_01/721175204"/>
    <hyperlink ref="F129" r:id="rId9" display="https://podminky.urs.cz/item/CS_URS_2024_01/721175205"/>
    <hyperlink ref="F134" r:id="rId10" display="https://podminky.urs.cz/item/CS_URS_2024_01/721194103"/>
    <hyperlink ref="F137" r:id="rId11" display="https://podminky.urs.cz/item/CS_URS_2024_01/721194104"/>
    <hyperlink ref="F140" r:id="rId12" display="https://podminky.urs.cz/item/CS_URS_2024_01/721194105"/>
    <hyperlink ref="F143" r:id="rId13" display="https://podminky.urs.cz/item/CS_URS_2024_01/721194109"/>
    <hyperlink ref="F146" r:id="rId14" display="https://podminky.urs.cz/item/CS_URS_2024_01/721210812"/>
    <hyperlink ref="F149" r:id="rId15" display="https://podminky.urs.cz/item/CS_URS_2024_01/721211403"/>
    <hyperlink ref="F152" r:id="rId16" display="https://podminky.urs.cz/item/CS_URS_2024_01/721229111"/>
    <hyperlink ref="F157" r:id="rId17" display="https://podminky.urs.cz/item/CS_URS_2024_01/721290111"/>
    <hyperlink ref="F162" r:id="rId18" display="https://podminky.urs.cz/item/CS_URS_2024_01/998721103"/>
    <hyperlink ref="F166" r:id="rId19" display="https://podminky.urs.cz/item/CS_URS_2024_01/722130801"/>
    <hyperlink ref="F171" r:id="rId20" display="https://podminky.urs.cz/item/CS_URS_2024_01/722173913"/>
    <hyperlink ref="F176" r:id="rId21" display="https://podminky.urs.cz/item/CS_URS_2024_01/722174022"/>
    <hyperlink ref="F182" r:id="rId22" display="https://podminky.urs.cz/item/CS_URS_2024_01/722174023"/>
    <hyperlink ref="F188" r:id="rId23" display="https://podminky.urs.cz/item/CS_URS_2024_01/722181211"/>
    <hyperlink ref="F193" r:id="rId24" display="https://podminky.urs.cz/item/CS_URS_2024_01/722181212"/>
    <hyperlink ref="F198" r:id="rId25" display="https://podminky.urs.cz/item/CS_URS_2024_01/722181241"/>
    <hyperlink ref="F203" r:id="rId26" display="https://podminky.urs.cz/item/CS_URS_2024_01/722181242"/>
    <hyperlink ref="F208" r:id="rId27" display="https://podminky.urs.cz/item/CS_URS_2024_01/722181851"/>
    <hyperlink ref="F213" r:id="rId28" display="https://podminky.urs.cz/item/CS_URS_2024_01/722190401"/>
    <hyperlink ref="F216" r:id="rId29" display="https://podminky.urs.cz/item/CS_URS_2024_01/722190901"/>
    <hyperlink ref="F219" r:id="rId30" display="https://podminky.urs.cz/item/CS_URS_2024_01/722220111"/>
    <hyperlink ref="F222" r:id="rId31" display="https://podminky.urs.cz/item/CS_URS_2024_01/722220121"/>
    <hyperlink ref="F225" r:id="rId32" display="https://podminky.urs.cz/item/CS_URS_2024_01/722232043"/>
    <hyperlink ref="F230" r:id="rId33" display="https://podminky.urs.cz/item/CS_URS_2024_01/722232044"/>
    <hyperlink ref="F235" r:id="rId34" display="https://podminky.urs.cz/item/CS_URS_2024_01/722290246"/>
    <hyperlink ref="F240" r:id="rId35" display="https://podminky.urs.cz/item/CS_URS_2024_01/998722103"/>
    <hyperlink ref="F244" r:id="rId36" display="https://podminky.urs.cz/item/CS_URS_2024_01/725110814"/>
    <hyperlink ref="F247" r:id="rId37" display="https://podminky.urs.cz/item/CS_URS_2024_01/725112022"/>
    <hyperlink ref="F250" r:id="rId38" display="https://podminky.urs.cz/item/CS_URS_2024_01/725121527"/>
    <hyperlink ref="F253" r:id="rId39" display="https://podminky.urs.cz/item/CS_URS_2024_01/725210821"/>
    <hyperlink ref="F256" r:id="rId40" display="https://podminky.urs.cz/item/CS_URS_2024_01/725211602"/>
    <hyperlink ref="F259" r:id="rId41" display="https://podminky.urs.cz/item/CS_URS_2024_01/725211705"/>
    <hyperlink ref="F262" r:id="rId42" display="https://podminky.urs.cz/item/CS_URS_2024_01/725240811"/>
    <hyperlink ref="F265" r:id="rId43" display="https://podminky.urs.cz/item/CS_URS_2024_01/725240812"/>
    <hyperlink ref="F268" r:id="rId44" display="https://podminky.urs.cz/item/CS_URS_2024_01/725241141"/>
    <hyperlink ref="F271" r:id="rId45" display="https://podminky.urs.cz/item/CS_URS_2024_01/725244862"/>
    <hyperlink ref="F274" r:id="rId46" display="https://podminky.urs.cz/item/CS_URS_2024_01/725291650"/>
    <hyperlink ref="F279" r:id="rId47" display="https://podminky.urs.cz/item/CS_URS_2024_01/725291652"/>
    <hyperlink ref="F284" r:id="rId48" display="https://podminky.urs.cz/item/CS_URS_2024_01/725291653"/>
    <hyperlink ref="F289" r:id="rId49" display="https://podminky.urs.cz/item/CS_URS_2024_01/725291654"/>
    <hyperlink ref="F294" r:id="rId50" display="https://podminky.urs.cz/item/CS_URS_2024_01/725291662"/>
    <hyperlink ref="F299" r:id="rId51" display="https://podminky.urs.cz/item/CS_URS_2024_01/725291664"/>
    <hyperlink ref="F304" r:id="rId52" display="https://podminky.urs.cz/item/CS_URS_2024_01/725291666"/>
    <hyperlink ref="F309" r:id="rId53" display="https://podminky.urs.cz/item/CS_URS_2024_01/725291667"/>
    <hyperlink ref="F314" r:id="rId54" display="https://podminky.urs.cz/item/CS_URS_2024_01/725310823"/>
    <hyperlink ref="F317" r:id="rId55" display="https://podminky.urs.cz/item/CS_URS_2024_01/725311131"/>
    <hyperlink ref="F320" r:id="rId56" display="https://podminky.urs.cz/item/CS_URS_2024_01/725320822"/>
    <hyperlink ref="F323" r:id="rId57" display="https://podminky.urs.cz/item/CS_URS_2024_01/725330820"/>
    <hyperlink ref="F326" r:id="rId58" display="https://podminky.urs.cz/item/CS_URS_2024_01/725331111"/>
    <hyperlink ref="F329" r:id="rId59" display="https://podminky.urs.cz/item/CS_URS_2024_01/725813111"/>
    <hyperlink ref="F332" r:id="rId60" display="https://podminky.urs.cz/item/CS_URS_2024_01/725820801"/>
    <hyperlink ref="F335" r:id="rId61" display="https://podminky.urs.cz/item/CS_URS_2024_01/725821325"/>
    <hyperlink ref="F338" r:id="rId62" display="https://podminky.urs.cz/item/CS_URS_2024_01/725822611"/>
    <hyperlink ref="F341" r:id="rId63" display="https://podminky.urs.cz/item/CS_URS_2024_01/725831311"/>
    <hyperlink ref="F344" r:id="rId64" display="https://podminky.urs.cz/item/CS_URS_2024_01/725840850"/>
    <hyperlink ref="F347" r:id="rId65" display="https://podminky.urs.cz/item/CS_URS_2024_01/725841312"/>
    <hyperlink ref="F350" r:id="rId66" display="https://podminky.urs.cz/item/CS_URS_2024_01/725860811"/>
    <hyperlink ref="F353" r:id="rId67" display="https://podminky.urs.cz/item/CS_URS_2024_01/725861102"/>
    <hyperlink ref="F356" r:id="rId68" display="https://podminky.urs.cz/item/CS_URS_2024_01/725862123"/>
    <hyperlink ref="F359" r:id="rId69" display="https://podminky.urs.cz/item/CS_URS_2024_01/725865311"/>
    <hyperlink ref="F362" r:id="rId70" display="https://podminky.urs.cz/item/CS_URS_2024_01/725865411"/>
    <hyperlink ref="F365" r:id="rId71" display="https://podminky.urs.cz/item/CS_URS_2024_01/998725103"/>
    <hyperlink ref="F369" r:id="rId72" display="https://podminky.urs.cz/item/CS_URS_2024_01/726111031"/>
    <hyperlink ref="F372" r:id="rId73" display="https://podminky.urs.cz/item/CS_URS_2024_01/726191001"/>
    <hyperlink ref="F375" r:id="rId74" display="https://podminky.urs.cz/item/CS_URS_2024_01/726191011"/>
    <hyperlink ref="F382" r:id="rId75" display="https://podminky.urs.cz/item/CS_URS_2024_01/998726113"/>
    <hyperlink ref="F386" r:id="rId76" display="https://podminky.urs.cz/item/CS_URS_2024_01/733110803"/>
    <hyperlink ref="F391" r:id="rId77" display="https://podminky.urs.cz/item/CS_URS_2024_01/733110806"/>
    <hyperlink ref="F397" r:id="rId78" display="https://podminky.urs.cz/item/CS_URS_2024_01/733191923"/>
    <hyperlink ref="F400" r:id="rId79" display="https://podminky.urs.cz/item/CS_URS_2024_01/733222302"/>
    <hyperlink ref="F408" r:id="rId80" display="https://podminky.urs.cz/item/CS_URS_2024_01/733291101"/>
    <hyperlink ref="F411" r:id="rId81" display="https://podminky.urs.cz/item/CS_URS_2024_01/733811241"/>
    <hyperlink ref="F414" r:id="rId82" display="https://podminky.urs.cz/item/CS_URS_2024_01/998733103"/>
    <hyperlink ref="F418" r:id="rId83" display="https://podminky.urs.cz/item/CS_URS_2024_01/734200812"/>
    <hyperlink ref="F421" r:id="rId84" display="https://podminky.urs.cz/item/CS_URS_2024_01/734200821"/>
    <hyperlink ref="F426" r:id="rId85" display="https://podminky.urs.cz/item/CS_URS_2024_01/734209105"/>
    <hyperlink ref="F431" r:id="rId86" display="https://podminky.urs.cz/item/CS_URS_2024_01/734209113"/>
    <hyperlink ref="F438" r:id="rId87" display="https://podminky.urs.cz/item/CS_URS_2024_01/998734103"/>
    <hyperlink ref="F442" r:id="rId88" display="https://podminky.urs.cz/item/CS_URS_2024_01/735000911"/>
    <hyperlink ref="F445" r:id="rId89" display="https://podminky.urs.cz/item/CS_URS_2024_01/735000912"/>
    <hyperlink ref="F448" r:id="rId90" display="https://podminky.urs.cz/item/CS_URS_2024_01/735111810"/>
    <hyperlink ref="F454" r:id="rId91" display="https://podminky.urs.cz/item/CS_URS_2024_01/735152373"/>
    <hyperlink ref="F457" r:id="rId92" display="https://podminky.urs.cz/item/CS_URS_2024_01/735152375"/>
    <hyperlink ref="F460" r:id="rId93" display="https://podminky.urs.cz/item/CS_URS_2024_01/735152377"/>
    <hyperlink ref="F463" r:id="rId94" display="https://podminky.urs.cz/item/CS_URS_2024_01/735191905"/>
    <hyperlink ref="F466" r:id="rId95" display="https://podminky.urs.cz/item/CS_URS_2024_01/735191910"/>
    <hyperlink ref="F473" r:id="rId96" display="https://podminky.urs.cz/item/CS_URS_2024_01/735291800"/>
    <hyperlink ref="F478" r:id="rId97" display="https://podminky.urs.cz/item/CS_URS_2024_01/735494811"/>
    <hyperlink ref="F484" r:id="rId98" display="https://podminky.urs.cz/item/CS_URS_2024_01/998735103"/>
    <hyperlink ref="F488" r:id="rId99" display="https://podminky.urs.cz/item/CS_URS_2024_01/HZS2212"/>
    <hyperlink ref="F493" r:id="rId100" display="https://podminky.urs.cz/item/CS_URS_2024_01/HZS2222"/>
    <hyperlink ref="F498" r:id="rId101" display="https://podminky.urs.cz/item/CS_URS_2024_01/HZS249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0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85</v>
      </c>
    </row>
    <row r="4" s="1" customFormat="1" ht="24.96" customHeight="1">
      <c r="B4" s="22"/>
      <c r="D4" s="132" t="s">
        <v>98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Rekonstrukce lůžkové stanice Chirurgie III, v nomocnici Havířov, p.o.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1363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13. 5. 2024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29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35</v>
      </c>
      <c r="E23" s="40"/>
      <c r="F23" s="40"/>
      <c r="G23" s="40"/>
      <c r="H23" s="40"/>
      <c r="I23" s="134" t="s">
        <v>26</v>
      </c>
      <c r="J23" s="138" t="s">
        <v>36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37</v>
      </c>
      <c r="F24" s="40"/>
      <c r="G24" s="40"/>
      <c r="H24" s="40"/>
      <c r="I24" s="134" t="s">
        <v>29</v>
      </c>
      <c r="J24" s="138" t="s">
        <v>38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39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40"/>
      <c r="B27" s="141"/>
      <c r="C27" s="140"/>
      <c r="D27" s="140"/>
      <c r="E27" s="142" t="s">
        <v>40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41</v>
      </c>
      <c r="E30" s="40"/>
      <c r="F30" s="40"/>
      <c r="G30" s="40"/>
      <c r="H30" s="40"/>
      <c r="I30" s="40"/>
      <c r="J30" s="146">
        <f>ROUND(J80,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43</v>
      </c>
      <c r="G32" s="40"/>
      <c r="H32" s="40"/>
      <c r="I32" s="147" t="s">
        <v>42</v>
      </c>
      <c r="J32" s="147" t="s">
        <v>44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45</v>
      </c>
      <c r="E33" s="134" t="s">
        <v>46</v>
      </c>
      <c r="F33" s="149">
        <f>ROUND((SUM(BE80:BE125)),  2)</f>
        <v>0</v>
      </c>
      <c r="G33" s="40"/>
      <c r="H33" s="40"/>
      <c r="I33" s="150">
        <v>0.20999999999999999</v>
      </c>
      <c r="J33" s="149">
        <f>ROUND(((SUM(BE80:BE125))*I33),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47</v>
      </c>
      <c r="F34" s="149">
        <f>ROUND((SUM(BF80:BF125)),  2)</f>
        <v>0</v>
      </c>
      <c r="G34" s="40"/>
      <c r="H34" s="40"/>
      <c r="I34" s="150">
        <v>0.12</v>
      </c>
      <c r="J34" s="149">
        <f>ROUND(((SUM(BF80:BF125))*I34),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48</v>
      </c>
      <c r="F35" s="149">
        <f>ROUND((SUM(BG80:BG125)),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49</v>
      </c>
      <c r="F36" s="149">
        <f>ROUND((SUM(BH80:BH125)),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50</v>
      </c>
      <c r="F37" s="149">
        <f>ROUND((SUM(BI80:BI125)),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51</v>
      </c>
      <c r="E39" s="153"/>
      <c r="F39" s="153"/>
      <c r="G39" s="154" t="s">
        <v>52</v>
      </c>
      <c r="H39" s="155" t="s">
        <v>53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Rekonstrukce lůžkové stanice Chirurgie III, v nomocnici Havířov, p.o.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03 - VZT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Havířov</v>
      </c>
      <c r="G52" s="42"/>
      <c r="H52" s="42"/>
      <c r="I52" s="34" t="s">
        <v>23</v>
      </c>
      <c r="J52" s="74" t="str">
        <f>IF(J12="","",J12)</f>
        <v>13. 5. 2024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Nemocnice Havířov, p.o.</v>
      </c>
      <c r="G54" s="42"/>
      <c r="H54" s="42"/>
      <c r="I54" s="34" t="s">
        <v>32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Amun Pro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102</v>
      </c>
      <c r="D57" s="164"/>
      <c r="E57" s="164"/>
      <c r="F57" s="164"/>
      <c r="G57" s="164"/>
      <c r="H57" s="164"/>
      <c r="I57" s="164"/>
      <c r="J57" s="165" t="s">
        <v>103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73</v>
      </c>
      <c r="D59" s="42"/>
      <c r="E59" s="42"/>
      <c r="F59" s="42"/>
      <c r="G59" s="42"/>
      <c r="H59" s="42"/>
      <c r="I59" s="42"/>
      <c r="J59" s="104">
        <f>J80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104</v>
      </c>
    </row>
    <row r="60" s="9" customFormat="1" ht="24.96" customHeight="1">
      <c r="A60" s="9"/>
      <c r="B60" s="167"/>
      <c r="C60" s="168"/>
      <c r="D60" s="169" t="s">
        <v>1364</v>
      </c>
      <c r="E60" s="170"/>
      <c r="F60" s="170"/>
      <c r="G60" s="170"/>
      <c r="H60" s="170"/>
      <c r="I60" s="170"/>
      <c r="J60" s="171">
        <f>J81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3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6" s="2" customFormat="1" ht="6.96" customHeight="1">
      <c r="A66" s="40"/>
      <c r="B66" s="63"/>
      <c r="C66" s="64"/>
      <c r="D66" s="64"/>
      <c r="E66" s="64"/>
      <c r="F66" s="64"/>
      <c r="G66" s="64"/>
      <c r="H66" s="64"/>
      <c r="I66" s="64"/>
      <c r="J66" s="64"/>
      <c r="K66" s="64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4.96" customHeight="1">
      <c r="A67" s="40"/>
      <c r="B67" s="41"/>
      <c r="C67" s="25" t="s">
        <v>127</v>
      </c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12" customHeight="1">
      <c r="A69" s="40"/>
      <c r="B69" s="41"/>
      <c r="C69" s="34" t="s">
        <v>16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6.5" customHeight="1">
      <c r="A70" s="40"/>
      <c r="B70" s="41"/>
      <c r="C70" s="42"/>
      <c r="D70" s="42"/>
      <c r="E70" s="162" t="str">
        <f>E7</f>
        <v>Rekonstrukce lůžkové stanice Chirurgie III, v nomocnici Havířov, p.o.</v>
      </c>
      <c r="F70" s="34"/>
      <c r="G70" s="34"/>
      <c r="H70" s="34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99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71" t="str">
        <f>E9</f>
        <v>03 - VZT</v>
      </c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21</v>
      </c>
      <c r="D74" s="42"/>
      <c r="E74" s="42"/>
      <c r="F74" s="29" t="str">
        <f>F12</f>
        <v>Havířov</v>
      </c>
      <c r="G74" s="42"/>
      <c r="H74" s="42"/>
      <c r="I74" s="34" t="s">
        <v>23</v>
      </c>
      <c r="J74" s="74" t="str">
        <f>IF(J12="","",J12)</f>
        <v>13. 5. 2024</v>
      </c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5.15" customHeight="1">
      <c r="A76" s="40"/>
      <c r="B76" s="41"/>
      <c r="C76" s="34" t="s">
        <v>25</v>
      </c>
      <c r="D76" s="42"/>
      <c r="E76" s="42"/>
      <c r="F76" s="29" t="str">
        <f>E15</f>
        <v>Nemocnice Havířov, p.o.</v>
      </c>
      <c r="G76" s="42"/>
      <c r="H76" s="42"/>
      <c r="I76" s="34" t="s">
        <v>32</v>
      </c>
      <c r="J76" s="38" t="str">
        <f>E21</f>
        <v xml:space="preserve"> 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30</v>
      </c>
      <c r="D77" s="42"/>
      <c r="E77" s="42"/>
      <c r="F77" s="29" t="str">
        <f>IF(E18="","",E18)</f>
        <v>Vyplň údaj</v>
      </c>
      <c r="G77" s="42"/>
      <c r="H77" s="42"/>
      <c r="I77" s="34" t="s">
        <v>35</v>
      </c>
      <c r="J77" s="38" t="str">
        <f>E24</f>
        <v>Amun Pro s.r.o.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0.32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1" customFormat="1" ht="29.28" customHeight="1">
      <c r="A79" s="179"/>
      <c r="B79" s="180"/>
      <c r="C79" s="181" t="s">
        <v>128</v>
      </c>
      <c r="D79" s="182" t="s">
        <v>60</v>
      </c>
      <c r="E79" s="182" t="s">
        <v>56</v>
      </c>
      <c r="F79" s="182" t="s">
        <v>57</v>
      </c>
      <c r="G79" s="182" t="s">
        <v>129</v>
      </c>
      <c r="H79" s="182" t="s">
        <v>130</v>
      </c>
      <c r="I79" s="182" t="s">
        <v>131</v>
      </c>
      <c r="J79" s="182" t="s">
        <v>103</v>
      </c>
      <c r="K79" s="183" t="s">
        <v>132</v>
      </c>
      <c r="L79" s="184"/>
      <c r="M79" s="94" t="s">
        <v>19</v>
      </c>
      <c r="N79" s="95" t="s">
        <v>45</v>
      </c>
      <c r="O79" s="95" t="s">
        <v>133</v>
      </c>
      <c r="P79" s="95" t="s">
        <v>134</v>
      </c>
      <c r="Q79" s="95" t="s">
        <v>135</v>
      </c>
      <c r="R79" s="95" t="s">
        <v>136</v>
      </c>
      <c r="S79" s="95" t="s">
        <v>137</v>
      </c>
      <c r="T79" s="96" t="s">
        <v>138</v>
      </c>
      <c r="U79" s="179"/>
      <c r="V79" s="179"/>
      <c r="W79" s="179"/>
      <c r="X79" s="179"/>
      <c r="Y79" s="179"/>
      <c r="Z79" s="179"/>
      <c r="AA79" s="179"/>
      <c r="AB79" s="179"/>
      <c r="AC79" s="179"/>
      <c r="AD79" s="179"/>
      <c r="AE79" s="179"/>
    </row>
    <row r="80" s="2" customFormat="1" ht="22.8" customHeight="1">
      <c r="A80" s="40"/>
      <c r="B80" s="41"/>
      <c r="C80" s="101" t="s">
        <v>139</v>
      </c>
      <c r="D80" s="42"/>
      <c r="E80" s="42"/>
      <c r="F80" s="42"/>
      <c r="G80" s="42"/>
      <c r="H80" s="42"/>
      <c r="I80" s="42"/>
      <c r="J80" s="185">
        <f>BK80</f>
        <v>0</v>
      </c>
      <c r="K80" s="42"/>
      <c r="L80" s="46"/>
      <c r="M80" s="97"/>
      <c r="N80" s="186"/>
      <c r="O80" s="98"/>
      <c r="P80" s="187">
        <f>P81</f>
        <v>0</v>
      </c>
      <c r="Q80" s="98"/>
      <c r="R80" s="187">
        <f>R81</f>
        <v>0</v>
      </c>
      <c r="S80" s="98"/>
      <c r="T80" s="188">
        <f>T81</f>
        <v>0</v>
      </c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T80" s="19" t="s">
        <v>74</v>
      </c>
      <c r="AU80" s="19" t="s">
        <v>104</v>
      </c>
      <c r="BK80" s="189">
        <f>BK81</f>
        <v>0</v>
      </c>
    </row>
    <row r="81" s="12" customFormat="1" ht="25.92" customHeight="1">
      <c r="A81" s="12"/>
      <c r="B81" s="190"/>
      <c r="C81" s="191"/>
      <c r="D81" s="192" t="s">
        <v>74</v>
      </c>
      <c r="E81" s="193" t="s">
        <v>1365</v>
      </c>
      <c r="F81" s="193" t="s">
        <v>1366</v>
      </c>
      <c r="G81" s="191"/>
      <c r="H81" s="191"/>
      <c r="I81" s="194"/>
      <c r="J81" s="195">
        <f>BK81</f>
        <v>0</v>
      </c>
      <c r="K81" s="191"/>
      <c r="L81" s="196"/>
      <c r="M81" s="197"/>
      <c r="N81" s="198"/>
      <c r="O81" s="198"/>
      <c r="P81" s="199">
        <f>SUM(P82:P125)</f>
        <v>0</v>
      </c>
      <c r="Q81" s="198"/>
      <c r="R81" s="199">
        <f>SUM(R82:R125)</f>
        <v>0</v>
      </c>
      <c r="S81" s="198"/>
      <c r="T81" s="200">
        <f>SUM(T82:T125)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1" t="s">
        <v>83</v>
      </c>
      <c r="AT81" s="202" t="s">
        <v>74</v>
      </c>
      <c r="AU81" s="202" t="s">
        <v>75</v>
      </c>
      <c r="AY81" s="201" t="s">
        <v>142</v>
      </c>
      <c r="BK81" s="203">
        <f>SUM(BK82:BK125)</f>
        <v>0</v>
      </c>
    </row>
    <row r="82" s="2" customFormat="1" ht="37.8" customHeight="1">
      <c r="A82" s="40"/>
      <c r="B82" s="41"/>
      <c r="C82" s="206" t="s">
        <v>75</v>
      </c>
      <c r="D82" s="206" t="s">
        <v>145</v>
      </c>
      <c r="E82" s="207" t="s">
        <v>1367</v>
      </c>
      <c r="F82" s="208" t="s">
        <v>1368</v>
      </c>
      <c r="G82" s="209" t="s">
        <v>1369</v>
      </c>
      <c r="H82" s="210">
        <v>1</v>
      </c>
      <c r="I82" s="211"/>
      <c r="J82" s="212">
        <f>ROUND(I82*H82,2)</f>
        <v>0</v>
      </c>
      <c r="K82" s="208" t="s">
        <v>19</v>
      </c>
      <c r="L82" s="46"/>
      <c r="M82" s="213" t="s">
        <v>19</v>
      </c>
      <c r="N82" s="214" t="s">
        <v>46</v>
      </c>
      <c r="O82" s="86"/>
      <c r="P82" s="215">
        <f>O82*H82</f>
        <v>0</v>
      </c>
      <c r="Q82" s="215">
        <v>0</v>
      </c>
      <c r="R82" s="215">
        <f>Q82*H82</f>
        <v>0</v>
      </c>
      <c r="S82" s="215">
        <v>0</v>
      </c>
      <c r="T82" s="216">
        <f>S82*H82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R82" s="217" t="s">
        <v>150</v>
      </c>
      <c r="AT82" s="217" t="s">
        <v>145</v>
      </c>
      <c r="AU82" s="217" t="s">
        <v>83</v>
      </c>
      <c r="AY82" s="19" t="s">
        <v>142</v>
      </c>
      <c r="BE82" s="218">
        <f>IF(N82="základní",J82,0)</f>
        <v>0</v>
      </c>
      <c r="BF82" s="218">
        <f>IF(N82="snížená",J82,0)</f>
        <v>0</v>
      </c>
      <c r="BG82" s="218">
        <f>IF(N82="zákl. přenesená",J82,0)</f>
        <v>0</v>
      </c>
      <c r="BH82" s="218">
        <f>IF(N82="sníž. přenesená",J82,0)</f>
        <v>0</v>
      </c>
      <c r="BI82" s="218">
        <f>IF(N82="nulová",J82,0)</f>
        <v>0</v>
      </c>
      <c r="BJ82" s="19" t="s">
        <v>83</v>
      </c>
      <c r="BK82" s="218">
        <f>ROUND(I82*H82,2)</f>
        <v>0</v>
      </c>
      <c r="BL82" s="19" t="s">
        <v>150</v>
      </c>
      <c r="BM82" s="217" t="s">
        <v>85</v>
      </c>
    </row>
    <row r="83" s="2" customFormat="1">
      <c r="A83" s="40"/>
      <c r="B83" s="41"/>
      <c r="C83" s="42"/>
      <c r="D83" s="219" t="s">
        <v>152</v>
      </c>
      <c r="E83" s="42"/>
      <c r="F83" s="220" t="s">
        <v>1368</v>
      </c>
      <c r="G83" s="42"/>
      <c r="H83" s="42"/>
      <c r="I83" s="221"/>
      <c r="J83" s="42"/>
      <c r="K83" s="42"/>
      <c r="L83" s="46"/>
      <c r="M83" s="222"/>
      <c r="N83" s="223"/>
      <c r="O83" s="86"/>
      <c r="P83" s="86"/>
      <c r="Q83" s="86"/>
      <c r="R83" s="86"/>
      <c r="S83" s="86"/>
      <c r="T83" s="87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152</v>
      </c>
      <c r="AU83" s="19" t="s">
        <v>83</v>
      </c>
    </row>
    <row r="84" s="2" customFormat="1" ht="33" customHeight="1">
      <c r="A84" s="40"/>
      <c r="B84" s="41"/>
      <c r="C84" s="206" t="s">
        <v>75</v>
      </c>
      <c r="D84" s="206" t="s">
        <v>145</v>
      </c>
      <c r="E84" s="207" t="s">
        <v>1370</v>
      </c>
      <c r="F84" s="208" t="s">
        <v>1371</v>
      </c>
      <c r="G84" s="209" t="s">
        <v>1369</v>
      </c>
      <c r="H84" s="210">
        <v>3</v>
      </c>
      <c r="I84" s="211"/>
      <c r="J84" s="212">
        <f>ROUND(I84*H84,2)</f>
        <v>0</v>
      </c>
      <c r="K84" s="208" t="s">
        <v>19</v>
      </c>
      <c r="L84" s="46"/>
      <c r="M84" s="213" t="s">
        <v>19</v>
      </c>
      <c r="N84" s="214" t="s">
        <v>46</v>
      </c>
      <c r="O84" s="86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7" t="s">
        <v>150</v>
      </c>
      <c r="AT84" s="217" t="s">
        <v>145</v>
      </c>
      <c r="AU84" s="217" t="s">
        <v>83</v>
      </c>
      <c r="AY84" s="19" t="s">
        <v>142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9" t="s">
        <v>83</v>
      </c>
      <c r="BK84" s="218">
        <f>ROUND(I84*H84,2)</f>
        <v>0</v>
      </c>
      <c r="BL84" s="19" t="s">
        <v>150</v>
      </c>
      <c r="BM84" s="217" t="s">
        <v>150</v>
      </c>
    </row>
    <row r="85" s="2" customFormat="1">
      <c r="A85" s="40"/>
      <c r="B85" s="41"/>
      <c r="C85" s="42"/>
      <c r="D85" s="219" t="s">
        <v>152</v>
      </c>
      <c r="E85" s="42"/>
      <c r="F85" s="220" t="s">
        <v>1371</v>
      </c>
      <c r="G85" s="42"/>
      <c r="H85" s="42"/>
      <c r="I85" s="221"/>
      <c r="J85" s="42"/>
      <c r="K85" s="42"/>
      <c r="L85" s="46"/>
      <c r="M85" s="222"/>
      <c r="N85" s="223"/>
      <c r="O85" s="86"/>
      <c r="P85" s="86"/>
      <c r="Q85" s="86"/>
      <c r="R85" s="86"/>
      <c r="S85" s="86"/>
      <c r="T85" s="87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152</v>
      </c>
      <c r="AU85" s="19" t="s">
        <v>83</v>
      </c>
    </row>
    <row r="86" s="2" customFormat="1" ht="16.5" customHeight="1">
      <c r="A86" s="40"/>
      <c r="B86" s="41"/>
      <c r="C86" s="206" t="s">
        <v>75</v>
      </c>
      <c r="D86" s="206" t="s">
        <v>145</v>
      </c>
      <c r="E86" s="207" t="s">
        <v>1372</v>
      </c>
      <c r="F86" s="208" t="s">
        <v>1373</v>
      </c>
      <c r="G86" s="209" t="s">
        <v>1374</v>
      </c>
      <c r="H86" s="210">
        <v>1</v>
      </c>
      <c r="I86" s="211"/>
      <c r="J86" s="212">
        <f>ROUND(I86*H86,2)</f>
        <v>0</v>
      </c>
      <c r="K86" s="208" t="s">
        <v>19</v>
      </c>
      <c r="L86" s="46"/>
      <c r="M86" s="213" t="s">
        <v>19</v>
      </c>
      <c r="N86" s="214" t="s">
        <v>46</v>
      </c>
      <c r="O86" s="86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7" t="s">
        <v>150</v>
      </c>
      <c r="AT86" s="217" t="s">
        <v>145</v>
      </c>
      <c r="AU86" s="217" t="s">
        <v>83</v>
      </c>
      <c r="AY86" s="19" t="s">
        <v>142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9" t="s">
        <v>83</v>
      </c>
      <c r="BK86" s="218">
        <f>ROUND(I86*H86,2)</f>
        <v>0</v>
      </c>
      <c r="BL86" s="19" t="s">
        <v>150</v>
      </c>
      <c r="BM86" s="217" t="s">
        <v>192</v>
      </c>
    </row>
    <row r="87" s="2" customFormat="1">
      <c r="A87" s="40"/>
      <c r="B87" s="41"/>
      <c r="C87" s="42"/>
      <c r="D87" s="219" t="s">
        <v>152</v>
      </c>
      <c r="E87" s="42"/>
      <c r="F87" s="220" t="s">
        <v>1373</v>
      </c>
      <c r="G87" s="42"/>
      <c r="H87" s="42"/>
      <c r="I87" s="221"/>
      <c r="J87" s="42"/>
      <c r="K87" s="42"/>
      <c r="L87" s="46"/>
      <c r="M87" s="222"/>
      <c r="N87" s="223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152</v>
      </c>
      <c r="AU87" s="19" t="s">
        <v>83</v>
      </c>
    </row>
    <row r="88" s="2" customFormat="1" ht="16.5" customHeight="1">
      <c r="A88" s="40"/>
      <c r="B88" s="41"/>
      <c r="C88" s="206" t="s">
        <v>75</v>
      </c>
      <c r="D88" s="206" t="s">
        <v>145</v>
      </c>
      <c r="E88" s="207" t="s">
        <v>1375</v>
      </c>
      <c r="F88" s="208" t="s">
        <v>1376</v>
      </c>
      <c r="G88" s="209" t="s">
        <v>487</v>
      </c>
      <c r="H88" s="210">
        <v>0.5</v>
      </c>
      <c r="I88" s="211"/>
      <c r="J88" s="212">
        <f>ROUND(I88*H88,2)</f>
        <v>0</v>
      </c>
      <c r="K88" s="208" t="s">
        <v>19</v>
      </c>
      <c r="L88" s="46"/>
      <c r="M88" s="213" t="s">
        <v>19</v>
      </c>
      <c r="N88" s="214" t="s">
        <v>46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150</v>
      </c>
      <c r="AT88" s="217" t="s">
        <v>145</v>
      </c>
      <c r="AU88" s="217" t="s">
        <v>83</v>
      </c>
      <c r="AY88" s="19" t="s">
        <v>142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83</v>
      </c>
      <c r="BK88" s="218">
        <f>ROUND(I88*H88,2)</f>
        <v>0</v>
      </c>
      <c r="BL88" s="19" t="s">
        <v>150</v>
      </c>
      <c r="BM88" s="217" t="s">
        <v>227</v>
      </c>
    </row>
    <row r="89" s="2" customFormat="1">
      <c r="A89" s="40"/>
      <c r="B89" s="41"/>
      <c r="C89" s="42"/>
      <c r="D89" s="219" t="s">
        <v>152</v>
      </c>
      <c r="E89" s="42"/>
      <c r="F89" s="220" t="s">
        <v>1376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152</v>
      </c>
      <c r="AU89" s="19" t="s">
        <v>83</v>
      </c>
    </row>
    <row r="90" s="2" customFormat="1" ht="33" customHeight="1">
      <c r="A90" s="40"/>
      <c r="B90" s="41"/>
      <c r="C90" s="206" t="s">
        <v>75</v>
      </c>
      <c r="D90" s="206" t="s">
        <v>145</v>
      </c>
      <c r="E90" s="207" t="s">
        <v>1377</v>
      </c>
      <c r="F90" s="208" t="s">
        <v>1378</v>
      </c>
      <c r="G90" s="209" t="s">
        <v>1379</v>
      </c>
      <c r="H90" s="210">
        <v>48</v>
      </c>
      <c r="I90" s="211"/>
      <c r="J90" s="212">
        <f>ROUND(I90*H90,2)</f>
        <v>0</v>
      </c>
      <c r="K90" s="208" t="s">
        <v>19</v>
      </c>
      <c r="L90" s="46"/>
      <c r="M90" s="213" t="s">
        <v>19</v>
      </c>
      <c r="N90" s="214" t="s">
        <v>46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150</v>
      </c>
      <c r="AT90" s="217" t="s">
        <v>145</v>
      </c>
      <c r="AU90" s="217" t="s">
        <v>83</v>
      </c>
      <c r="AY90" s="19" t="s">
        <v>142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83</v>
      </c>
      <c r="BK90" s="218">
        <f>ROUND(I90*H90,2)</f>
        <v>0</v>
      </c>
      <c r="BL90" s="19" t="s">
        <v>150</v>
      </c>
      <c r="BM90" s="217" t="s">
        <v>217</v>
      </c>
    </row>
    <row r="91" s="2" customFormat="1">
      <c r="A91" s="40"/>
      <c r="B91" s="41"/>
      <c r="C91" s="42"/>
      <c r="D91" s="219" t="s">
        <v>152</v>
      </c>
      <c r="E91" s="42"/>
      <c r="F91" s="220" t="s">
        <v>1378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152</v>
      </c>
      <c r="AU91" s="19" t="s">
        <v>83</v>
      </c>
    </row>
    <row r="92" s="2" customFormat="1" ht="24.15" customHeight="1">
      <c r="A92" s="40"/>
      <c r="B92" s="41"/>
      <c r="C92" s="206" t="s">
        <v>75</v>
      </c>
      <c r="D92" s="206" t="s">
        <v>145</v>
      </c>
      <c r="E92" s="207" t="s">
        <v>1380</v>
      </c>
      <c r="F92" s="208" t="s">
        <v>1381</v>
      </c>
      <c r="G92" s="209" t="s">
        <v>165</v>
      </c>
      <c r="H92" s="210">
        <v>2</v>
      </c>
      <c r="I92" s="211"/>
      <c r="J92" s="212">
        <f>ROUND(I92*H92,2)</f>
        <v>0</v>
      </c>
      <c r="K92" s="208" t="s">
        <v>19</v>
      </c>
      <c r="L92" s="46"/>
      <c r="M92" s="213" t="s">
        <v>19</v>
      </c>
      <c r="N92" s="214" t="s">
        <v>46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150</v>
      </c>
      <c r="AT92" s="217" t="s">
        <v>145</v>
      </c>
      <c r="AU92" s="217" t="s">
        <v>83</v>
      </c>
      <c r="AY92" s="19" t="s">
        <v>142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83</v>
      </c>
      <c r="BK92" s="218">
        <f>ROUND(I92*H92,2)</f>
        <v>0</v>
      </c>
      <c r="BL92" s="19" t="s">
        <v>150</v>
      </c>
      <c r="BM92" s="217" t="s">
        <v>8</v>
      </c>
    </row>
    <row r="93" s="2" customFormat="1">
      <c r="A93" s="40"/>
      <c r="B93" s="41"/>
      <c r="C93" s="42"/>
      <c r="D93" s="219" t="s">
        <v>152</v>
      </c>
      <c r="E93" s="42"/>
      <c r="F93" s="220" t="s">
        <v>1381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152</v>
      </c>
      <c r="AU93" s="19" t="s">
        <v>83</v>
      </c>
    </row>
    <row r="94" s="2" customFormat="1" ht="24.15" customHeight="1">
      <c r="A94" s="40"/>
      <c r="B94" s="41"/>
      <c r="C94" s="206" t="s">
        <v>75</v>
      </c>
      <c r="D94" s="206" t="s">
        <v>145</v>
      </c>
      <c r="E94" s="207" t="s">
        <v>1382</v>
      </c>
      <c r="F94" s="208" t="s">
        <v>1383</v>
      </c>
      <c r="G94" s="209" t="s">
        <v>1374</v>
      </c>
      <c r="H94" s="210">
        <v>1</v>
      </c>
      <c r="I94" s="211"/>
      <c r="J94" s="212">
        <f>ROUND(I94*H94,2)</f>
        <v>0</v>
      </c>
      <c r="K94" s="208" t="s">
        <v>19</v>
      </c>
      <c r="L94" s="46"/>
      <c r="M94" s="213" t="s">
        <v>19</v>
      </c>
      <c r="N94" s="214" t="s">
        <v>46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150</v>
      </c>
      <c r="AT94" s="217" t="s">
        <v>145</v>
      </c>
      <c r="AU94" s="217" t="s">
        <v>83</v>
      </c>
      <c r="AY94" s="19" t="s">
        <v>142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83</v>
      </c>
      <c r="BK94" s="218">
        <f>ROUND(I94*H94,2)</f>
        <v>0</v>
      </c>
      <c r="BL94" s="19" t="s">
        <v>150</v>
      </c>
      <c r="BM94" s="217" t="s">
        <v>271</v>
      </c>
    </row>
    <row r="95" s="2" customFormat="1">
      <c r="A95" s="40"/>
      <c r="B95" s="41"/>
      <c r="C95" s="42"/>
      <c r="D95" s="219" t="s">
        <v>152</v>
      </c>
      <c r="E95" s="42"/>
      <c r="F95" s="220" t="s">
        <v>1383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152</v>
      </c>
      <c r="AU95" s="19" t="s">
        <v>83</v>
      </c>
    </row>
    <row r="96" s="2" customFormat="1" ht="21.75" customHeight="1">
      <c r="A96" s="40"/>
      <c r="B96" s="41"/>
      <c r="C96" s="206" t="s">
        <v>75</v>
      </c>
      <c r="D96" s="206" t="s">
        <v>145</v>
      </c>
      <c r="E96" s="207" t="s">
        <v>1384</v>
      </c>
      <c r="F96" s="208" t="s">
        <v>1385</v>
      </c>
      <c r="G96" s="209" t="s">
        <v>1379</v>
      </c>
      <c r="H96" s="210">
        <v>3</v>
      </c>
      <c r="I96" s="211"/>
      <c r="J96" s="212">
        <f>ROUND(I96*H96,2)</f>
        <v>0</v>
      </c>
      <c r="K96" s="208" t="s">
        <v>19</v>
      </c>
      <c r="L96" s="46"/>
      <c r="M96" s="213" t="s">
        <v>19</v>
      </c>
      <c r="N96" s="214" t="s">
        <v>46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150</v>
      </c>
      <c r="AT96" s="217" t="s">
        <v>145</v>
      </c>
      <c r="AU96" s="217" t="s">
        <v>83</v>
      </c>
      <c r="AY96" s="19" t="s">
        <v>142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83</v>
      </c>
      <c r="BK96" s="218">
        <f>ROUND(I96*H96,2)</f>
        <v>0</v>
      </c>
      <c r="BL96" s="19" t="s">
        <v>150</v>
      </c>
      <c r="BM96" s="217" t="s">
        <v>275</v>
      </c>
    </row>
    <row r="97" s="2" customFormat="1">
      <c r="A97" s="40"/>
      <c r="B97" s="41"/>
      <c r="C97" s="42"/>
      <c r="D97" s="219" t="s">
        <v>152</v>
      </c>
      <c r="E97" s="42"/>
      <c r="F97" s="220" t="s">
        <v>1385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152</v>
      </c>
      <c r="AU97" s="19" t="s">
        <v>83</v>
      </c>
    </row>
    <row r="98" s="2" customFormat="1" ht="16.5" customHeight="1">
      <c r="A98" s="40"/>
      <c r="B98" s="41"/>
      <c r="C98" s="206" t="s">
        <v>75</v>
      </c>
      <c r="D98" s="206" t="s">
        <v>145</v>
      </c>
      <c r="E98" s="207" t="s">
        <v>1386</v>
      </c>
      <c r="F98" s="208" t="s">
        <v>1387</v>
      </c>
      <c r="G98" s="209" t="s">
        <v>1379</v>
      </c>
      <c r="H98" s="210">
        <v>5</v>
      </c>
      <c r="I98" s="211"/>
      <c r="J98" s="212">
        <f>ROUND(I98*H98,2)</f>
        <v>0</v>
      </c>
      <c r="K98" s="208" t="s">
        <v>19</v>
      </c>
      <c r="L98" s="46"/>
      <c r="M98" s="213" t="s">
        <v>19</v>
      </c>
      <c r="N98" s="214" t="s">
        <v>46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150</v>
      </c>
      <c r="AT98" s="217" t="s">
        <v>145</v>
      </c>
      <c r="AU98" s="217" t="s">
        <v>83</v>
      </c>
      <c r="AY98" s="19" t="s">
        <v>142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83</v>
      </c>
      <c r="BK98" s="218">
        <f>ROUND(I98*H98,2)</f>
        <v>0</v>
      </c>
      <c r="BL98" s="19" t="s">
        <v>150</v>
      </c>
      <c r="BM98" s="217" t="s">
        <v>282</v>
      </c>
    </row>
    <row r="99" s="2" customFormat="1">
      <c r="A99" s="40"/>
      <c r="B99" s="41"/>
      <c r="C99" s="42"/>
      <c r="D99" s="219" t="s">
        <v>152</v>
      </c>
      <c r="E99" s="42"/>
      <c r="F99" s="220" t="s">
        <v>1387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152</v>
      </c>
      <c r="AU99" s="19" t="s">
        <v>83</v>
      </c>
    </row>
    <row r="100" s="2" customFormat="1" ht="16.5" customHeight="1">
      <c r="A100" s="40"/>
      <c r="B100" s="41"/>
      <c r="C100" s="206" t="s">
        <v>75</v>
      </c>
      <c r="D100" s="206" t="s">
        <v>145</v>
      </c>
      <c r="E100" s="207" t="s">
        <v>1388</v>
      </c>
      <c r="F100" s="208" t="s">
        <v>1389</v>
      </c>
      <c r="G100" s="209" t="s">
        <v>487</v>
      </c>
      <c r="H100" s="210">
        <v>30</v>
      </c>
      <c r="I100" s="211"/>
      <c r="J100" s="212">
        <f>ROUND(I100*H100,2)</f>
        <v>0</v>
      </c>
      <c r="K100" s="208" t="s">
        <v>19</v>
      </c>
      <c r="L100" s="46"/>
      <c r="M100" s="213" t="s">
        <v>19</v>
      </c>
      <c r="N100" s="214" t="s">
        <v>46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150</v>
      </c>
      <c r="AT100" s="217" t="s">
        <v>145</v>
      </c>
      <c r="AU100" s="217" t="s">
        <v>83</v>
      </c>
      <c r="AY100" s="19" t="s">
        <v>142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83</v>
      </c>
      <c r="BK100" s="218">
        <f>ROUND(I100*H100,2)</f>
        <v>0</v>
      </c>
      <c r="BL100" s="19" t="s">
        <v>150</v>
      </c>
      <c r="BM100" s="217" t="s">
        <v>941</v>
      </c>
    </row>
    <row r="101" s="2" customFormat="1">
      <c r="A101" s="40"/>
      <c r="B101" s="41"/>
      <c r="C101" s="42"/>
      <c r="D101" s="219" t="s">
        <v>152</v>
      </c>
      <c r="E101" s="42"/>
      <c r="F101" s="220" t="s">
        <v>1389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152</v>
      </c>
      <c r="AU101" s="19" t="s">
        <v>83</v>
      </c>
    </row>
    <row r="102" s="2" customFormat="1" ht="16.5" customHeight="1">
      <c r="A102" s="40"/>
      <c r="B102" s="41"/>
      <c r="C102" s="206" t="s">
        <v>75</v>
      </c>
      <c r="D102" s="206" t="s">
        <v>145</v>
      </c>
      <c r="E102" s="207" t="s">
        <v>1390</v>
      </c>
      <c r="F102" s="208" t="s">
        <v>1391</v>
      </c>
      <c r="G102" s="209" t="s">
        <v>165</v>
      </c>
      <c r="H102" s="210">
        <v>20</v>
      </c>
      <c r="I102" s="211"/>
      <c r="J102" s="212">
        <f>ROUND(I102*H102,2)</f>
        <v>0</v>
      </c>
      <c r="K102" s="208" t="s">
        <v>19</v>
      </c>
      <c r="L102" s="46"/>
      <c r="M102" s="213" t="s">
        <v>19</v>
      </c>
      <c r="N102" s="214" t="s">
        <v>46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150</v>
      </c>
      <c r="AT102" s="217" t="s">
        <v>145</v>
      </c>
      <c r="AU102" s="217" t="s">
        <v>83</v>
      </c>
      <c r="AY102" s="19" t="s">
        <v>142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83</v>
      </c>
      <c r="BK102" s="218">
        <f>ROUND(I102*H102,2)</f>
        <v>0</v>
      </c>
      <c r="BL102" s="19" t="s">
        <v>150</v>
      </c>
      <c r="BM102" s="217" t="s">
        <v>303</v>
      </c>
    </row>
    <row r="103" s="2" customFormat="1">
      <c r="A103" s="40"/>
      <c r="B103" s="41"/>
      <c r="C103" s="42"/>
      <c r="D103" s="219" t="s">
        <v>152</v>
      </c>
      <c r="E103" s="42"/>
      <c r="F103" s="220" t="s">
        <v>1391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152</v>
      </c>
      <c r="AU103" s="19" t="s">
        <v>83</v>
      </c>
    </row>
    <row r="104" s="2" customFormat="1" ht="16.5" customHeight="1">
      <c r="A104" s="40"/>
      <c r="B104" s="41"/>
      <c r="C104" s="206" t="s">
        <v>75</v>
      </c>
      <c r="D104" s="206" t="s">
        <v>145</v>
      </c>
      <c r="E104" s="207" t="s">
        <v>1392</v>
      </c>
      <c r="F104" s="208" t="s">
        <v>1393</v>
      </c>
      <c r="G104" s="209" t="s">
        <v>165</v>
      </c>
      <c r="H104" s="210">
        <v>20</v>
      </c>
      <c r="I104" s="211"/>
      <c r="J104" s="212">
        <f>ROUND(I104*H104,2)</f>
        <v>0</v>
      </c>
      <c r="K104" s="208" t="s">
        <v>19</v>
      </c>
      <c r="L104" s="46"/>
      <c r="M104" s="213" t="s">
        <v>19</v>
      </c>
      <c r="N104" s="214" t="s">
        <v>46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150</v>
      </c>
      <c r="AT104" s="217" t="s">
        <v>145</v>
      </c>
      <c r="AU104" s="217" t="s">
        <v>83</v>
      </c>
      <c r="AY104" s="19" t="s">
        <v>142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83</v>
      </c>
      <c r="BK104" s="218">
        <f>ROUND(I104*H104,2)</f>
        <v>0</v>
      </c>
      <c r="BL104" s="19" t="s">
        <v>150</v>
      </c>
      <c r="BM104" s="217" t="s">
        <v>314</v>
      </c>
    </row>
    <row r="105" s="2" customFormat="1">
      <c r="A105" s="40"/>
      <c r="B105" s="41"/>
      <c r="C105" s="42"/>
      <c r="D105" s="219" t="s">
        <v>152</v>
      </c>
      <c r="E105" s="42"/>
      <c r="F105" s="220" t="s">
        <v>1393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152</v>
      </c>
      <c r="AU105" s="19" t="s">
        <v>83</v>
      </c>
    </row>
    <row r="106" s="2" customFormat="1" ht="16.5" customHeight="1">
      <c r="A106" s="40"/>
      <c r="B106" s="41"/>
      <c r="C106" s="206" t="s">
        <v>75</v>
      </c>
      <c r="D106" s="206" t="s">
        <v>145</v>
      </c>
      <c r="E106" s="207" t="s">
        <v>1394</v>
      </c>
      <c r="F106" s="208" t="s">
        <v>1395</v>
      </c>
      <c r="G106" s="209" t="s">
        <v>1374</v>
      </c>
      <c r="H106" s="210">
        <v>1</v>
      </c>
      <c r="I106" s="211"/>
      <c r="J106" s="212">
        <f>ROUND(I106*H106,2)</f>
        <v>0</v>
      </c>
      <c r="K106" s="208" t="s">
        <v>19</v>
      </c>
      <c r="L106" s="46"/>
      <c r="M106" s="213" t="s">
        <v>19</v>
      </c>
      <c r="N106" s="214" t="s">
        <v>46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150</v>
      </c>
      <c r="AT106" s="217" t="s">
        <v>145</v>
      </c>
      <c r="AU106" s="217" t="s">
        <v>83</v>
      </c>
      <c r="AY106" s="19" t="s">
        <v>142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83</v>
      </c>
      <c r="BK106" s="218">
        <f>ROUND(I106*H106,2)</f>
        <v>0</v>
      </c>
      <c r="BL106" s="19" t="s">
        <v>150</v>
      </c>
      <c r="BM106" s="217" t="s">
        <v>322</v>
      </c>
    </row>
    <row r="107" s="2" customFormat="1">
      <c r="A107" s="40"/>
      <c r="B107" s="41"/>
      <c r="C107" s="42"/>
      <c r="D107" s="219" t="s">
        <v>152</v>
      </c>
      <c r="E107" s="42"/>
      <c r="F107" s="220" t="s">
        <v>1395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152</v>
      </c>
      <c r="AU107" s="19" t="s">
        <v>83</v>
      </c>
    </row>
    <row r="108" s="2" customFormat="1" ht="16.5" customHeight="1">
      <c r="A108" s="40"/>
      <c r="B108" s="41"/>
      <c r="C108" s="206" t="s">
        <v>75</v>
      </c>
      <c r="D108" s="206" t="s">
        <v>145</v>
      </c>
      <c r="E108" s="207" t="s">
        <v>1396</v>
      </c>
      <c r="F108" s="208" t="s">
        <v>1397</v>
      </c>
      <c r="G108" s="209" t="s">
        <v>1374</v>
      </c>
      <c r="H108" s="210">
        <v>1</v>
      </c>
      <c r="I108" s="211"/>
      <c r="J108" s="212">
        <f>ROUND(I108*H108,2)</f>
        <v>0</v>
      </c>
      <c r="K108" s="208" t="s">
        <v>19</v>
      </c>
      <c r="L108" s="46"/>
      <c r="M108" s="213" t="s">
        <v>19</v>
      </c>
      <c r="N108" s="214" t="s">
        <v>46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150</v>
      </c>
      <c r="AT108" s="217" t="s">
        <v>145</v>
      </c>
      <c r="AU108" s="217" t="s">
        <v>83</v>
      </c>
      <c r="AY108" s="19" t="s">
        <v>142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83</v>
      </c>
      <c r="BK108" s="218">
        <f>ROUND(I108*H108,2)</f>
        <v>0</v>
      </c>
      <c r="BL108" s="19" t="s">
        <v>150</v>
      </c>
      <c r="BM108" s="217" t="s">
        <v>339</v>
      </c>
    </row>
    <row r="109" s="2" customFormat="1">
      <c r="A109" s="40"/>
      <c r="B109" s="41"/>
      <c r="C109" s="42"/>
      <c r="D109" s="219" t="s">
        <v>152</v>
      </c>
      <c r="E109" s="42"/>
      <c r="F109" s="220" t="s">
        <v>1397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152</v>
      </c>
      <c r="AU109" s="19" t="s">
        <v>83</v>
      </c>
    </row>
    <row r="110" s="2" customFormat="1" ht="16.5" customHeight="1">
      <c r="A110" s="40"/>
      <c r="B110" s="41"/>
      <c r="C110" s="206" t="s">
        <v>75</v>
      </c>
      <c r="D110" s="206" t="s">
        <v>145</v>
      </c>
      <c r="E110" s="207" t="s">
        <v>1398</v>
      </c>
      <c r="F110" s="208" t="s">
        <v>1399</v>
      </c>
      <c r="G110" s="209" t="s">
        <v>1374</v>
      </c>
      <c r="H110" s="210">
        <v>1</v>
      </c>
      <c r="I110" s="211"/>
      <c r="J110" s="212">
        <f>ROUND(I110*H110,2)</f>
        <v>0</v>
      </c>
      <c r="K110" s="208" t="s">
        <v>19</v>
      </c>
      <c r="L110" s="46"/>
      <c r="M110" s="213" t="s">
        <v>19</v>
      </c>
      <c r="N110" s="214" t="s">
        <v>46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150</v>
      </c>
      <c r="AT110" s="217" t="s">
        <v>145</v>
      </c>
      <c r="AU110" s="217" t="s">
        <v>83</v>
      </c>
      <c r="AY110" s="19" t="s">
        <v>142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83</v>
      </c>
      <c r="BK110" s="218">
        <f>ROUND(I110*H110,2)</f>
        <v>0</v>
      </c>
      <c r="BL110" s="19" t="s">
        <v>150</v>
      </c>
      <c r="BM110" s="217" t="s">
        <v>347</v>
      </c>
    </row>
    <row r="111" s="2" customFormat="1">
      <c r="A111" s="40"/>
      <c r="B111" s="41"/>
      <c r="C111" s="42"/>
      <c r="D111" s="219" t="s">
        <v>152</v>
      </c>
      <c r="E111" s="42"/>
      <c r="F111" s="220" t="s">
        <v>1399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152</v>
      </c>
      <c r="AU111" s="19" t="s">
        <v>83</v>
      </c>
    </row>
    <row r="112" s="2" customFormat="1" ht="16.5" customHeight="1">
      <c r="A112" s="40"/>
      <c r="B112" s="41"/>
      <c r="C112" s="206" t="s">
        <v>75</v>
      </c>
      <c r="D112" s="206" t="s">
        <v>145</v>
      </c>
      <c r="E112" s="207" t="s">
        <v>1400</v>
      </c>
      <c r="F112" s="208" t="s">
        <v>1401</v>
      </c>
      <c r="G112" s="209" t="s">
        <v>1374</v>
      </c>
      <c r="H112" s="210">
        <v>1</v>
      </c>
      <c r="I112" s="211"/>
      <c r="J112" s="212">
        <f>ROUND(I112*H112,2)</f>
        <v>0</v>
      </c>
      <c r="K112" s="208" t="s">
        <v>19</v>
      </c>
      <c r="L112" s="46"/>
      <c r="M112" s="213" t="s">
        <v>19</v>
      </c>
      <c r="N112" s="214" t="s">
        <v>46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150</v>
      </c>
      <c r="AT112" s="217" t="s">
        <v>145</v>
      </c>
      <c r="AU112" s="217" t="s">
        <v>83</v>
      </c>
      <c r="AY112" s="19" t="s">
        <v>142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83</v>
      </c>
      <c r="BK112" s="218">
        <f>ROUND(I112*H112,2)</f>
        <v>0</v>
      </c>
      <c r="BL112" s="19" t="s">
        <v>150</v>
      </c>
      <c r="BM112" s="217" t="s">
        <v>335</v>
      </c>
    </row>
    <row r="113" s="2" customFormat="1">
      <c r="A113" s="40"/>
      <c r="B113" s="41"/>
      <c r="C113" s="42"/>
      <c r="D113" s="219" t="s">
        <v>152</v>
      </c>
      <c r="E113" s="42"/>
      <c r="F113" s="220" t="s">
        <v>1401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152</v>
      </c>
      <c r="AU113" s="19" t="s">
        <v>83</v>
      </c>
    </row>
    <row r="114" s="2" customFormat="1" ht="16.5" customHeight="1">
      <c r="A114" s="40"/>
      <c r="B114" s="41"/>
      <c r="C114" s="206" t="s">
        <v>75</v>
      </c>
      <c r="D114" s="206" t="s">
        <v>145</v>
      </c>
      <c r="E114" s="207" t="s">
        <v>1402</v>
      </c>
      <c r="F114" s="208" t="s">
        <v>1403</v>
      </c>
      <c r="G114" s="209" t="s">
        <v>1374</v>
      </c>
      <c r="H114" s="210">
        <v>1</v>
      </c>
      <c r="I114" s="211"/>
      <c r="J114" s="212">
        <f>ROUND(I114*H114,2)</f>
        <v>0</v>
      </c>
      <c r="K114" s="208" t="s">
        <v>19</v>
      </c>
      <c r="L114" s="46"/>
      <c r="M114" s="213" t="s">
        <v>19</v>
      </c>
      <c r="N114" s="214" t="s">
        <v>46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150</v>
      </c>
      <c r="AT114" s="217" t="s">
        <v>145</v>
      </c>
      <c r="AU114" s="217" t="s">
        <v>83</v>
      </c>
      <c r="AY114" s="19" t="s">
        <v>142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83</v>
      </c>
      <c r="BK114" s="218">
        <f>ROUND(I114*H114,2)</f>
        <v>0</v>
      </c>
      <c r="BL114" s="19" t="s">
        <v>150</v>
      </c>
      <c r="BM114" s="217" t="s">
        <v>1006</v>
      </c>
    </row>
    <row r="115" s="2" customFormat="1">
      <c r="A115" s="40"/>
      <c r="B115" s="41"/>
      <c r="C115" s="42"/>
      <c r="D115" s="219" t="s">
        <v>152</v>
      </c>
      <c r="E115" s="42"/>
      <c r="F115" s="220" t="s">
        <v>1403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152</v>
      </c>
      <c r="AU115" s="19" t="s">
        <v>83</v>
      </c>
    </row>
    <row r="116" s="2" customFormat="1" ht="16.5" customHeight="1">
      <c r="A116" s="40"/>
      <c r="B116" s="41"/>
      <c r="C116" s="206" t="s">
        <v>75</v>
      </c>
      <c r="D116" s="206" t="s">
        <v>145</v>
      </c>
      <c r="E116" s="207" t="s">
        <v>1404</v>
      </c>
      <c r="F116" s="208" t="s">
        <v>1405</v>
      </c>
      <c r="G116" s="209" t="s">
        <v>1374</v>
      </c>
      <c r="H116" s="210">
        <v>1</v>
      </c>
      <c r="I116" s="211"/>
      <c r="J116" s="212">
        <f>ROUND(I116*H116,2)</f>
        <v>0</v>
      </c>
      <c r="K116" s="208" t="s">
        <v>19</v>
      </c>
      <c r="L116" s="46"/>
      <c r="M116" s="213" t="s">
        <v>19</v>
      </c>
      <c r="N116" s="214" t="s">
        <v>46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150</v>
      </c>
      <c r="AT116" s="217" t="s">
        <v>145</v>
      </c>
      <c r="AU116" s="217" t="s">
        <v>83</v>
      </c>
      <c r="AY116" s="19" t="s">
        <v>142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83</v>
      </c>
      <c r="BK116" s="218">
        <f>ROUND(I116*H116,2)</f>
        <v>0</v>
      </c>
      <c r="BL116" s="19" t="s">
        <v>150</v>
      </c>
      <c r="BM116" s="217" t="s">
        <v>1017</v>
      </c>
    </row>
    <row r="117" s="2" customFormat="1">
      <c r="A117" s="40"/>
      <c r="B117" s="41"/>
      <c r="C117" s="42"/>
      <c r="D117" s="219" t="s">
        <v>152</v>
      </c>
      <c r="E117" s="42"/>
      <c r="F117" s="220" t="s">
        <v>1405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152</v>
      </c>
      <c r="AU117" s="19" t="s">
        <v>83</v>
      </c>
    </row>
    <row r="118" s="2" customFormat="1" ht="16.5" customHeight="1">
      <c r="A118" s="40"/>
      <c r="B118" s="41"/>
      <c r="C118" s="206" t="s">
        <v>75</v>
      </c>
      <c r="D118" s="206" t="s">
        <v>145</v>
      </c>
      <c r="E118" s="207" t="s">
        <v>1406</v>
      </c>
      <c r="F118" s="208" t="s">
        <v>1407</v>
      </c>
      <c r="G118" s="209" t="s">
        <v>1374</v>
      </c>
      <c r="H118" s="210">
        <v>1</v>
      </c>
      <c r="I118" s="211"/>
      <c r="J118" s="212">
        <f>ROUND(I118*H118,2)</f>
        <v>0</v>
      </c>
      <c r="K118" s="208" t="s">
        <v>19</v>
      </c>
      <c r="L118" s="46"/>
      <c r="M118" s="213" t="s">
        <v>19</v>
      </c>
      <c r="N118" s="214" t="s">
        <v>46</v>
      </c>
      <c r="O118" s="86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150</v>
      </c>
      <c r="AT118" s="217" t="s">
        <v>145</v>
      </c>
      <c r="AU118" s="217" t="s">
        <v>83</v>
      </c>
      <c r="AY118" s="19" t="s">
        <v>142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83</v>
      </c>
      <c r="BK118" s="218">
        <f>ROUND(I118*H118,2)</f>
        <v>0</v>
      </c>
      <c r="BL118" s="19" t="s">
        <v>150</v>
      </c>
      <c r="BM118" s="217" t="s">
        <v>1027</v>
      </c>
    </row>
    <row r="119" s="2" customFormat="1">
      <c r="A119" s="40"/>
      <c r="B119" s="41"/>
      <c r="C119" s="42"/>
      <c r="D119" s="219" t="s">
        <v>152</v>
      </c>
      <c r="E119" s="42"/>
      <c r="F119" s="220" t="s">
        <v>1407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152</v>
      </c>
      <c r="AU119" s="19" t="s">
        <v>83</v>
      </c>
    </row>
    <row r="120" s="2" customFormat="1" ht="24.15" customHeight="1">
      <c r="A120" s="40"/>
      <c r="B120" s="41"/>
      <c r="C120" s="206" t="s">
        <v>75</v>
      </c>
      <c r="D120" s="206" t="s">
        <v>145</v>
      </c>
      <c r="E120" s="207" t="s">
        <v>1408</v>
      </c>
      <c r="F120" s="208" t="s">
        <v>1409</v>
      </c>
      <c r="G120" s="209" t="s">
        <v>1374</v>
      </c>
      <c r="H120" s="210">
        <v>1</v>
      </c>
      <c r="I120" s="211"/>
      <c r="J120" s="212">
        <f>ROUND(I120*H120,2)</f>
        <v>0</v>
      </c>
      <c r="K120" s="208" t="s">
        <v>19</v>
      </c>
      <c r="L120" s="46"/>
      <c r="M120" s="213" t="s">
        <v>19</v>
      </c>
      <c r="N120" s="214" t="s">
        <v>46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150</v>
      </c>
      <c r="AT120" s="217" t="s">
        <v>145</v>
      </c>
      <c r="AU120" s="217" t="s">
        <v>83</v>
      </c>
      <c r="AY120" s="19" t="s">
        <v>142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83</v>
      </c>
      <c r="BK120" s="218">
        <f>ROUND(I120*H120,2)</f>
        <v>0</v>
      </c>
      <c r="BL120" s="19" t="s">
        <v>150</v>
      </c>
      <c r="BM120" s="217" t="s">
        <v>1037</v>
      </c>
    </row>
    <row r="121" s="2" customFormat="1">
      <c r="A121" s="40"/>
      <c r="B121" s="41"/>
      <c r="C121" s="42"/>
      <c r="D121" s="219" t="s">
        <v>152</v>
      </c>
      <c r="E121" s="42"/>
      <c r="F121" s="220" t="s">
        <v>1409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152</v>
      </c>
      <c r="AU121" s="19" t="s">
        <v>83</v>
      </c>
    </row>
    <row r="122" s="2" customFormat="1" ht="16.5" customHeight="1">
      <c r="A122" s="40"/>
      <c r="B122" s="41"/>
      <c r="C122" s="206" t="s">
        <v>75</v>
      </c>
      <c r="D122" s="206" t="s">
        <v>145</v>
      </c>
      <c r="E122" s="207" t="s">
        <v>1410</v>
      </c>
      <c r="F122" s="208" t="s">
        <v>1411</v>
      </c>
      <c r="G122" s="209" t="s">
        <v>1374</v>
      </c>
      <c r="H122" s="210">
        <v>1</v>
      </c>
      <c r="I122" s="211"/>
      <c r="J122" s="212">
        <f>ROUND(I122*H122,2)</f>
        <v>0</v>
      </c>
      <c r="K122" s="208" t="s">
        <v>19</v>
      </c>
      <c r="L122" s="46"/>
      <c r="M122" s="213" t="s">
        <v>19</v>
      </c>
      <c r="N122" s="214" t="s">
        <v>46</v>
      </c>
      <c r="O122" s="86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150</v>
      </c>
      <c r="AT122" s="217" t="s">
        <v>145</v>
      </c>
      <c r="AU122" s="217" t="s">
        <v>83</v>
      </c>
      <c r="AY122" s="19" t="s">
        <v>142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83</v>
      </c>
      <c r="BK122" s="218">
        <f>ROUND(I122*H122,2)</f>
        <v>0</v>
      </c>
      <c r="BL122" s="19" t="s">
        <v>150</v>
      </c>
      <c r="BM122" s="217" t="s">
        <v>1047</v>
      </c>
    </row>
    <row r="123" s="2" customFormat="1">
      <c r="A123" s="40"/>
      <c r="B123" s="41"/>
      <c r="C123" s="42"/>
      <c r="D123" s="219" t="s">
        <v>152</v>
      </c>
      <c r="E123" s="42"/>
      <c r="F123" s="220" t="s">
        <v>1411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152</v>
      </c>
      <c r="AU123" s="19" t="s">
        <v>83</v>
      </c>
    </row>
    <row r="124" s="2" customFormat="1" ht="16.5" customHeight="1">
      <c r="A124" s="40"/>
      <c r="B124" s="41"/>
      <c r="C124" s="206" t="s">
        <v>75</v>
      </c>
      <c r="D124" s="206" t="s">
        <v>145</v>
      </c>
      <c r="E124" s="207" t="s">
        <v>1412</v>
      </c>
      <c r="F124" s="208" t="s">
        <v>1413</v>
      </c>
      <c r="G124" s="209" t="s">
        <v>1374</v>
      </c>
      <c r="H124" s="210">
        <v>1</v>
      </c>
      <c r="I124" s="211"/>
      <c r="J124" s="212">
        <f>ROUND(I124*H124,2)</f>
        <v>0</v>
      </c>
      <c r="K124" s="208" t="s">
        <v>19</v>
      </c>
      <c r="L124" s="46"/>
      <c r="M124" s="213" t="s">
        <v>19</v>
      </c>
      <c r="N124" s="214" t="s">
        <v>46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150</v>
      </c>
      <c r="AT124" s="217" t="s">
        <v>145</v>
      </c>
      <c r="AU124" s="217" t="s">
        <v>83</v>
      </c>
      <c r="AY124" s="19" t="s">
        <v>142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83</v>
      </c>
      <c r="BK124" s="218">
        <f>ROUND(I124*H124,2)</f>
        <v>0</v>
      </c>
      <c r="BL124" s="19" t="s">
        <v>150</v>
      </c>
      <c r="BM124" s="217" t="s">
        <v>393</v>
      </c>
    </row>
    <row r="125" s="2" customFormat="1">
      <c r="A125" s="40"/>
      <c r="B125" s="41"/>
      <c r="C125" s="42"/>
      <c r="D125" s="219" t="s">
        <v>152</v>
      </c>
      <c r="E125" s="42"/>
      <c r="F125" s="220" t="s">
        <v>1413</v>
      </c>
      <c r="G125" s="42"/>
      <c r="H125" s="42"/>
      <c r="I125" s="221"/>
      <c r="J125" s="42"/>
      <c r="K125" s="42"/>
      <c r="L125" s="46"/>
      <c r="M125" s="248"/>
      <c r="N125" s="249"/>
      <c r="O125" s="250"/>
      <c r="P125" s="250"/>
      <c r="Q125" s="250"/>
      <c r="R125" s="250"/>
      <c r="S125" s="250"/>
      <c r="T125" s="251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152</v>
      </c>
      <c r="AU125" s="19" t="s">
        <v>83</v>
      </c>
    </row>
    <row r="126" s="2" customFormat="1" ht="6.96" customHeight="1">
      <c r="A126" s="40"/>
      <c r="B126" s="61"/>
      <c r="C126" s="62"/>
      <c r="D126" s="62"/>
      <c r="E126" s="62"/>
      <c r="F126" s="62"/>
      <c r="G126" s="62"/>
      <c r="H126" s="62"/>
      <c r="I126" s="62"/>
      <c r="J126" s="62"/>
      <c r="K126" s="62"/>
      <c r="L126" s="46"/>
      <c r="M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</row>
  </sheetData>
  <sheetProtection sheet="1" autoFilter="0" formatColumns="0" formatRows="0" objects="1" scenarios="1" spinCount="100000" saltValue="dJc9+BVfrnM6wROJ3pVq1KF9dfUBzewnIWoxjiyJp2zWr6fJIVw7fy17Y2Mpu5TBFZ1NdBGA6m/beUYGvisoTw==" hashValue="fVzjZ2DZneuN0GrkOZ2XiDBkTHeqA6x2d2O3kFexJ/IPBdq4Txd02H/I1UjQ8BGAfJGwSGNLgYj4Sw2XarMSeg==" algorithmName="SHA-512" password="CC35"/>
  <autoFilter ref="C79:K125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85</v>
      </c>
    </row>
    <row r="4" s="1" customFormat="1" ht="24.96" customHeight="1">
      <c r="B4" s="22"/>
      <c r="D4" s="132" t="s">
        <v>98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Rekonstrukce lůžkové stanice Chirurgie III, v nomocnici Havířov, p.o.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1414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13. 5. 2024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29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35</v>
      </c>
      <c r="E23" s="40"/>
      <c r="F23" s="40"/>
      <c r="G23" s="40"/>
      <c r="H23" s="40"/>
      <c r="I23" s="134" t="s">
        <v>26</v>
      </c>
      <c r="J23" s="138" t="s">
        <v>36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37</v>
      </c>
      <c r="F24" s="40"/>
      <c r="G24" s="40"/>
      <c r="H24" s="40"/>
      <c r="I24" s="134" t="s">
        <v>29</v>
      </c>
      <c r="J24" s="138" t="s">
        <v>38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39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40"/>
      <c r="B27" s="141"/>
      <c r="C27" s="140"/>
      <c r="D27" s="140"/>
      <c r="E27" s="142" t="s">
        <v>40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41</v>
      </c>
      <c r="E30" s="40"/>
      <c r="F30" s="40"/>
      <c r="G30" s="40"/>
      <c r="H30" s="40"/>
      <c r="I30" s="40"/>
      <c r="J30" s="146">
        <f>ROUND(J86,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43</v>
      </c>
      <c r="G32" s="40"/>
      <c r="H32" s="40"/>
      <c r="I32" s="147" t="s">
        <v>42</v>
      </c>
      <c r="J32" s="147" t="s">
        <v>44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45</v>
      </c>
      <c r="E33" s="134" t="s">
        <v>46</v>
      </c>
      <c r="F33" s="149">
        <f>ROUND((SUM(BE86:BE266)),  2)</f>
        <v>0</v>
      </c>
      <c r="G33" s="40"/>
      <c r="H33" s="40"/>
      <c r="I33" s="150">
        <v>0.20999999999999999</v>
      </c>
      <c r="J33" s="149">
        <f>ROUND(((SUM(BE86:BE266))*I33),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47</v>
      </c>
      <c r="F34" s="149">
        <f>ROUND((SUM(BF86:BF266)),  2)</f>
        <v>0</v>
      </c>
      <c r="G34" s="40"/>
      <c r="H34" s="40"/>
      <c r="I34" s="150">
        <v>0.12</v>
      </c>
      <c r="J34" s="149">
        <f>ROUND(((SUM(BF86:BF266))*I34),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48</v>
      </c>
      <c r="F35" s="149">
        <f>ROUND((SUM(BG86:BG266)),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49</v>
      </c>
      <c r="F36" s="149">
        <f>ROUND((SUM(BH86:BH266)),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50</v>
      </c>
      <c r="F37" s="149">
        <f>ROUND((SUM(BI86:BI266)),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51</v>
      </c>
      <c r="E39" s="153"/>
      <c r="F39" s="153"/>
      <c r="G39" s="154" t="s">
        <v>52</v>
      </c>
      <c r="H39" s="155" t="s">
        <v>53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Rekonstrukce lůžkové stanice Chirurgie III, v nomocnici Havířov, p.o.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04 - Elektro_silnoproud a slaboproud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Havířov</v>
      </c>
      <c r="G52" s="42"/>
      <c r="H52" s="42"/>
      <c r="I52" s="34" t="s">
        <v>23</v>
      </c>
      <c r="J52" s="74" t="str">
        <f>IF(J12="","",J12)</f>
        <v>13. 5. 2024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Nemocnice Havířov, p.o.</v>
      </c>
      <c r="G54" s="42"/>
      <c r="H54" s="42"/>
      <c r="I54" s="34" t="s">
        <v>32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Amun Pro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102</v>
      </c>
      <c r="D57" s="164"/>
      <c r="E57" s="164"/>
      <c r="F57" s="164"/>
      <c r="G57" s="164"/>
      <c r="H57" s="164"/>
      <c r="I57" s="164"/>
      <c r="J57" s="165" t="s">
        <v>103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73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104</v>
      </c>
    </row>
    <row r="60" s="9" customFormat="1" ht="24.96" customHeight="1">
      <c r="A60" s="9"/>
      <c r="B60" s="167"/>
      <c r="C60" s="168"/>
      <c r="D60" s="169" t="s">
        <v>111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1415</v>
      </c>
      <c r="E61" s="176"/>
      <c r="F61" s="176"/>
      <c r="G61" s="176"/>
      <c r="H61" s="176"/>
      <c r="I61" s="176"/>
      <c r="J61" s="177">
        <f>J88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1416</v>
      </c>
      <c r="E62" s="176"/>
      <c r="F62" s="176"/>
      <c r="G62" s="176"/>
      <c r="H62" s="176"/>
      <c r="I62" s="176"/>
      <c r="J62" s="177">
        <f>J187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7"/>
      <c r="C63" s="168"/>
      <c r="D63" s="169" t="s">
        <v>1417</v>
      </c>
      <c r="E63" s="170"/>
      <c r="F63" s="170"/>
      <c r="G63" s="170"/>
      <c r="H63" s="170"/>
      <c r="I63" s="170"/>
      <c r="J63" s="171">
        <f>J248</f>
        <v>0</v>
      </c>
      <c r="K63" s="168"/>
      <c r="L63" s="172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3"/>
      <c r="C64" s="174"/>
      <c r="D64" s="175" t="s">
        <v>1418</v>
      </c>
      <c r="E64" s="176"/>
      <c r="F64" s="176"/>
      <c r="G64" s="176"/>
      <c r="H64" s="176"/>
      <c r="I64" s="176"/>
      <c r="J64" s="177">
        <f>J249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1419</v>
      </c>
      <c r="E65" s="176"/>
      <c r="F65" s="176"/>
      <c r="G65" s="176"/>
      <c r="H65" s="176"/>
      <c r="I65" s="176"/>
      <c r="J65" s="177">
        <f>J254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7"/>
      <c r="C66" s="168"/>
      <c r="D66" s="169" t="s">
        <v>122</v>
      </c>
      <c r="E66" s="170"/>
      <c r="F66" s="170"/>
      <c r="G66" s="170"/>
      <c r="H66" s="170"/>
      <c r="I66" s="170"/>
      <c r="J66" s="171">
        <f>J263</f>
        <v>0</v>
      </c>
      <c r="K66" s="168"/>
      <c r="L66" s="17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127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62" t="str">
        <f>E7</f>
        <v>Rekonstrukce lůžkové stanice Chirurgie III, v nomocnici Havířov, p.o.</v>
      </c>
      <c r="F76" s="34"/>
      <c r="G76" s="34"/>
      <c r="H76" s="34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99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04 - Elektro_silnoproud a slaboproud</v>
      </c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F12</f>
        <v>Havířov</v>
      </c>
      <c r="G80" s="42"/>
      <c r="H80" s="42"/>
      <c r="I80" s="34" t="s">
        <v>23</v>
      </c>
      <c r="J80" s="74" t="str">
        <f>IF(J12="","",J12)</f>
        <v>13. 5. 2024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25</v>
      </c>
      <c r="D82" s="42"/>
      <c r="E82" s="42"/>
      <c r="F82" s="29" t="str">
        <f>E15</f>
        <v>Nemocnice Havířov, p.o.</v>
      </c>
      <c r="G82" s="42"/>
      <c r="H82" s="42"/>
      <c r="I82" s="34" t="s">
        <v>32</v>
      </c>
      <c r="J82" s="38" t="str">
        <f>E21</f>
        <v xml:space="preserve"> 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30</v>
      </c>
      <c r="D83" s="42"/>
      <c r="E83" s="42"/>
      <c r="F83" s="29" t="str">
        <f>IF(E18="","",E18)</f>
        <v>Vyplň údaj</v>
      </c>
      <c r="G83" s="42"/>
      <c r="H83" s="42"/>
      <c r="I83" s="34" t="s">
        <v>35</v>
      </c>
      <c r="J83" s="38" t="str">
        <f>E24</f>
        <v>Amun Pro s.r.o.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79"/>
      <c r="B85" s="180"/>
      <c r="C85" s="181" t="s">
        <v>128</v>
      </c>
      <c r="D85" s="182" t="s">
        <v>60</v>
      </c>
      <c r="E85" s="182" t="s">
        <v>56</v>
      </c>
      <c r="F85" s="182" t="s">
        <v>57</v>
      </c>
      <c r="G85" s="182" t="s">
        <v>129</v>
      </c>
      <c r="H85" s="182" t="s">
        <v>130</v>
      </c>
      <c r="I85" s="182" t="s">
        <v>131</v>
      </c>
      <c r="J85" s="182" t="s">
        <v>103</v>
      </c>
      <c r="K85" s="183" t="s">
        <v>132</v>
      </c>
      <c r="L85" s="184"/>
      <c r="M85" s="94" t="s">
        <v>19</v>
      </c>
      <c r="N85" s="95" t="s">
        <v>45</v>
      </c>
      <c r="O85" s="95" t="s">
        <v>133</v>
      </c>
      <c r="P85" s="95" t="s">
        <v>134</v>
      </c>
      <c r="Q85" s="95" t="s">
        <v>135</v>
      </c>
      <c r="R85" s="95" t="s">
        <v>136</v>
      </c>
      <c r="S85" s="95" t="s">
        <v>137</v>
      </c>
      <c r="T85" s="96" t="s">
        <v>138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40"/>
      <c r="B86" s="41"/>
      <c r="C86" s="101" t="s">
        <v>139</v>
      </c>
      <c r="D86" s="42"/>
      <c r="E86" s="42"/>
      <c r="F86" s="42"/>
      <c r="G86" s="42"/>
      <c r="H86" s="42"/>
      <c r="I86" s="42"/>
      <c r="J86" s="185">
        <f>BK86</f>
        <v>0</v>
      </c>
      <c r="K86" s="42"/>
      <c r="L86" s="46"/>
      <c r="M86" s="97"/>
      <c r="N86" s="186"/>
      <c r="O86" s="98"/>
      <c r="P86" s="187">
        <f>P87+P248+P263</f>
        <v>0</v>
      </c>
      <c r="Q86" s="98"/>
      <c r="R86" s="187">
        <f>R87+R248+R263</f>
        <v>0.73860850000000011</v>
      </c>
      <c r="S86" s="98"/>
      <c r="T86" s="188">
        <f>T87+T248+T263</f>
        <v>0.66876800000000003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74</v>
      </c>
      <c r="AU86" s="19" t="s">
        <v>104</v>
      </c>
      <c r="BK86" s="189">
        <f>BK87+BK248+BK263</f>
        <v>0</v>
      </c>
    </row>
    <row r="87" s="12" customFormat="1" ht="25.92" customHeight="1">
      <c r="A87" s="12"/>
      <c r="B87" s="190"/>
      <c r="C87" s="191"/>
      <c r="D87" s="192" t="s">
        <v>74</v>
      </c>
      <c r="E87" s="193" t="s">
        <v>328</v>
      </c>
      <c r="F87" s="193" t="s">
        <v>329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P88+P187</f>
        <v>0</v>
      </c>
      <c r="Q87" s="198"/>
      <c r="R87" s="199">
        <f>R88+R187</f>
        <v>0.73316850000000011</v>
      </c>
      <c r="S87" s="198"/>
      <c r="T87" s="200">
        <f>T88+T187</f>
        <v>0.028448000000000001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85</v>
      </c>
      <c r="AT87" s="202" t="s">
        <v>74</v>
      </c>
      <c r="AU87" s="202" t="s">
        <v>75</v>
      </c>
      <c r="AY87" s="201" t="s">
        <v>142</v>
      </c>
      <c r="BK87" s="203">
        <f>BK88+BK187</f>
        <v>0</v>
      </c>
    </row>
    <row r="88" s="12" customFormat="1" ht="22.8" customHeight="1">
      <c r="A88" s="12"/>
      <c r="B88" s="190"/>
      <c r="C88" s="191"/>
      <c r="D88" s="192" t="s">
        <v>74</v>
      </c>
      <c r="E88" s="204" t="s">
        <v>1420</v>
      </c>
      <c r="F88" s="204" t="s">
        <v>1421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SUM(P89:P186)</f>
        <v>0</v>
      </c>
      <c r="Q88" s="198"/>
      <c r="R88" s="199">
        <f>SUM(R89:R186)</f>
        <v>0.37864850000000005</v>
      </c>
      <c r="S88" s="198"/>
      <c r="T88" s="200">
        <f>SUM(T89:T186)</f>
        <v>0.028448000000000001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85</v>
      </c>
      <c r="AT88" s="202" t="s">
        <v>74</v>
      </c>
      <c r="AU88" s="202" t="s">
        <v>83</v>
      </c>
      <c r="AY88" s="201" t="s">
        <v>142</v>
      </c>
      <c r="BK88" s="203">
        <f>SUM(BK89:BK186)</f>
        <v>0</v>
      </c>
    </row>
    <row r="89" s="2" customFormat="1" ht="16.5" customHeight="1">
      <c r="A89" s="40"/>
      <c r="B89" s="41"/>
      <c r="C89" s="206" t="s">
        <v>880</v>
      </c>
      <c r="D89" s="206" t="s">
        <v>145</v>
      </c>
      <c r="E89" s="207" t="s">
        <v>1422</v>
      </c>
      <c r="F89" s="208" t="s">
        <v>1423</v>
      </c>
      <c r="G89" s="209" t="s">
        <v>187</v>
      </c>
      <c r="H89" s="210">
        <v>29</v>
      </c>
      <c r="I89" s="211"/>
      <c r="J89" s="212">
        <f>ROUND(I89*H89,2)</f>
        <v>0</v>
      </c>
      <c r="K89" s="208" t="s">
        <v>19</v>
      </c>
      <c r="L89" s="46"/>
      <c r="M89" s="213" t="s">
        <v>19</v>
      </c>
      <c r="N89" s="214" t="s">
        <v>46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275</v>
      </c>
      <c r="AT89" s="217" t="s">
        <v>145</v>
      </c>
      <c r="AU89" s="217" t="s">
        <v>85</v>
      </c>
      <c r="AY89" s="19" t="s">
        <v>142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83</v>
      </c>
      <c r="BK89" s="218">
        <f>ROUND(I89*H89,2)</f>
        <v>0</v>
      </c>
      <c r="BL89" s="19" t="s">
        <v>275</v>
      </c>
      <c r="BM89" s="217" t="s">
        <v>1424</v>
      </c>
    </row>
    <row r="90" s="2" customFormat="1">
      <c r="A90" s="40"/>
      <c r="B90" s="41"/>
      <c r="C90" s="42"/>
      <c r="D90" s="219" t="s">
        <v>152</v>
      </c>
      <c r="E90" s="42"/>
      <c r="F90" s="220" t="s">
        <v>1423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152</v>
      </c>
      <c r="AU90" s="19" t="s">
        <v>85</v>
      </c>
    </row>
    <row r="91" s="2" customFormat="1" ht="16.5" customHeight="1">
      <c r="A91" s="40"/>
      <c r="B91" s="41"/>
      <c r="C91" s="237" t="s">
        <v>227</v>
      </c>
      <c r="D91" s="237" t="s">
        <v>224</v>
      </c>
      <c r="E91" s="238" t="s">
        <v>1425</v>
      </c>
      <c r="F91" s="239" t="s">
        <v>1426</v>
      </c>
      <c r="G91" s="240" t="s">
        <v>187</v>
      </c>
      <c r="H91" s="241">
        <v>30.449999999999999</v>
      </c>
      <c r="I91" s="242"/>
      <c r="J91" s="243">
        <f>ROUND(I91*H91,2)</f>
        <v>0</v>
      </c>
      <c r="K91" s="239" t="s">
        <v>19</v>
      </c>
      <c r="L91" s="244"/>
      <c r="M91" s="245" t="s">
        <v>19</v>
      </c>
      <c r="N91" s="246" t="s">
        <v>46</v>
      </c>
      <c r="O91" s="86"/>
      <c r="P91" s="215">
        <f>O91*H91</f>
        <v>0</v>
      </c>
      <c r="Q91" s="215">
        <v>0.00034000000000000002</v>
      </c>
      <c r="R91" s="215">
        <f>Q91*H91</f>
        <v>0.010353000000000001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335</v>
      </c>
      <c r="AT91" s="217" t="s">
        <v>224</v>
      </c>
      <c r="AU91" s="217" t="s">
        <v>85</v>
      </c>
      <c r="AY91" s="19" t="s">
        <v>142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83</v>
      </c>
      <c r="BK91" s="218">
        <f>ROUND(I91*H91,2)</f>
        <v>0</v>
      </c>
      <c r="BL91" s="19" t="s">
        <v>275</v>
      </c>
      <c r="BM91" s="217" t="s">
        <v>1427</v>
      </c>
    </row>
    <row r="92" s="2" customFormat="1">
      <c r="A92" s="40"/>
      <c r="B92" s="41"/>
      <c r="C92" s="42"/>
      <c r="D92" s="219" t="s">
        <v>152</v>
      </c>
      <c r="E92" s="42"/>
      <c r="F92" s="220" t="s">
        <v>1426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152</v>
      </c>
      <c r="AU92" s="19" t="s">
        <v>85</v>
      </c>
    </row>
    <row r="93" s="2" customFormat="1" ht="16.5" customHeight="1">
      <c r="A93" s="40"/>
      <c r="B93" s="41"/>
      <c r="C93" s="206" t="s">
        <v>150</v>
      </c>
      <c r="D93" s="206" t="s">
        <v>145</v>
      </c>
      <c r="E93" s="207" t="s">
        <v>1428</v>
      </c>
      <c r="F93" s="208" t="s">
        <v>1429</v>
      </c>
      <c r="G93" s="209" t="s">
        <v>148</v>
      </c>
      <c r="H93" s="210">
        <v>112</v>
      </c>
      <c r="I93" s="211"/>
      <c r="J93" s="212">
        <f>ROUND(I93*H93,2)</f>
        <v>0</v>
      </c>
      <c r="K93" s="208" t="s">
        <v>19</v>
      </c>
      <c r="L93" s="46"/>
      <c r="M93" s="213" t="s">
        <v>19</v>
      </c>
      <c r="N93" s="214" t="s">
        <v>46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275</v>
      </c>
      <c r="AT93" s="217" t="s">
        <v>145</v>
      </c>
      <c r="AU93" s="217" t="s">
        <v>85</v>
      </c>
      <c r="AY93" s="19" t="s">
        <v>142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83</v>
      </c>
      <c r="BK93" s="218">
        <f>ROUND(I93*H93,2)</f>
        <v>0</v>
      </c>
      <c r="BL93" s="19" t="s">
        <v>275</v>
      </c>
      <c r="BM93" s="217" t="s">
        <v>1430</v>
      </c>
    </row>
    <row r="94" s="2" customFormat="1">
      <c r="A94" s="40"/>
      <c r="B94" s="41"/>
      <c r="C94" s="42"/>
      <c r="D94" s="219" t="s">
        <v>152</v>
      </c>
      <c r="E94" s="42"/>
      <c r="F94" s="220" t="s">
        <v>1429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152</v>
      </c>
      <c r="AU94" s="19" t="s">
        <v>85</v>
      </c>
    </row>
    <row r="95" s="2" customFormat="1" ht="16.5" customHeight="1">
      <c r="A95" s="40"/>
      <c r="B95" s="41"/>
      <c r="C95" s="237" t="s">
        <v>205</v>
      </c>
      <c r="D95" s="237" t="s">
        <v>224</v>
      </c>
      <c r="E95" s="238" t="s">
        <v>1431</v>
      </c>
      <c r="F95" s="239" t="s">
        <v>1432</v>
      </c>
      <c r="G95" s="240" t="s">
        <v>148</v>
      </c>
      <c r="H95" s="241">
        <v>100</v>
      </c>
      <c r="I95" s="242"/>
      <c r="J95" s="243">
        <f>ROUND(I95*H95,2)</f>
        <v>0</v>
      </c>
      <c r="K95" s="239" t="s">
        <v>19</v>
      </c>
      <c r="L95" s="244"/>
      <c r="M95" s="245" t="s">
        <v>19</v>
      </c>
      <c r="N95" s="246" t="s">
        <v>46</v>
      </c>
      <c r="O95" s="86"/>
      <c r="P95" s="215">
        <f>O95*H95</f>
        <v>0</v>
      </c>
      <c r="Q95" s="215">
        <v>5.0000000000000002E-05</v>
      </c>
      <c r="R95" s="215">
        <f>Q95*H95</f>
        <v>0.0050000000000000001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335</v>
      </c>
      <c r="AT95" s="217" t="s">
        <v>224</v>
      </c>
      <c r="AU95" s="217" t="s">
        <v>85</v>
      </c>
      <c r="AY95" s="19" t="s">
        <v>142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83</v>
      </c>
      <c r="BK95" s="218">
        <f>ROUND(I95*H95,2)</f>
        <v>0</v>
      </c>
      <c r="BL95" s="19" t="s">
        <v>275</v>
      </c>
      <c r="BM95" s="217" t="s">
        <v>1433</v>
      </c>
    </row>
    <row r="96" s="2" customFormat="1">
      <c r="A96" s="40"/>
      <c r="B96" s="41"/>
      <c r="C96" s="42"/>
      <c r="D96" s="219" t="s">
        <v>152</v>
      </c>
      <c r="E96" s="42"/>
      <c r="F96" s="220" t="s">
        <v>1432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152</v>
      </c>
      <c r="AU96" s="19" t="s">
        <v>85</v>
      </c>
    </row>
    <row r="97" s="2" customFormat="1" ht="16.5" customHeight="1">
      <c r="A97" s="40"/>
      <c r="B97" s="41"/>
      <c r="C97" s="237" t="s">
        <v>192</v>
      </c>
      <c r="D97" s="237" t="s">
        <v>224</v>
      </c>
      <c r="E97" s="238" t="s">
        <v>1434</v>
      </c>
      <c r="F97" s="239" t="s">
        <v>1435</v>
      </c>
      <c r="G97" s="240" t="s">
        <v>148</v>
      </c>
      <c r="H97" s="241">
        <v>12</v>
      </c>
      <c r="I97" s="242"/>
      <c r="J97" s="243">
        <f>ROUND(I97*H97,2)</f>
        <v>0</v>
      </c>
      <c r="K97" s="239" t="s">
        <v>19</v>
      </c>
      <c r="L97" s="244"/>
      <c r="M97" s="245" t="s">
        <v>19</v>
      </c>
      <c r="N97" s="246" t="s">
        <v>46</v>
      </c>
      <c r="O97" s="86"/>
      <c r="P97" s="215">
        <f>O97*H97</f>
        <v>0</v>
      </c>
      <c r="Q97" s="215">
        <v>9.0000000000000006E-05</v>
      </c>
      <c r="R97" s="215">
        <f>Q97*H97</f>
        <v>0.00108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335</v>
      </c>
      <c r="AT97" s="217" t="s">
        <v>224</v>
      </c>
      <c r="AU97" s="217" t="s">
        <v>85</v>
      </c>
      <c r="AY97" s="19" t="s">
        <v>142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83</v>
      </c>
      <c r="BK97" s="218">
        <f>ROUND(I97*H97,2)</f>
        <v>0</v>
      </c>
      <c r="BL97" s="19" t="s">
        <v>275</v>
      </c>
      <c r="BM97" s="217" t="s">
        <v>1436</v>
      </c>
    </row>
    <row r="98" s="2" customFormat="1">
      <c r="A98" s="40"/>
      <c r="B98" s="41"/>
      <c r="C98" s="42"/>
      <c r="D98" s="219" t="s">
        <v>152</v>
      </c>
      <c r="E98" s="42"/>
      <c r="F98" s="220" t="s">
        <v>1435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152</v>
      </c>
      <c r="AU98" s="19" t="s">
        <v>85</v>
      </c>
    </row>
    <row r="99" s="2" customFormat="1" ht="16.5" customHeight="1">
      <c r="A99" s="40"/>
      <c r="B99" s="41"/>
      <c r="C99" s="206" t="s">
        <v>247</v>
      </c>
      <c r="D99" s="206" t="s">
        <v>145</v>
      </c>
      <c r="E99" s="207" t="s">
        <v>1428</v>
      </c>
      <c r="F99" s="208" t="s">
        <v>1429</v>
      </c>
      <c r="G99" s="209" t="s">
        <v>148</v>
      </c>
      <c r="H99" s="210">
        <v>4</v>
      </c>
      <c r="I99" s="211"/>
      <c r="J99" s="212">
        <f>ROUND(I99*H99,2)</f>
        <v>0</v>
      </c>
      <c r="K99" s="208" t="s">
        <v>19</v>
      </c>
      <c r="L99" s="46"/>
      <c r="M99" s="213" t="s">
        <v>19</v>
      </c>
      <c r="N99" s="214" t="s">
        <v>46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275</v>
      </c>
      <c r="AT99" s="217" t="s">
        <v>145</v>
      </c>
      <c r="AU99" s="217" t="s">
        <v>85</v>
      </c>
      <c r="AY99" s="19" t="s">
        <v>142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83</v>
      </c>
      <c r="BK99" s="218">
        <f>ROUND(I99*H99,2)</f>
        <v>0</v>
      </c>
      <c r="BL99" s="19" t="s">
        <v>275</v>
      </c>
      <c r="BM99" s="217" t="s">
        <v>1437</v>
      </c>
    </row>
    <row r="100" s="2" customFormat="1">
      <c r="A100" s="40"/>
      <c r="B100" s="41"/>
      <c r="C100" s="42"/>
      <c r="D100" s="219" t="s">
        <v>152</v>
      </c>
      <c r="E100" s="42"/>
      <c r="F100" s="220" t="s">
        <v>1429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152</v>
      </c>
      <c r="AU100" s="19" t="s">
        <v>85</v>
      </c>
    </row>
    <row r="101" s="2" customFormat="1" ht="16.5" customHeight="1">
      <c r="A101" s="40"/>
      <c r="B101" s="41"/>
      <c r="C101" s="237" t="s">
        <v>217</v>
      </c>
      <c r="D101" s="237" t="s">
        <v>224</v>
      </c>
      <c r="E101" s="238" t="s">
        <v>1431</v>
      </c>
      <c r="F101" s="239" t="s">
        <v>1432</v>
      </c>
      <c r="G101" s="240" t="s">
        <v>148</v>
      </c>
      <c r="H101" s="241">
        <v>4</v>
      </c>
      <c r="I101" s="242"/>
      <c r="J101" s="243">
        <f>ROUND(I101*H101,2)</f>
        <v>0</v>
      </c>
      <c r="K101" s="239" t="s">
        <v>19</v>
      </c>
      <c r="L101" s="244"/>
      <c r="M101" s="245" t="s">
        <v>19</v>
      </c>
      <c r="N101" s="246" t="s">
        <v>46</v>
      </c>
      <c r="O101" s="86"/>
      <c r="P101" s="215">
        <f>O101*H101</f>
        <v>0</v>
      </c>
      <c r="Q101" s="215">
        <v>5.0000000000000002E-05</v>
      </c>
      <c r="R101" s="215">
        <f>Q101*H101</f>
        <v>0.00020000000000000001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335</v>
      </c>
      <c r="AT101" s="217" t="s">
        <v>224</v>
      </c>
      <c r="AU101" s="217" t="s">
        <v>85</v>
      </c>
      <c r="AY101" s="19" t="s">
        <v>142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83</v>
      </c>
      <c r="BK101" s="218">
        <f>ROUND(I101*H101,2)</f>
        <v>0</v>
      </c>
      <c r="BL101" s="19" t="s">
        <v>275</v>
      </c>
      <c r="BM101" s="217" t="s">
        <v>1438</v>
      </c>
    </row>
    <row r="102" s="2" customFormat="1">
      <c r="A102" s="40"/>
      <c r="B102" s="41"/>
      <c r="C102" s="42"/>
      <c r="D102" s="219" t="s">
        <v>152</v>
      </c>
      <c r="E102" s="42"/>
      <c r="F102" s="220" t="s">
        <v>1432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152</v>
      </c>
      <c r="AU102" s="19" t="s">
        <v>85</v>
      </c>
    </row>
    <row r="103" s="2" customFormat="1" ht="21.75" customHeight="1">
      <c r="A103" s="40"/>
      <c r="B103" s="41"/>
      <c r="C103" s="206" t="s">
        <v>558</v>
      </c>
      <c r="D103" s="206" t="s">
        <v>145</v>
      </c>
      <c r="E103" s="207" t="s">
        <v>1439</v>
      </c>
      <c r="F103" s="208" t="s">
        <v>1440</v>
      </c>
      <c r="G103" s="209" t="s">
        <v>187</v>
      </c>
      <c r="H103" s="210">
        <v>230</v>
      </c>
      <c r="I103" s="211"/>
      <c r="J103" s="212">
        <f>ROUND(I103*H103,2)</f>
        <v>0</v>
      </c>
      <c r="K103" s="208" t="s">
        <v>19</v>
      </c>
      <c r="L103" s="46"/>
      <c r="M103" s="213" t="s">
        <v>19</v>
      </c>
      <c r="N103" s="214" t="s">
        <v>46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275</v>
      </c>
      <c r="AT103" s="217" t="s">
        <v>145</v>
      </c>
      <c r="AU103" s="217" t="s">
        <v>85</v>
      </c>
      <c r="AY103" s="19" t="s">
        <v>142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83</v>
      </c>
      <c r="BK103" s="218">
        <f>ROUND(I103*H103,2)</f>
        <v>0</v>
      </c>
      <c r="BL103" s="19" t="s">
        <v>275</v>
      </c>
      <c r="BM103" s="217" t="s">
        <v>1441</v>
      </c>
    </row>
    <row r="104" s="2" customFormat="1">
      <c r="A104" s="40"/>
      <c r="B104" s="41"/>
      <c r="C104" s="42"/>
      <c r="D104" s="219" t="s">
        <v>152</v>
      </c>
      <c r="E104" s="42"/>
      <c r="F104" s="220" t="s">
        <v>1440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152</v>
      </c>
      <c r="AU104" s="19" t="s">
        <v>85</v>
      </c>
    </row>
    <row r="105" s="2" customFormat="1" ht="16.5" customHeight="1">
      <c r="A105" s="40"/>
      <c r="B105" s="41"/>
      <c r="C105" s="237" t="s">
        <v>562</v>
      </c>
      <c r="D105" s="237" t="s">
        <v>224</v>
      </c>
      <c r="E105" s="238" t="s">
        <v>1442</v>
      </c>
      <c r="F105" s="239" t="s">
        <v>1443</v>
      </c>
      <c r="G105" s="240" t="s">
        <v>187</v>
      </c>
      <c r="H105" s="241">
        <v>109.25</v>
      </c>
      <c r="I105" s="242"/>
      <c r="J105" s="243">
        <f>ROUND(I105*H105,2)</f>
        <v>0</v>
      </c>
      <c r="K105" s="239" t="s">
        <v>19</v>
      </c>
      <c r="L105" s="244"/>
      <c r="M105" s="245" t="s">
        <v>19</v>
      </c>
      <c r="N105" s="246" t="s">
        <v>46</v>
      </c>
      <c r="O105" s="86"/>
      <c r="P105" s="215">
        <f>O105*H105</f>
        <v>0</v>
      </c>
      <c r="Q105" s="215">
        <v>0.00022000000000000001</v>
      </c>
      <c r="R105" s="215">
        <f>Q105*H105</f>
        <v>0.024035000000000001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335</v>
      </c>
      <c r="AT105" s="217" t="s">
        <v>224</v>
      </c>
      <c r="AU105" s="217" t="s">
        <v>85</v>
      </c>
      <c r="AY105" s="19" t="s">
        <v>142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83</v>
      </c>
      <c r="BK105" s="218">
        <f>ROUND(I105*H105,2)</f>
        <v>0</v>
      </c>
      <c r="BL105" s="19" t="s">
        <v>275</v>
      </c>
      <c r="BM105" s="217" t="s">
        <v>1444</v>
      </c>
    </row>
    <row r="106" s="2" customFormat="1">
      <c r="A106" s="40"/>
      <c r="B106" s="41"/>
      <c r="C106" s="42"/>
      <c r="D106" s="219" t="s">
        <v>152</v>
      </c>
      <c r="E106" s="42"/>
      <c r="F106" s="220" t="s">
        <v>1443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152</v>
      </c>
      <c r="AU106" s="19" t="s">
        <v>85</v>
      </c>
    </row>
    <row r="107" s="2" customFormat="1" ht="16.5" customHeight="1">
      <c r="A107" s="40"/>
      <c r="B107" s="41"/>
      <c r="C107" s="237" t="s">
        <v>569</v>
      </c>
      <c r="D107" s="237" t="s">
        <v>224</v>
      </c>
      <c r="E107" s="238" t="s">
        <v>1445</v>
      </c>
      <c r="F107" s="239" t="s">
        <v>1446</v>
      </c>
      <c r="G107" s="240" t="s">
        <v>187</v>
      </c>
      <c r="H107" s="241">
        <v>155.25</v>
      </c>
      <c r="I107" s="242"/>
      <c r="J107" s="243">
        <f>ROUND(I107*H107,2)</f>
        <v>0</v>
      </c>
      <c r="K107" s="239" t="s">
        <v>19</v>
      </c>
      <c r="L107" s="244"/>
      <c r="M107" s="245" t="s">
        <v>19</v>
      </c>
      <c r="N107" s="246" t="s">
        <v>46</v>
      </c>
      <c r="O107" s="86"/>
      <c r="P107" s="215">
        <f>O107*H107</f>
        <v>0</v>
      </c>
      <c r="Q107" s="215">
        <v>9.0000000000000006E-05</v>
      </c>
      <c r="R107" s="215">
        <f>Q107*H107</f>
        <v>0.013972500000000001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335</v>
      </c>
      <c r="AT107" s="217" t="s">
        <v>224</v>
      </c>
      <c r="AU107" s="217" t="s">
        <v>85</v>
      </c>
      <c r="AY107" s="19" t="s">
        <v>142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83</v>
      </c>
      <c r="BK107" s="218">
        <f>ROUND(I107*H107,2)</f>
        <v>0</v>
      </c>
      <c r="BL107" s="19" t="s">
        <v>275</v>
      </c>
      <c r="BM107" s="217" t="s">
        <v>1447</v>
      </c>
    </row>
    <row r="108" s="2" customFormat="1">
      <c r="A108" s="40"/>
      <c r="B108" s="41"/>
      <c r="C108" s="42"/>
      <c r="D108" s="219" t="s">
        <v>152</v>
      </c>
      <c r="E108" s="42"/>
      <c r="F108" s="220" t="s">
        <v>1446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152</v>
      </c>
      <c r="AU108" s="19" t="s">
        <v>85</v>
      </c>
    </row>
    <row r="109" s="2" customFormat="1" ht="16.5" customHeight="1">
      <c r="A109" s="40"/>
      <c r="B109" s="41"/>
      <c r="C109" s="206" t="s">
        <v>576</v>
      </c>
      <c r="D109" s="206" t="s">
        <v>145</v>
      </c>
      <c r="E109" s="207" t="s">
        <v>1448</v>
      </c>
      <c r="F109" s="208" t="s">
        <v>1449</v>
      </c>
      <c r="G109" s="209" t="s">
        <v>187</v>
      </c>
      <c r="H109" s="210">
        <v>1820</v>
      </c>
      <c r="I109" s="211"/>
      <c r="J109" s="212">
        <f>ROUND(I109*H109,2)</f>
        <v>0</v>
      </c>
      <c r="K109" s="208" t="s">
        <v>19</v>
      </c>
      <c r="L109" s="46"/>
      <c r="M109" s="213" t="s">
        <v>19</v>
      </c>
      <c r="N109" s="214" t="s">
        <v>46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275</v>
      </c>
      <c r="AT109" s="217" t="s">
        <v>145</v>
      </c>
      <c r="AU109" s="217" t="s">
        <v>85</v>
      </c>
      <c r="AY109" s="19" t="s">
        <v>142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83</v>
      </c>
      <c r="BK109" s="218">
        <f>ROUND(I109*H109,2)</f>
        <v>0</v>
      </c>
      <c r="BL109" s="19" t="s">
        <v>275</v>
      </c>
      <c r="BM109" s="217" t="s">
        <v>1450</v>
      </c>
    </row>
    <row r="110" s="2" customFormat="1">
      <c r="A110" s="40"/>
      <c r="B110" s="41"/>
      <c r="C110" s="42"/>
      <c r="D110" s="219" t="s">
        <v>152</v>
      </c>
      <c r="E110" s="42"/>
      <c r="F110" s="220" t="s">
        <v>1449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152</v>
      </c>
      <c r="AU110" s="19" t="s">
        <v>85</v>
      </c>
    </row>
    <row r="111" s="2" customFormat="1" ht="24.15" customHeight="1">
      <c r="A111" s="40"/>
      <c r="B111" s="41"/>
      <c r="C111" s="237" t="s">
        <v>582</v>
      </c>
      <c r="D111" s="237" t="s">
        <v>224</v>
      </c>
      <c r="E111" s="238" t="s">
        <v>1451</v>
      </c>
      <c r="F111" s="239" t="s">
        <v>1452</v>
      </c>
      <c r="G111" s="240" t="s">
        <v>187</v>
      </c>
      <c r="H111" s="241">
        <v>506</v>
      </c>
      <c r="I111" s="242"/>
      <c r="J111" s="243">
        <f>ROUND(I111*H111,2)</f>
        <v>0</v>
      </c>
      <c r="K111" s="239" t="s">
        <v>19</v>
      </c>
      <c r="L111" s="244"/>
      <c r="M111" s="245" t="s">
        <v>19</v>
      </c>
      <c r="N111" s="246" t="s">
        <v>46</v>
      </c>
      <c r="O111" s="86"/>
      <c r="P111" s="215">
        <f>O111*H111</f>
        <v>0</v>
      </c>
      <c r="Q111" s="215">
        <v>0.00012</v>
      </c>
      <c r="R111" s="215">
        <f>Q111*H111</f>
        <v>0.060720000000000003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335</v>
      </c>
      <c r="AT111" s="217" t="s">
        <v>224</v>
      </c>
      <c r="AU111" s="217" t="s">
        <v>85</v>
      </c>
      <c r="AY111" s="19" t="s">
        <v>142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83</v>
      </c>
      <c r="BK111" s="218">
        <f>ROUND(I111*H111,2)</f>
        <v>0</v>
      </c>
      <c r="BL111" s="19" t="s">
        <v>275</v>
      </c>
      <c r="BM111" s="217" t="s">
        <v>1453</v>
      </c>
    </row>
    <row r="112" s="2" customFormat="1">
      <c r="A112" s="40"/>
      <c r="B112" s="41"/>
      <c r="C112" s="42"/>
      <c r="D112" s="219" t="s">
        <v>152</v>
      </c>
      <c r="E112" s="42"/>
      <c r="F112" s="220" t="s">
        <v>1452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152</v>
      </c>
      <c r="AU112" s="19" t="s">
        <v>85</v>
      </c>
    </row>
    <row r="113" s="2" customFormat="1" ht="24.15" customHeight="1">
      <c r="A113" s="40"/>
      <c r="B113" s="41"/>
      <c r="C113" s="237" t="s">
        <v>588</v>
      </c>
      <c r="D113" s="237" t="s">
        <v>224</v>
      </c>
      <c r="E113" s="238" t="s">
        <v>1454</v>
      </c>
      <c r="F113" s="239" t="s">
        <v>1455</v>
      </c>
      <c r="G113" s="240" t="s">
        <v>187</v>
      </c>
      <c r="H113" s="241">
        <v>1274.2000000000001</v>
      </c>
      <c r="I113" s="242"/>
      <c r="J113" s="243">
        <f>ROUND(I113*H113,2)</f>
        <v>0</v>
      </c>
      <c r="K113" s="239" t="s">
        <v>19</v>
      </c>
      <c r="L113" s="244"/>
      <c r="M113" s="245" t="s">
        <v>19</v>
      </c>
      <c r="N113" s="246" t="s">
        <v>46</v>
      </c>
      <c r="O113" s="86"/>
      <c r="P113" s="215">
        <f>O113*H113</f>
        <v>0</v>
      </c>
      <c r="Q113" s="215">
        <v>0.00016000000000000001</v>
      </c>
      <c r="R113" s="215">
        <f>Q113*H113</f>
        <v>0.20387200000000003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335</v>
      </c>
      <c r="AT113" s="217" t="s">
        <v>224</v>
      </c>
      <c r="AU113" s="217" t="s">
        <v>85</v>
      </c>
      <c r="AY113" s="19" t="s">
        <v>142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83</v>
      </c>
      <c r="BK113" s="218">
        <f>ROUND(I113*H113,2)</f>
        <v>0</v>
      </c>
      <c r="BL113" s="19" t="s">
        <v>275</v>
      </c>
      <c r="BM113" s="217" t="s">
        <v>1456</v>
      </c>
    </row>
    <row r="114" s="2" customFormat="1">
      <c r="A114" s="40"/>
      <c r="B114" s="41"/>
      <c r="C114" s="42"/>
      <c r="D114" s="219" t="s">
        <v>152</v>
      </c>
      <c r="E114" s="42"/>
      <c r="F114" s="220" t="s">
        <v>1455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152</v>
      </c>
      <c r="AU114" s="19" t="s">
        <v>85</v>
      </c>
    </row>
    <row r="115" s="2" customFormat="1" ht="24.15" customHeight="1">
      <c r="A115" s="40"/>
      <c r="B115" s="41"/>
      <c r="C115" s="237" t="s">
        <v>593</v>
      </c>
      <c r="D115" s="237" t="s">
        <v>224</v>
      </c>
      <c r="E115" s="238" t="s">
        <v>1457</v>
      </c>
      <c r="F115" s="239" t="s">
        <v>1458</v>
      </c>
      <c r="G115" s="240" t="s">
        <v>187</v>
      </c>
      <c r="H115" s="241">
        <v>207</v>
      </c>
      <c r="I115" s="242"/>
      <c r="J115" s="243">
        <f>ROUND(I115*H115,2)</f>
        <v>0</v>
      </c>
      <c r="K115" s="239" t="s">
        <v>19</v>
      </c>
      <c r="L115" s="244"/>
      <c r="M115" s="245" t="s">
        <v>19</v>
      </c>
      <c r="N115" s="246" t="s">
        <v>46</v>
      </c>
      <c r="O115" s="86"/>
      <c r="P115" s="215">
        <f>O115*H115</f>
        <v>0</v>
      </c>
      <c r="Q115" s="215">
        <v>0.00017000000000000001</v>
      </c>
      <c r="R115" s="215">
        <f>Q115*H115</f>
        <v>0.035189999999999999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335</v>
      </c>
      <c r="AT115" s="217" t="s">
        <v>224</v>
      </c>
      <c r="AU115" s="217" t="s">
        <v>85</v>
      </c>
      <c r="AY115" s="19" t="s">
        <v>142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83</v>
      </c>
      <c r="BK115" s="218">
        <f>ROUND(I115*H115,2)</f>
        <v>0</v>
      </c>
      <c r="BL115" s="19" t="s">
        <v>275</v>
      </c>
      <c r="BM115" s="217" t="s">
        <v>1459</v>
      </c>
    </row>
    <row r="116" s="2" customFormat="1">
      <c r="A116" s="40"/>
      <c r="B116" s="41"/>
      <c r="C116" s="42"/>
      <c r="D116" s="219" t="s">
        <v>152</v>
      </c>
      <c r="E116" s="42"/>
      <c r="F116" s="220" t="s">
        <v>1458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152</v>
      </c>
      <c r="AU116" s="19" t="s">
        <v>85</v>
      </c>
    </row>
    <row r="117" s="2" customFormat="1" ht="24.15" customHeight="1">
      <c r="A117" s="40"/>
      <c r="B117" s="41"/>
      <c r="C117" s="237" t="s">
        <v>600</v>
      </c>
      <c r="D117" s="237" t="s">
        <v>224</v>
      </c>
      <c r="E117" s="238" t="s">
        <v>1460</v>
      </c>
      <c r="F117" s="239" t="s">
        <v>1461</v>
      </c>
      <c r="G117" s="240" t="s">
        <v>187</v>
      </c>
      <c r="H117" s="241">
        <v>105.8</v>
      </c>
      <c r="I117" s="242"/>
      <c r="J117" s="243">
        <f>ROUND(I117*H117,2)</f>
        <v>0</v>
      </c>
      <c r="K117" s="239" t="s">
        <v>19</v>
      </c>
      <c r="L117" s="244"/>
      <c r="M117" s="245" t="s">
        <v>19</v>
      </c>
      <c r="N117" s="246" t="s">
        <v>46</v>
      </c>
      <c r="O117" s="86"/>
      <c r="P117" s="215">
        <f>O117*H117</f>
        <v>0</v>
      </c>
      <c r="Q117" s="215">
        <v>0.00022000000000000001</v>
      </c>
      <c r="R117" s="215">
        <f>Q117*H117</f>
        <v>0.023276000000000002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335</v>
      </c>
      <c r="AT117" s="217" t="s">
        <v>224</v>
      </c>
      <c r="AU117" s="217" t="s">
        <v>85</v>
      </c>
      <c r="AY117" s="19" t="s">
        <v>142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83</v>
      </c>
      <c r="BK117" s="218">
        <f>ROUND(I117*H117,2)</f>
        <v>0</v>
      </c>
      <c r="BL117" s="19" t="s">
        <v>275</v>
      </c>
      <c r="BM117" s="217" t="s">
        <v>1462</v>
      </c>
    </row>
    <row r="118" s="2" customFormat="1">
      <c r="A118" s="40"/>
      <c r="B118" s="41"/>
      <c r="C118" s="42"/>
      <c r="D118" s="219" t="s">
        <v>152</v>
      </c>
      <c r="E118" s="42"/>
      <c r="F118" s="220" t="s">
        <v>1461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152</v>
      </c>
      <c r="AU118" s="19" t="s">
        <v>85</v>
      </c>
    </row>
    <row r="119" s="2" customFormat="1" ht="16.5" customHeight="1">
      <c r="A119" s="40"/>
      <c r="B119" s="41"/>
      <c r="C119" s="206" t="s">
        <v>549</v>
      </c>
      <c r="D119" s="206" t="s">
        <v>145</v>
      </c>
      <c r="E119" s="207" t="s">
        <v>1463</v>
      </c>
      <c r="F119" s="208" t="s">
        <v>1464</v>
      </c>
      <c r="G119" s="209" t="s">
        <v>148</v>
      </c>
      <c r="H119" s="210">
        <v>1</v>
      </c>
      <c r="I119" s="211"/>
      <c r="J119" s="212">
        <f>ROUND(I119*H119,2)</f>
        <v>0</v>
      </c>
      <c r="K119" s="208" t="s">
        <v>19</v>
      </c>
      <c r="L119" s="46"/>
      <c r="M119" s="213" t="s">
        <v>19</v>
      </c>
      <c r="N119" s="214" t="s">
        <v>46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275</v>
      </c>
      <c r="AT119" s="217" t="s">
        <v>145</v>
      </c>
      <c r="AU119" s="217" t="s">
        <v>85</v>
      </c>
      <c r="AY119" s="19" t="s">
        <v>142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83</v>
      </c>
      <c r="BK119" s="218">
        <f>ROUND(I119*H119,2)</f>
        <v>0</v>
      </c>
      <c r="BL119" s="19" t="s">
        <v>275</v>
      </c>
      <c r="BM119" s="217" t="s">
        <v>1465</v>
      </c>
    </row>
    <row r="120" s="2" customFormat="1">
      <c r="A120" s="40"/>
      <c r="B120" s="41"/>
      <c r="C120" s="42"/>
      <c r="D120" s="219" t="s">
        <v>152</v>
      </c>
      <c r="E120" s="42"/>
      <c r="F120" s="220" t="s">
        <v>1464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152</v>
      </c>
      <c r="AU120" s="19" t="s">
        <v>85</v>
      </c>
    </row>
    <row r="121" s="2" customFormat="1" ht="16.5" customHeight="1">
      <c r="A121" s="40"/>
      <c r="B121" s="41"/>
      <c r="C121" s="237" t="s">
        <v>554</v>
      </c>
      <c r="D121" s="237" t="s">
        <v>224</v>
      </c>
      <c r="E121" s="238" t="s">
        <v>1466</v>
      </c>
      <c r="F121" s="239" t="s">
        <v>1467</v>
      </c>
      <c r="G121" s="240" t="s">
        <v>148</v>
      </c>
      <c r="H121" s="241">
        <v>1</v>
      </c>
      <c r="I121" s="242"/>
      <c r="J121" s="243">
        <f>ROUND(I121*H121,2)</f>
        <v>0</v>
      </c>
      <c r="K121" s="239" t="s">
        <v>19</v>
      </c>
      <c r="L121" s="244"/>
      <c r="M121" s="245" t="s">
        <v>19</v>
      </c>
      <c r="N121" s="246" t="s">
        <v>46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335</v>
      </c>
      <c r="AT121" s="217" t="s">
        <v>224</v>
      </c>
      <c r="AU121" s="217" t="s">
        <v>85</v>
      </c>
      <c r="AY121" s="19" t="s">
        <v>142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83</v>
      </c>
      <c r="BK121" s="218">
        <f>ROUND(I121*H121,2)</f>
        <v>0</v>
      </c>
      <c r="BL121" s="19" t="s">
        <v>275</v>
      </c>
      <c r="BM121" s="217" t="s">
        <v>1468</v>
      </c>
    </row>
    <row r="122" s="2" customFormat="1">
      <c r="A122" s="40"/>
      <c r="B122" s="41"/>
      <c r="C122" s="42"/>
      <c r="D122" s="219" t="s">
        <v>152</v>
      </c>
      <c r="E122" s="42"/>
      <c r="F122" s="220" t="s">
        <v>1467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152</v>
      </c>
      <c r="AU122" s="19" t="s">
        <v>85</v>
      </c>
    </row>
    <row r="123" s="2" customFormat="1" ht="16.5" customHeight="1">
      <c r="A123" s="40"/>
      <c r="B123" s="41"/>
      <c r="C123" s="206" t="s">
        <v>7</v>
      </c>
      <c r="D123" s="206" t="s">
        <v>145</v>
      </c>
      <c r="E123" s="207" t="s">
        <v>1469</v>
      </c>
      <c r="F123" s="208" t="s">
        <v>1470</v>
      </c>
      <c r="G123" s="209" t="s">
        <v>148</v>
      </c>
      <c r="H123" s="210">
        <v>60</v>
      </c>
      <c r="I123" s="211"/>
      <c r="J123" s="212">
        <f>ROUND(I123*H123,2)</f>
        <v>0</v>
      </c>
      <c r="K123" s="208" t="s">
        <v>19</v>
      </c>
      <c r="L123" s="46"/>
      <c r="M123" s="213" t="s">
        <v>19</v>
      </c>
      <c r="N123" s="214" t="s">
        <v>46</v>
      </c>
      <c r="O123" s="86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275</v>
      </c>
      <c r="AT123" s="217" t="s">
        <v>145</v>
      </c>
      <c r="AU123" s="217" t="s">
        <v>85</v>
      </c>
      <c r="AY123" s="19" t="s">
        <v>142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83</v>
      </c>
      <c r="BK123" s="218">
        <f>ROUND(I123*H123,2)</f>
        <v>0</v>
      </c>
      <c r="BL123" s="19" t="s">
        <v>275</v>
      </c>
      <c r="BM123" s="217" t="s">
        <v>1471</v>
      </c>
    </row>
    <row r="124" s="2" customFormat="1">
      <c r="A124" s="40"/>
      <c r="B124" s="41"/>
      <c r="C124" s="42"/>
      <c r="D124" s="219" t="s">
        <v>152</v>
      </c>
      <c r="E124" s="42"/>
      <c r="F124" s="220" t="s">
        <v>1470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152</v>
      </c>
      <c r="AU124" s="19" t="s">
        <v>85</v>
      </c>
    </row>
    <row r="125" s="2" customFormat="1" ht="21.75" customHeight="1">
      <c r="A125" s="40"/>
      <c r="B125" s="41"/>
      <c r="C125" s="206" t="s">
        <v>941</v>
      </c>
      <c r="D125" s="206" t="s">
        <v>145</v>
      </c>
      <c r="E125" s="207" t="s">
        <v>1472</v>
      </c>
      <c r="F125" s="208" t="s">
        <v>1473</v>
      </c>
      <c r="G125" s="209" t="s">
        <v>148</v>
      </c>
      <c r="H125" s="210">
        <v>20</v>
      </c>
      <c r="I125" s="211"/>
      <c r="J125" s="212">
        <f>ROUND(I125*H125,2)</f>
        <v>0</v>
      </c>
      <c r="K125" s="208" t="s">
        <v>19</v>
      </c>
      <c r="L125" s="46"/>
      <c r="M125" s="213" t="s">
        <v>19</v>
      </c>
      <c r="N125" s="214" t="s">
        <v>46</v>
      </c>
      <c r="O125" s="86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275</v>
      </c>
      <c r="AT125" s="217" t="s">
        <v>145</v>
      </c>
      <c r="AU125" s="217" t="s">
        <v>85</v>
      </c>
      <c r="AY125" s="19" t="s">
        <v>142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83</v>
      </c>
      <c r="BK125" s="218">
        <f>ROUND(I125*H125,2)</f>
        <v>0</v>
      </c>
      <c r="BL125" s="19" t="s">
        <v>275</v>
      </c>
      <c r="BM125" s="217" t="s">
        <v>1474</v>
      </c>
    </row>
    <row r="126" s="2" customFormat="1">
      <c r="A126" s="40"/>
      <c r="B126" s="41"/>
      <c r="C126" s="42"/>
      <c r="D126" s="219" t="s">
        <v>152</v>
      </c>
      <c r="E126" s="42"/>
      <c r="F126" s="220" t="s">
        <v>1473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152</v>
      </c>
      <c r="AU126" s="19" t="s">
        <v>85</v>
      </c>
    </row>
    <row r="127" s="2" customFormat="1" ht="16.5" customHeight="1">
      <c r="A127" s="40"/>
      <c r="B127" s="41"/>
      <c r="C127" s="206" t="s">
        <v>465</v>
      </c>
      <c r="D127" s="206" t="s">
        <v>145</v>
      </c>
      <c r="E127" s="207" t="s">
        <v>1475</v>
      </c>
      <c r="F127" s="208" t="s">
        <v>1476</v>
      </c>
      <c r="G127" s="209" t="s">
        <v>148</v>
      </c>
      <c r="H127" s="210">
        <v>16</v>
      </c>
      <c r="I127" s="211"/>
      <c r="J127" s="212">
        <f>ROUND(I127*H127,2)</f>
        <v>0</v>
      </c>
      <c r="K127" s="208" t="s">
        <v>19</v>
      </c>
      <c r="L127" s="46"/>
      <c r="M127" s="213" t="s">
        <v>19</v>
      </c>
      <c r="N127" s="214" t="s">
        <v>46</v>
      </c>
      <c r="O127" s="86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275</v>
      </c>
      <c r="AT127" s="217" t="s">
        <v>145</v>
      </c>
      <c r="AU127" s="217" t="s">
        <v>85</v>
      </c>
      <c r="AY127" s="19" t="s">
        <v>142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83</v>
      </c>
      <c r="BK127" s="218">
        <f>ROUND(I127*H127,2)</f>
        <v>0</v>
      </c>
      <c r="BL127" s="19" t="s">
        <v>275</v>
      </c>
      <c r="BM127" s="217" t="s">
        <v>1477</v>
      </c>
    </row>
    <row r="128" s="2" customFormat="1">
      <c r="A128" s="40"/>
      <c r="B128" s="41"/>
      <c r="C128" s="42"/>
      <c r="D128" s="219" t="s">
        <v>152</v>
      </c>
      <c r="E128" s="42"/>
      <c r="F128" s="220" t="s">
        <v>1476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152</v>
      </c>
      <c r="AU128" s="19" t="s">
        <v>85</v>
      </c>
    </row>
    <row r="129" s="2" customFormat="1" ht="16.5" customHeight="1">
      <c r="A129" s="40"/>
      <c r="B129" s="41"/>
      <c r="C129" s="237" t="s">
        <v>471</v>
      </c>
      <c r="D129" s="237" t="s">
        <v>224</v>
      </c>
      <c r="E129" s="238" t="s">
        <v>1478</v>
      </c>
      <c r="F129" s="239" t="s">
        <v>1479</v>
      </c>
      <c r="G129" s="240" t="s">
        <v>148</v>
      </c>
      <c r="H129" s="241">
        <v>16</v>
      </c>
      <c r="I129" s="242"/>
      <c r="J129" s="243">
        <f>ROUND(I129*H129,2)</f>
        <v>0</v>
      </c>
      <c r="K129" s="239" t="s">
        <v>19</v>
      </c>
      <c r="L129" s="244"/>
      <c r="M129" s="245" t="s">
        <v>19</v>
      </c>
      <c r="N129" s="246" t="s">
        <v>46</v>
      </c>
      <c r="O129" s="86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335</v>
      </c>
      <c r="AT129" s="217" t="s">
        <v>224</v>
      </c>
      <c r="AU129" s="217" t="s">
        <v>85</v>
      </c>
      <c r="AY129" s="19" t="s">
        <v>142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83</v>
      </c>
      <c r="BK129" s="218">
        <f>ROUND(I129*H129,2)</f>
        <v>0</v>
      </c>
      <c r="BL129" s="19" t="s">
        <v>275</v>
      </c>
      <c r="BM129" s="217" t="s">
        <v>1480</v>
      </c>
    </row>
    <row r="130" s="2" customFormat="1">
      <c r="A130" s="40"/>
      <c r="B130" s="41"/>
      <c r="C130" s="42"/>
      <c r="D130" s="219" t="s">
        <v>152</v>
      </c>
      <c r="E130" s="42"/>
      <c r="F130" s="220" t="s">
        <v>1479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152</v>
      </c>
      <c r="AU130" s="19" t="s">
        <v>85</v>
      </c>
    </row>
    <row r="131" s="2" customFormat="1" ht="21.75" customHeight="1">
      <c r="A131" s="40"/>
      <c r="B131" s="41"/>
      <c r="C131" s="206" t="s">
        <v>1094</v>
      </c>
      <c r="D131" s="206" t="s">
        <v>145</v>
      </c>
      <c r="E131" s="207" t="s">
        <v>1481</v>
      </c>
      <c r="F131" s="208" t="s">
        <v>1482</v>
      </c>
      <c r="G131" s="209" t="s">
        <v>148</v>
      </c>
      <c r="H131" s="210">
        <v>1</v>
      </c>
      <c r="I131" s="211"/>
      <c r="J131" s="212">
        <f>ROUND(I131*H131,2)</f>
        <v>0</v>
      </c>
      <c r="K131" s="208" t="s">
        <v>19</v>
      </c>
      <c r="L131" s="46"/>
      <c r="M131" s="213" t="s">
        <v>19</v>
      </c>
      <c r="N131" s="214" t="s">
        <v>46</v>
      </c>
      <c r="O131" s="86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275</v>
      </c>
      <c r="AT131" s="217" t="s">
        <v>145</v>
      </c>
      <c r="AU131" s="217" t="s">
        <v>85</v>
      </c>
      <c r="AY131" s="19" t="s">
        <v>142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83</v>
      </c>
      <c r="BK131" s="218">
        <f>ROUND(I131*H131,2)</f>
        <v>0</v>
      </c>
      <c r="BL131" s="19" t="s">
        <v>275</v>
      </c>
      <c r="BM131" s="217" t="s">
        <v>1483</v>
      </c>
    </row>
    <row r="132" s="2" customFormat="1">
      <c r="A132" s="40"/>
      <c r="B132" s="41"/>
      <c r="C132" s="42"/>
      <c r="D132" s="219" t="s">
        <v>152</v>
      </c>
      <c r="E132" s="42"/>
      <c r="F132" s="220" t="s">
        <v>1482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152</v>
      </c>
      <c r="AU132" s="19" t="s">
        <v>85</v>
      </c>
    </row>
    <row r="133" s="2" customFormat="1" ht="16.5" customHeight="1">
      <c r="A133" s="40"/>
      <c r="B133" s="41"/>
      <c r="C133" s="237" t="s">
        <v>1099</v>
      </c>
      <c r="D133" s="237" t="s">
        <v>224</v>
      </c>
      <c r="E133" s="238" t="s">
        <v>1484</v>
      </c>
      <c r="F133" s="239" t="s">
        <v>1485</v>
      </c>
      <c r="G133" s="240" t="s">
        <v>148</v>
      </c>
      <c r="H133" s="241">
        <v>1</v>
      </c>
      <c r="I133" s="242"/>
      <c r="J133" s="243">
        <f>ROUND(I133*H133,2)</f>
        <v>0</v>
      </c>
      <c r="K133" s="239" t="s">
        <v>19</v>
      </c>
      <c r="L133" s="244"/>
      <c r="M133" s="245" t="s">
        <v>19</v>
      </c>
      <c r="N133" s="246" t="s">
        <v>46</v>
      </c>
      <c r="O133" s="86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335</v>
      </c>
      <c r="AT133" s="217" t="s">
        <v>224</v>
      </c>
      <c r="AU133" s="217" t="s">
        <v>85</v>
      </c>
      <c r="AY133" s="19" t="s">
        <v>142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83</v>
      </c>
      <c r="BK133" s="218">
        <f>ROUND(I133*H133,2)</f>
        <v>0</v>
      </c>
      <c r="BL133" s="19" t="s">
        <v>275</v>
      </c>
      <c r="BM133" s="217" t="s">
        <v>1486</v>
      </c>
    </row>
    <row r="134" s="2" customFormat="1">
      <c r="A134" s="40"/>
      <c r="B134" s="41"/>
      <c r="C134" s="42"/>
      <c r="D134" s="219" t="s">
        <v>152</v>
      </c>
      <c r="E134" s="42"/>
      <c r="F134" s="220" t="s">
        <v>1485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152</v>
      </c>
      <c r="AU134" s="19" t="s">
        <v>85</v>
      </c>
    </row>
    <row r="135" s="2" customFormat="1" ht="16.5" customHeight="1">
      <c r="A135" s="40"/>
      <c r="B135" s="41"/>
      <c r="C135" s="206" t="s">
        <v>445</v>
      </c>
      <c r="D135" s="206" t="s">
        <v>145</v>
      </c>
      <c r="E135" s="207" t="s">
        <v>1487</v>
      </c>
      <c r="F135" s="208" t="s">
        <v>1488</v>
      </c>
      <c r="G135" s="209" t="s">
        <v>148</v>
      </c>
      <c r="H135" s="210">
        <v>6</v>
      </c>
      <c r="I135" s="211"/>
      <c r="J135" s="212">
        <f>ROUND(I135*H135,2)</f>
        <v>0</v>
      </c>
      <c r="K135" s="208" t="s">
        <v>19</v>
      </c>
      <c r="L135" s="46"/>
      <c r="M135" s="213" t="s">
        <v>19</v>
      </c>
      <c r="N135" s="214" t="s">
        <v>46</v>
      </c>
      <c r="O135" s="86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275</v>
      </c>
      <c r="AT135" s="217" t="s">
        <v>145</v>
      </c>
      <c r="AU135" s="217" t="s">
        <v>85</v>
      </c>
      <c r="AY135" s="19" t="s">
        <v>142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83</v>
      </c>
      <c r="BK135" s="218">
        <f>ROUND(I135*H135,2)</f>
        <v>0</v>
      </c>
      <c r="BL135" s="19" t="s">
        <v>275</v>
      </c>
      <c r="BM135" s="217" t="s">
        <v>1489</v>
      </c>
    </row>
    <row r="136" s="2" customFormat="1">
      <c r="A136" s="40"/>
      <c r="B136" s="41"/>
      <c r="C136" s="42"/>
      <c r="D136" s="219" t="s">
        <v>152</v>
      </c>
      <c r="E136" s="42"/>
      <c r="F136" s="220" t="s">
        <v>1488</v>
      </c>
      <c r="G136" s="42"/>
      <c r="H136" s="42"/>
      <c r="I136" s="221"/>
      <c r="J136" s="42"/>
      <c r="K136" s="42"/>
      <c r="L136" s="46"/>
      <c r="M136" s="222"/>
      <c r="N136" s="22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152</v>
      </c>
      <c r="AU136" s="19" t="s">
        <v>85</v>
      </c>
    </row>
    <row r="137" s="2" customFormat="1" ht="16.5" customHeight="1">
      <c r="A137" s="40"/>
      <c r="B137" s="41"/>
      <c r="C137" s="237" t="s">
        <v>451</v>
      </c>
      <c r="D137" s="237" t="s">
        <v>224</v>
      </c>
      <c r="E137" s="238" t="s">
        <v>1490</v>
      </c>
      <c r="F137" s="239" t="s">
        <v>1491</v>
      </c>
      <c r="G137" s="240" t="s">
        <v>148</v>
      </c>
      <c r="H137" s="241">
        <v>6</v>
      </c>
      <c r="I137" s="242"/>
      <c r="J137" s="243">
        <f>ROUND(I137*H137,2)</f>
        <v>0</v>
      </c>
      <c r="K137" s="239" t="s">
        <v>19</v>
      </c>
      <c r="L137" s="244"/>
      <c r="M137" s="245" t="s">
        <v>19</v>
      </c>
      <c r="N137" s="246" t="s">
        <v>46</v>
      </c>
      <c r="O137" s="86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335</v>
      </c>
      <c r="AT137" s="217" t="s">
        <v>224</v>
      </c>
      <c r="AU137" s="217" t="s">
        <v>85</v>
      </c>
      <c r="AY137" s="19" t="s">
        <v>142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83</v>
      </c>
      <c r="BK137" s="218">
        <f>ROUND(I137*H137,2)</f>
        <v>0</v>
      </c>
      <c r="BL137" s="19" t="s">
        <v>275</v>
      </c>
      <c r="BM137" s="217" t="s">
        <v>1492</v>
      </c>
    </row>
    <row r="138" s="2" customFormat="1">
      <c r="A138" s="40"/>
      <c r="B138" s="41"/>
      <c r="C138" s="42"/>
      <c r="D138" s="219" t="s">
        <v>152</v>
      </c>
      <c r="E138" s="42"/>
      <c r="F138" s="220" t="s">
        <v>1491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152</v>
      </c>
      <c r="AU138" s="19" t="s">
        <v>85</v>
      </c>
    </row>
    <row r="139" s="2" customFormat="1" ht="21.75" customHeight="1">
      <c r="A139" s="40"/>
      <c r="B139" s="41"/>
      <c r="C139" s="206" t="s">
        <v>303</v>
      </c>
      <c r="D139" s="206" t="s">
        <v>145</v>
      </c>
      <c r="E139" s="207" t="s">
        <v>1493</v>
      </c>
      <c r="F139" s="208" t="s">
        <v>1494</v>
      </c>
      <c r="G139" s="209" t="s">
        <v>148</v>
      </c>
      <c r="H139" s="210">
        <v>16</v>
      </c>
      <c r="I139" s="211"/>
      <c r="J139" s="212">
        <f>ROUND(I139*H139,2)</f>
        <v>0</v>
      </c>
      <c r="K139" s="208" t="s">
        <v>19</v>
      </c>
      <c r="L139" s="46"/>
      <c r="M139" s="213" t="s">
        <v>19</v>
      </c>
      <c r="N139" s="214" t="s">
        <v>46</v>
      </c>
      <c r="O139" s="86"/>
      <c r="P139" s="215">
        <f>O139*H139</f>
        <v>0</v>
      </c>
      <c r="Q139" s="215">
        <v>0</v>
      </c>
      <c r="R139" s="215">
        <f>Q139*H139</f>
        <v>0</v>
      </c>
      <c r="S139" s="215">
        <v>4.8000000000000001E-05</v>
      </c>
      <c r="T139" s="216">
        <f>S139*H139</f>
        <v>0.00076800000000000002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275</v>
      </c>
      <c r="AT139" s="217" t="s">
        <v>145</v>
      </c>
      <c r="AU139" s="217" t="s">
        <v>85</v>
      </c>
      <c r="AY139" s="19" t="s">
        <v>142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83</v>
      </c>
      <c r="BK139" s="218">
        <f>ROUND(I139*H139,2)</f>
        <v>0</v>
      </c>
      <c r="BL139" s="19" t="s">
        <v>275</v>
      </c>
      <c r="BM139" s="217" t="s">
        <v>1495</v>
      </c>
    </row>
    <row r="140" s="2" customFormat="1">
      <c r="A140" s="40"/>
      <c r="B140" s="41"/>
      <c r="C140" s="42"/>
      <c r="D140" s="219" t="s">
        <v>152</v>
      </c>
      <c r="E140" s="42"/>
      <c r="F140" s="220" t="s">
        <v>1494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152</v>
      </c>
      <c r="AU140" s="19" t="s">
        <v>85</v>
      </c>
    </row>
    <row r="141" s="2" customFormat="1" ht="21.75" customHeight="1">
      <c r="A141" s="40"/>
      <c r="B141" s="41"/>
      <c r="C141" s="206" t="s">
        <v>308</v>
      </c>
      <c r="D141" s="206" t="s">
        <v>145</v>
      </c>
      <c r="E141" s="207" t="s">
        <v>1496</v>
      </c>
      <c r="F141" s="208" t="s">
        <v>1497</v>
      </c>
      <c r="G141" s="209" t="s">
        <v>148</v>
      </c>
      <c r="H141" s="210">
        <v>3</v>
      </c>
      <c r="I141" s="211"/>
      <c r="J141" s="212">
        <f>ROUND(I141*H141,2)</f>
        <v>0</v>
      </c>
      <c r="K141" s="208" t="s">
        <v>19</v>
      </c>
      <c r="L141" s="46"/>
      <c r="M141" s="213" t="s">
        <v>19</v>
      </c>
      <c r="N141" s="214" t="s">
        <v>46</v>
      </c>
      <c r="O141" s="86"/>
      <c r="P141" s="215">
        <f>O141*H141</f>
        <v>0</v>
      </c>
      <c r="Q141" s="215">
        <v>0</v>
      </c>
      <c r="R141" s="215">
        <f>Q141*H141</f>
        <v>0</v>
      </c>
      <c r="S141" s="215">
        <v>4.8000000000000001E-05</v>
      </c>
      <c r="T141" s="216">
        <f>S141*H141</f>
        <v>0.000144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275</v>
      </c>
      <c r="AT141" s="217" t="s">
        <v>145</v>
      </c>
      <c r="AU141" s="217" t="s">
        <v>85</v>
      </c>
      <c r="AY141" s="19" t="s">
        <v>142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83</v>
      </c>
      <c r="BK141" s="218">
        <f>ROUND(I141*H141,2)</f>
        <v>0</v>
      </c>
      <c r="BL141" s="19" t="s">
        <v>275</v>
      </c>
      <c r="BM141" s="217" t="s">
        <v>1498</v>
      </c>
    </row>
    <row r="142" s="2" customFormat="1">
      <c r="A142" s="40"/>
      <c r="B142" s="41"/>
      <c r="C142" s="42"/>
      <c r="D142" s="219" t="s">
        <v>152</v>
      </c>
      <c r="E142" s="42"/>
      <c r="F142" s="220" t="s">
        <v>1497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152</v>
      </c>
      <c r="AU142" s="19" t="s">
        <v>85</v>
      </c>
    </row>
    <row r="143" s="2" customFormat="1" ht="21.75" customHeight="1">
      <c r="A143" s="40"/>
      <c r="B143" s="41"/>
      <c r="C143" s="206" t="s">
        <v>458</v>
      </c>
      <c r="D143" s="206" t="s">
        <v>145</v>
      </c>
      <c r="E143" s="207" t="s">
        <v>1499</v>
      </c>
      <c r="F143" s="208" t="s">
        <v>1500</v>
      </c>
      <c r="G143" s="209" t="s">
        <v>148</v>
      </c>
      <c r="H143" s="210">
        <v>59</v>
      </c>
      <c r="I143" s="211"/>
      <c r="J143" s="212">
        <f>ROUND(I143*H143,2)</f>
        <v>0</v>
      </c>
      <c r="K143" s="208" t="s">
        <v>19</v>
      </c>
      <c r="L143" s="46"/>
      <c r="M143" s="213" t="s">
        <v>19</v>
      </c>
      <c r="N143" s="214" t="s">
        <v>46</v>
      </c>
      <c r="O143" s="86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275</v>
      </c>
      <c r="AT143" s="217" t="s">
        <v>145</v>
      </c>
      <c r="AU143" s="217" t="s">
        <v>85</v>
      </c>
      <c r="AY143" s="19" t="s">
        <v>142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83</v>
      </c>
      <c r="BK143" s="218">
        <f>ROUND(I143*H143,2)</f>
        <v>0</v>
      </c>
      <c r="BL143" s="19" t="s">
        <v>275</v>
      </c>
      <c r="BM143" s="217" t="s">
        <v>1501</v>
      </c>
    </row>
    <row r="144" s="2" customFormat="1">
      <c r="A144" s="40"/>
      <c r="B144" s="41"/>
      <c r="C144" s="42"/>
      <c r="D144" s="219" t="s">
        <v>152</v>
      </c>
      <c r="E144" s="42"/>
      <c r="F144" s="220" t="s">
        <v>1500</v>
      </c>
      <c r="G144" s="42"/>
      <c r="H144" s="42"/>
      <c r="I144" s="221"/>
      <c r="J144" s="42"/>
      <c r="K144" s="42"/>
      <c r="L144" s="46"/>
      <c r="M144" s="222"/>
      <c r="N144" s="223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152</v>
      </c>
      <c r="AU144" s="19" t="s">
        <v>85</v>
      </c>
    </row>
    <row r="145" s="2" customFormat="1" ht="16.5" customHeight="1">
      <c r="A145" s="40"/>
      <c r="B145" s="41"/>
      <c r="C145" s="237" t="s">
        <v>475</v>
      </c>
      <c r="D145" s="237" t="s">
        <v>224</v>
      </c>
      <c r="E145" s="238" t="s">
        <v>1502</v>
      </c>
      <c r="F145" s="239" t="s">
        <v>1503</v>
      </c>
      <c r="G145" s="240" t="s">
        <v>148</v>
      </c>
      <c r="H145" s="241">
        <v>59</v>
      </c>
      <c r="I145" s="242"/>
      <c r="J145" s="243">
        <f>ROUND(I145*H145,2)</f>
        <v>0</v>
      </c>
      <c r="K145" s="239" t="s">
        <v>19</v>
      </c>
      <c r="L145" s="244"/>
      <c r="M145" s="245" t="s">
        <v>19</v>
      </c>
      <c r="N145" s="246" t="s">
        <v>46</v>
      </c>
      <c r="O145" s="86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335</v>
      </c>
      <c r="AT145" s="217" t="s">
        <v>224</v>
      </c>
      <c r="AU145" s="217" t="s">
        <v>85</v>
      </c>
      <c r="AY145" s="19" t="s">
        <v>142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83</v>
      </c>
      <c r="BK145" s="218">
        <f>ROUND(I145*H145,2)</f>
        <v>0</v>
      </c>
      <c r="BL145" s="19" t="s">
        <v>275</v>
      </c>
      <c r="BM145" s="217" t="s">
        <v>1504</v>
      </c>
    </row>
    <row r="146" s="2" customFormat="1">
      <c r="A146" s="40"/>
      <c r="B146" s="41"/>
      <c r="C146" s="42"/>
      <c r="D146" s="219" t="s">
        <v>152</v>
      </c>
      <c r="E146" s="42"/>
      <c r="F146" s="220" t="s">
        <v>1503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152</v>
      </c>
      <c r="AU146" s="19" t="s">
        <v>85</v>
      </c>
    </row>
    <row r="147" s="2" customFormat="1" ht="21.75" customHeight="1">
      <c r="A147" s="40"/>
      <c r="B147" s="41"/>
      <c r="C147" s="206" t="s">
        <v>484</v>
      </c>
      <c r="D147" s="206" t="s">
        <v>145</v>
      </c>
      <c r="E147" s="207" t="s">
        <v>1499</v>
      </c>
      <c r="F147" s="208" t="s">
        <v>1500</v>
      </c>
      <c r="G147" s="209" t="s">
        <v>148</v>
      </c>
      <c r="H147" s="210">
        <v>5</v>
      </c>
      <c r="I147" s="211"/>
      <c r="J147" s="212">
        <f>ROUND(I147*H147,2)</f>
        <v>0</v>
      </c>
      <c r="K147" s="208" t="s">
        <v>19</v>
      </c>
      <c r="L147" s="46"/>
      <c r="M147" s="213" t="s">
        <v>19</v>
      </c>
      <c r="N147" s="214" t="s">
        <v>46</v>
      </c>
      <c r="O147" s="86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7" t="s">
        <v>275</v>
      </c>
      <c r="AT147" s="217" t="s">
        <v>145</v>
      </c>
      <c r="AU147" s="217" t="s">
        <v>85</v>
      </c>
      <c r="AY147" s="19" t="s">
        <v>142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9" t="s">
        <v>83</v>
      </c>
      <c r="BK147" s="218">
        <f>ROUND(I147*H147,2)</f>
        <v>0</v>
      </c>
      <c r="BL147" s="19" t="s">
        <v>275</v>
      </c>
      <c r="BM147" s="217" t="s">
        <v>1505</v>
      </c>
    </row>
    <row r="148" s="2" customFormat="1">
      <c r="A148" s="40"/>
      <c r="B148" s="41"/>
      <c r="C148" s="42"/>
      <c r="D148" s="219" t="s">
        <v>152</v>
      </c>
      <c r="E148" s="42"/>
      <c r="F148" s="220" t="s">
        <v>1500</v>
      </c>
      <c r="G148" s="42"/>
      <c r="H148" s="42"/>
      <c r="I148" s="221"/>
      <c r="J148" s="42"/>
      <c r="K148" s="42"/>
      <c r="L148" s="46"/>
      <c r="M148" s="222"/>
      <c r="N148" s="223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152</v>
      </c>
      <c r="AU148" s="19" t="s">
        <v>85</v>
      </c>
    </row>
    <row r="149" s="2" customFormat="1" ht="16.5" customHeight="1">
      <c r="A149" s="40"/>
      <c r="B149" s="41"/>
      <c r="C149" s="237" t="s">
        <v>491</v>
      </c>
      <c r="D149" s="237" t="s">
        <v>224</v>
      </c>
      <c r="E149" s="238" t="s">
        <v>1506</v>
      </c>
      <c r="F149" s="239" t="s">
        <v>1507</v>
      </c>
      <c r="G149" s="240" t="s">
        <v>148</v>
      </c>
      <c r="H149" s="241">
        <v>5</v>
      </c>
      <c r="I149" s="242"/>
      <c r="J149" s="243">
        <f>ROUND(I149*H149,2)</f>
        <v>0</v>
      </c>
      <c r="K149" s="239" t="s">
        <v>19</v>
      </c>
      <c r="L149" s="244"/>
      <c r="M149" s="245" t="s">
        <v>19</v>
      </c>
      <c r="N149" s="246" t="s">
        <v>46</v>
      </c>
      <c r="O149" s="86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7" t="s">
        <v>335</v>
      </c>
      <c r="AT149" s="217" t="s">
        <v>224</v>
      </c>
      <c r="AU149" s="217" t="s">
        <v>85</v>
      </c>
      <c r="AY149" s="19" t="s">
        <v>142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9" t="s">
        <v>83</v>
      </c>
      <c r="BK149" s="218">
        <f>ROUND(I149*H149,2)</f>
        <v>0</v>
      </c>
      <c r="BL149" s="19" t="s">
        <v>275</v>
      </c>
      <c r="BM149" s="217" t="s">
        <v>1508</v>
      </c>
    </row>
    <row r="150" s="2" customFormat="1">
      <c r="A150" s="40"/>
      <c r="B150" s="41"/>
      <c r="C150" s="42"/>
      <c r="D150" s="219" t="s">
        <v>152</v>
      </c>
      <c r="E150" s="42"/>
      <c r="F150" s="220" t="s">
        <v>1507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152</v>
      </c>
      <c r="AU150" s="19" t="s">
        <v>85</v>
      </c>
    </row>
    <row r="151" s="2" customFormat="1" ht="21.75" customHeight="1">
      <c r="A151" s="40"/>
      <c r="B151" s="41"/>
      <c r="C151" s="206" t="s">
        <v>502</v>
      </c>
      <c r="D151" s="206" t="s">
        <v>145</v>
      </c>
      <c r="E151" s="207" t="s">
        <v>1509</v>
      </c>
      <c r="F151" s="208" t="s">
        <v>1510</v>
      </c>
      <c r="G151" s="209" t="s">
        <v>148</v>
      </c>
      <c r="H151" s="210">
        <v>5</v>
      </c>
      <c r="I151" s="211"/>
      <c r="J151" s="212">
        <f>ROUND(I151*H151,2)</f>
        <v>0</v>
      </c>
      <c r="K151" s="208" t="s">
        <v>19</v>
      </c>
      <c r="L151" s="46"/>
      <c r="M151" s="213" t="s">
        <v>19</v>
      </c>
      <c r="N151" s="214" t="s">
        <v>46</v>
      </c>
      <c r="O151" s="86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275</v>
      </c>
      <c r="AT151" s="217" t="s">
        <v>145</v>
      </c>
      <c r="AU151" s="217" t="s">
        <v>85</v>
      </c>
      <c r="AY151" s="19" t="s">
        <v>142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9" t="s">
        <v>83</v>
      </c>
      <c r="BK151" s="218">
        <f>ROUND(I151*H151,2)</f>
        <v>0</v>
      </c>
      <c r="BL151" s="19" t="s">
        <v>275</v>
      </c>
      <c r="BM151" s="217" t="s">
        <v>1511</v>
      </c>
    </row>
    <row r="152" s="2" customFormat="1">
      <c r="A152" s="40"/>
      <c r="B152" s="41"/>
      <c r="C152" s="42"/>
      <c r="D152" s="219" t="s">
        <v>152</v>
      </c>
      <c r="E152" s="42"/>
      <c r="F152" s="220" t="s">
        <v>1510</v>
      </c>
      <c r="G152" s="42"/>
      <c r="H152" s="42"/>
      <c r="I152" s="221"/>
      <c r="J152" s="42"/>
      <c r="K152" s="42"/>
      <c r="L152" s="46"/>
      <c r="M152" s="222"/>
      <c r="N152" s="223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152</v>
      </c>
      <c r="AU152" s="19" t="s">
        <v>85</v>
      </c>
    </row>
    <row r="153" s="2" customFormat="1" ht="16.5" customHeight="1">
      <c r="A153" s="40"/>
      <c r="B153" s="41"/>
      <c r="C153" s="237" t="s">
        <v>506</v>
      </c>
      <c r="D153" s="237" t="s">
        <v>224</v>
      </c>
      <c r="E153" s="238" t="s">
        <v>1512</v>
      </c>
      <c r="F153" s="239" t="s">
        <v>1513</v>
      </c>
      <c r="G153" s="240" t="s">
        <v>148</v>
      </c>
      <c r="H153" s="241">
        <v>5</v>
      </c>
      <c r="I153" s="242"/>
      <c r="J153" s="243">
        <f>ROUND(I153*H153,2)</f>
        <v>0</v>
      </c>
      <c r="K153" s="239" t="s">
        <v>19</v>
      </c>
      <c r="L153" s="244"/>
      <c r="M153" s="245" t="s">
        <v>19</v>
      </c>
      <c r="N153" s="246" t="s">
        <v>46</v>
      </c>
      <c r="O153" s="86"/>
      <c r="P153" s="215">
        <f>O153*H153</f>
        <v>0</v>
      </c>
      <c r="Q153" s="215">
        <v>0.00019000000000000001</v>
      </c>
      <c r="R153" s="215">
        <f>Q153*H153</f>
        <v>0.00095000000000000011</v>
      </c>
      <c r="S153" s="215">
        <v>0</v>
      </c>
      <c r="T153" s="21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7" t="s">
        <v>335</v>
      </c>
      <c r="AT153" s="217" t="s">
        <v>224</v>
      </c>
      <c r="AU153" s="217" t="s">
        <v>85</v>
      </c>
      <c r="AY153" s="19" t="s">
        <v>142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9" t="s">
        <v>83</v>
      </c>
      <c r="BK153" s="218">
        <f>ROUND(I153*H153,2)</f>
        <v>0</v>
      </c>
      <c r="BL153" s="19" t="s">
        <v>275</v>
      </c>
      <c r="BM153" s="217" t="s">
        <v>1514</v>
      </c>
    </row>
    <row r="154" s="2" customFormat="1">
      <c r="A154" s="40"/>
      <c r="B154" s="41"/>
      <c r="C154" s="42"/>
      <c r="D154" s="219" t="s">
        <v>152</v>
      </c>
      <c r="E154" s="42"/>
      <c r="F154" s="220" t="s">
        <v>1513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152</v>
      </c>
      <c r="AU154" s="19" t="s">
        <v>85</v>
      </c>
    </row>
    <row r="155" s="2" customFormat="1" ht="16.5" customHeight="1">
      <c r="A155" s="40"/>
      <c r="B155" s="41"/>
      <c r="C155" s="237" t="s">
        <v>512</v>
      </c>
      <c r="D155" s="237" t="s">
        <v>224</v>
      </c>
      <c r="E155" s="238" t="s">
        <v>1515</v>
      </c>
      <c r="F155" s="239" t="s">
        <v>1516</v>
      </c>
      <c r="G155" s="240" t="s">
        <v>148</v>
      </c>
      <c r="H155" s="241">
        <v>100</v>
      </c>
      <c r="I155" s="242"/>
      <c r="J155" s="243">
        <f>ROUND(I155*H155,2)</f>
        <v>0</v>
      </c>
      <c r="K155" s="239" t="s">
        <v>19</v>
      </c>
      <c r="L155" s="244"/>
      <c r="M155" s="245" t="s">
        <v>19</v>
      </c>
      <c r="N155" s="246" t="s">
        <v>46</v>
      </c>
      <c r="O155" s="86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335</v>
      </c>
      <c r="AT155" s="217" t="s">
        <v>224</v>
      </c>
      <c r="AU155" s="217" t="s">
        <v>85</v>
      </c>
      <c r="AY155" s="19" t="s">
        <v>142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83</v>
      </c>
      <c r="BK155" s="218">
        <f>ROUND(I155*H155,2)</f>
        <v>0</v>
      </c>
      <c r="BL155" s="19" t="s">
        <v>275</v>
      </c>
      <c r="BM155" s="217" t="s">
        <v>1517</v>
      </c>
    </row>
    <row r="156" s="2" customFormat="1">
      <c r="A156" s="40"/>
      <c r="B156" s="41"/>
      <c r="C156" s="42"/>
      <c r="D156" s="219" t="s">
        <v>152</v>
      </c>
      <c r="E156" s="42"/>
      <c r="F156" s="220" t="s">
        <v>1516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152</v>
      </c>
      <c r="AU156" s="19" t="s">
        <v>85</v>
      </c>
    </row>
    <row r="157" s="2" customFormat="1" ht="24.15" customHeight="1">
      <c r="A157" s="40"/>
      <c r="B157" s="41"/>
      <c r="C157" s="206" t="s">
        <v>314</v>
      </c>
      <c r="D157" s="206" t="s">
        <v>145</v>
      </c>
      <c r="E157" s="207" t="s">
        <v>1518</v>
      </c>
      <c r="F157" s="208" t="s">
        <v>1519</v>
      </c>
      <c r="G157" s="209" t="s">
        <v>148</v>
      </c>
      <c r="H157" s="210">
        <v>32</v>
      </c>
      <c r="I157" s="211"/>
      <c r="J157" s="212">
        <f>ROUND(I157*H157,2)</f>
        <v>0</v>
      </c>
      <c r="K157" s="208" t="s">
        <v>19</v>
      </c>
      <c r="L157" s="46"/>
      <c r="M157" s="213" t="s">
        <v>19</v>
      </c>
      <c r="N157" s="214" t="s">
        <v>46</v>
      </c>
      <c r="O157" s="86"/>
      <c r="P157" s="215">
        <f>O157*H157</f>
        <v>0</v>
      </c>
      <c r="Q157" s="215">
        <v>0</v>
      </c>
      <c r="R157" s="215">
        <f>Q157*H157</f>
        <v>0</v>
      </c>
      <c r="S157" s="215">
        <v>4.8000000000000001E-05</v>
      </c>
      <c r="T157" s="216">
        <f>S157*H157</f>
        <v>0.001536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275</v>
      </c>
      <c r="AT157" s="217" t="s">
        <v>145</v>
      </c>
      <c r="AU157" s="217" t="s">
        <v>85</v>
      </c>
      <c r="AY157" s="19" t="s">
        <v>142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83</v>
      </c>
      <c r="BK157" s="218">
        <f>ROUND(I157*H157,2)</f>
        <v>0</v>
      </c>
      <c r="BL157" s="19" t="s">
        <v>275</v>
      </c>
      <c r="BM157" s="217" t="s">
        <v>1520</v>
      </c>
    </row>
    <row r="158" s="2" customFormat="1">
      <c r="A158" s="40"/>
      <c r="B158" s="41"/>
      <c r="C158" s="42"/>
      <c r="D158" s="219" t="s">
        <v>152</v>
      </c>
      <c r="E158" s="42"/>
      <c r="F158" s="220" t="s">
        <v>1519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152</v>
      </c>
      <c r="AU158" s="19" t="s">
        <v>85</v>
      </c>
    </row>
    <row r="159" s="2" customFormat="1" ht="16.5" customHeight="1">
      <c r="A159" s="40"/>
      <c r="B159" s="41"/>
      <c r="C159" s="206" t="s">
        <v>967</v>
      </c>
      <c r="D159" s="206" t="s">
        <v>145</v>
      </c>
      <c r="E159" s="207" t="s">
        <v>1521</v>
      </c>
      <c r="F159" s="208" t="s">
        <v>1522</v>
      </c>
      <c r="G159" s="209" t="s">
        <v>148</v>
      </c>
      <c r="H159" s="210">
        <v>3</v>
      </c>
      <c r="I159" s="211"/>
      <c r="J159" s="212">
        <f>ROUND(I159*H159,2)</f>
        <v>0</v>
      </c>
      <c r="K159" s="208" t="s">
        <v>19</v>
      </c>
      <c r="L159" s="46"/>
      <c r="M159" s="213" t="s">
        <v>19</v>
      </c>
      <c r="N159" s="214" t="s">
        <v>46</v>
      </c>
      <c r="O159" s="86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275</v>
      </c>
      <c r="AT159" s="217" t="s">
        <v>145</v>
      </c>
      <c r="AU159" s="217" t="s">
        <v>85</v>
      </c>
      <c r="AY159" s="19" t="s">
        <v>142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83</v>
      </c>
      <c r="BK159" s="218">
        <f>ROUND(I159*H159,2)</f>
        <v>0</v>
      </c>
      <c r="BL159" s="19" t="s">
        <v>275</v>
      </c>
      <c r="BM159" s="217" t="s">
        <v>1523</v>
      </c>
    </row>
    <row r="160" s="2" customFormat="1">
      <c r="A160" s="40"/>
      <c r="B160" s="41"/>
      <c r="C160" s="42"/>
      <c r="D160" s="219" t="s">
        <v>152</v>
      </c>
      <c r="E160" s="42"/>
      <c r="F160" s="220" t="s">
        <v>1522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152</v>
      </c>
      <c r="AU160" s="19" t="s">
        <v>85</v>
      </c>
    </row>
    <row r="161" s="2" customFormat="1" ht="16.5" customHeight="1">
      <c r="A161" s="40"/>
      <c r="B161" s="41"/>
      <c r="C161" s="237" t="s">
        <v>322</v>
      </c>
      <c r="D161" s="237" t="s">
        <v>224</v>
      </c>
      <c r="E161" s="238" t="s">
        <v>1524</v>
      </c>
      <c r="F161" s="239" t="s">
        <v>1525</v>
      </c>
      <c r="G161" s="240" t="s">
        <v>19</v>
      </c>
      <c r="H161" s="241">
        <v>1</v>
      </c>
      <c r="I161" s="242"/>
      <c r="J161" s="243">
        <f>ROUND(I161*H161,2)</f>
        <v>0</v>
      </c>
      <c r="K161" s="239" t="s">
        <v>19</v>
      </c>
      <c r="L161" s="244"/>
      <c r="M161" s="245" t="s">
        <v>19</v>
      </c>
      <c r="N161" s="246" t="s">
        <v>46</v>
      </c>
      <c r="O161" s="86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335</v>
      </c>
      <c r="AT161" s="217" t="s">
        <v>224</v>
      </c>
      <c r="AU161" s="217" t="s">
        <v>85</v>
      </c>
      <c r="AY161" s="19" t="s">
        <v>142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9" t="s">
        <v>83</v>
      </c>
      <c r="BK161" s="218">
        <f>ROUND(I161*H161,2)</f>
        <v>0</v>
      </c>
      <c r="BL161" s="19" t="s">
        <v>275</v>
      </c>
      <c r="BM161" s="217" t="s">
        <v>1526</v>
      </c>
    </row>
    <row r="162" s="2" customFormat="1">
      <c r="A162" s="40"/>
      <c r="B162" s="41"/>
      <c r="C162" s="42"/>
      <c r="D162" s="219" t="s">
        <v>152</v>
      </c>
      <c r="E162" s="42"/>
      <c r="F162" s="220" t="s">
        <v>1525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152</v>
      </c>
      <c r="AU162" s="19" t="s">
        <v>85</v>
      </c>
    </row>
    <row r="163" s="2" customFormat="1" ht="16.5" customHeight="1">
      <c r="A163" s="40"/>
      <c r="B163" s="41"/>
      <c r="C163" s="237" t="s">
        <v>332</v>
      </c>
      <c r="D163" s="237" t="s">
        <v>224</v>
      </c>
      <c r="E163" s="238" t="s">
        <v>1527</v>
      </c>
      <c r="F163" s="239" t="s">
        <v>1528</v>
      </c>
      <c r="G163" s="240" t="s">
        <v>19</v>
      </c>
      <c r="H163" s="241">
        <v>2</v>
      </c>
      <c r="I163" s="242"/>
      <c r="J163" s="243">
        <f>ROUND(I163*H163,2)</f>
        <v>0</v>
      </c>
      <c r="K163" s="239" t="s">
        <v>19</v>
      </c>
      <c r="L163" s="244"/>
      <c r="M163" s="245" t="s">
        <v>19</v>
      </c>
      <c r="N163" s="246" t="s">
        <v>46</v>
      </c>
      <c r="O163" s="86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335</v>
      </c>
      <c r="AT163" s="217" t="s">
        <v>224</v>
      </c>
      <c r="AU163" s="217" t="s">
        <v>85</v>
      </c>
      <c r="AY163" s="19" t="s">
        <v>142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83</v>
      </c>
      <c r="BK163" s="218">
        <f>ROUND(I163*H163,2)</f>
        <v>0</v>
      </c>
      <c r="BL163" s="19" t="s">
        <v>275</v>
      </c>
      <c r="BM163" s="217" t="s">
        <v>1529</v>
      </c>
    </row>
    <row r="164" s="2" customFormat="1">
      <c r="A164" s="40"/>
      <c r="B164" s="41"/>
      <c r="C164" s="42"/>
      <c r="D164" s="219" t="s">
        <v>152</v>
      </c>
      <c r="E164" s="42"/>
      <c r="F164" s="220" t="s">
        <v>1528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152</v>
      </c>
      <c r="AU164" s="19" t="s">
        <v>85</v>
      </c>
    </row>
    <row r="165" s="2" customFormat="1" ht="21.75" customHeight="1">
      <c r="A165" s="40"/>
      <c r="B165" s="41"/>
      <c r="C165" s="206" t="s">
        <v>1086</v>
      </c>
      <c r="D165" s="206" t="s">
        <v>145</v>
      </c>
      <c r="E165" s="207" t="s">
        <v>1530</v>
      </c>
      <c r="F165" s="208" t="s">
        <v>1531</v>
      </c>
      <c r="G165" s="209" t="s">
        <v>148</v>
      </c>
      <c r="H165" s="210">
        <v>16</v>
      </c>
      <c r="I165" s="211"/>
      <c r="J165" s="212">
        <f>ROUND(I165*H165,2)</f>
        <v>0</v>
      </c>
      <c r="K165" s="208" t="s">
        <v>19</v>
      </c>
      <c r="L165" s="46"/>
      <c r="M165" s="213" t="s">
        <v>19</v>
      </c>
      <c r="N165" s="214" t="s">
        <v>46</v>
      </c>
      <c r="O165" s="86"/>
      <c r="P165" s="215">
        <f>O165*H165</f>
        <v>0</v>
      </c>
      <c r="Q165" s="215">
        <v>0</v>
      </c>
      <c r="R165" s="215">
        <f>Q165*H165</f>
        <v>0</v>
      </c>
      <c r="S165" s="215">
        <v>0.001</v>
      </c>
      <c r="T165" s="216">
        <f>S165*H165</f>
        <v>0.016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275</v>
      </c>
      <c r="AT165" s="217" t="s">
        <v>145</v>
      </c>
      <c r="AU165" s="217" t="s">
        <v>85</v>
      </c>
      <c r="AY165" s="19" t="s">
        <v>142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83</v>
      </c>
      <c r="BK165" s="218">
        <f>ROUND(I165*H165,2)</f>
        <v>0</v>
      </c>
      <c r="BL165" s="19" t="s">
        <v>275</v>
      </c>
      <c r="BM165" s="217" t="s">
        <v>1532</v>
      </c>
    </row>
    <row r="166" s="2" customFormat="1">
      <c r="A166" s="40"/>
      <c r="B166" s="41"/>
      <c r="C166" s="42"/>
      <c r="D166" s="219" t="s">
        <v>152</v>
      </c>
      <c r="E166" s="42"/>
      <c r="F166" s="220" t="s">
        <v>1531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152</v>
      </c>
      <c r="AU166" s="19" t="s">
        <v>85</v>
      </c>
    </row>
    <row r="167" s="2" customFormat="1" ht="24.15" customHeight="1">
      <c r="A167" s="40"/>
      <c r="B167" s="41"/>
      <c r="C167" s="206" t="s">
        <v>440</v>
      </c>
      <c r="D167" s="206" t="s">
        <v>145</v>
      </c>
      <c r="E167" s="207" t="s">
        <v>1533</v>
      </c>
      <c r="F167" s="208" t="s">
        <v>1534</v>
      </c>
      <c r="G167" s="209" t="s">
        <v>148</v>
      </c>
      <c r="H167" s="210">
        <v>10</v>
      </c>
      <c r="I167" s="211"/>
      <c r="J167" s="212">
        <f>ROUND(I167*H167,2)</f>
        <v>0</v>
      </c>
      <c r="K167" s="208" t="s">
        <v>19</v>
      </c>
      <c r="L167" s="46"/>
      <c r="M167" s="213" t="s">
        <v>19</v>
      </c>
      <c r="N167" s="214" t="s">
        <v>46</v>
      </c>
      <c r="O167" s="86"/>
      <c r="P167" s="215">
        <f>O167*H167</f>
        <v>0</v>
      </c>
      <c r="Q167" s="215">
        <v>0</v>
      </c>
      <c r="R167" s="215">
        <f>Q167*H167</f>
        <v>0</v>
      </c>
      <c r="S167" s="215">
        <v>0.001</v>
      </c>
      <c r="T167" s="216">
        <f>S167*H167</f>
        <v>0.01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7" t="s">
        <v>275</v>
      </c>
      <c r="AT167" s="217" t="s">
        <v>145</v>
      </c>
      <c r="AU167" s="217" t="s">
        <v>85</v>
      </c>
      <c r="AY167" s="19" t="s">
        <v>142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9" t="s">
        <v>83</v>
      </c>
      <c r="BK167" s="218">
        <f>ROUND(I167*H167,2)</f>
        <v>0</v>
      </c>
      <c r="BL167" s="19" t="s">
        <v>275</v>
      </c>
      <c r="BM167" s="217" t="s">
        <v>1535</v>
      </c>
    </row>
    <row r="168" s="2" customFormat="1">
      <c r="A168" s="40"/>
      <c r="B168" s="41"/>
      <c r="C168" s="42"/>
      <c r="D168" s="219" t="s">
        <v>152</v>
      </c>
      <c r="E168" s="42"/>
      <c r="F168" s="220" t="s">
        <v>1534</v>
      </c>
      <c r="G168" s="42"/>
      <c r="H168" s="42"/>
      <c r="I168" s="221"/>
      <c r="J168" s="42"/>
      <c r="K168" s="42"/>
      <c r="L168" s="46"/>
      <c r="M168" s="222"/>
      <c r="N168" s="223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152</v>
      </c>
      <c r="AU168" s="19" t="s">
        <v>85</v>
      </c>
    </row>
    <row r="169" s="2" customFormat="1" ht="21.75" customHeight="1">
      <c r="A169" s="40"/>
      <c r="B169" s="41"/>
      <c r="C169" s="206" t="s">
        <v>533</v>
      </c>
      <c r="D169" s="206" t="s">
        <v>145</v>
      </c>
      <c r="E169" s="207" t="s">
        <v>1536</v>
      </c>
      <c r="F169" s="208" t="s">
        <v>1537</v>
      </c>
      <c r="G169" s="209" t="s">
        <v>148</v>
      </c>
      <c r="H169" s="210">
        <v>19</v>
      </c>
      <c r="I169" s="211"/>
      <c r="J169" s="212">
        <f>ROUND(I169*H169,2)</f>
        <v>0</v>
      </c>
      <c r="K169" s="208" t="s">
        <v>19</v>
      </c>
      <c r="L169" s="46"/>
      <c r="M169" s="213" t="s">
        <v>19</v>
      </c>
      <c r="N169" s="214" t="s">
        <v>46</v>
      </c>
      <c r="O169" s="86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275</v>
      </c>
      <c r="AT169" s="217" t="s">
        <v>145</v>
      </c>
      <c r="AU169" s="217" t="s">
        <v>85</v>
      </c>
      <c r="AY169" s="19" t="s">
        <v>142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9" t="s">
        <v>83</v>
      </c>
      <c r="BK169" s="218">
        <f>ROUND(I169*H169,2)</f>
        <v>0</v>
      </c>
      <c r="BL169" s="19" t="s">
        <v>275</v>
      </c>
      <c r="BM169" s="217" t="s">
        <v>1538</v>
      </c>
    </row>
    <row r="170" s="2" customFormat="1">
      <c r="A170" s="40"/>
      <c r="B170" s="41"/>
      <c r="C170" s="42"/>
      <c r="D170" s="219" t="s">
        <v>152</v>
      </c>
      <c r="E170" s="42"/>
      <c r="F170" s="220" t="s">
        <v>1537</v>
      </c>
      <c r="G170" s="42"/>
      <c r="H170" s="42"/>
      <c r="I170" s="221"/>
      <c r="J170" s="42"/>
      <c r="K170" s="42"/>
      <c r="L170" s="46"/>
      <c r="M170" s="222"/>
      <c r="N170" s="22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152</v>
      </c>
      <c r="AU170" s="19" t="s">
        <v>85</v>
      </c>
    </row>
    <row r="171" s="2" customFormat="1" ht="16.5" customHeight="1">
      <c r="A171" s="40"/>
      <c r="B171" s="41"/>
      <c r="C171" s="237" t="s">
        <v>538</v>
      </c>
      <c r="D171" s="237" t="s">
        <v>224</v>
      </c>
      <c r="E171" s="238" t="s">
        <v>1539</v>
      </c>
      <c r="F171" s="239" t="s">
        <v>1540</v>
      </c>
      <c r="G171" s="240" t="s">
        <v>148</v>
      </c>
      <c r="H171" s="241">
        <v>3</v>
      </c>
      <c r="I171" s="242"/>
      <c r="J171" s="243">
        <f>ROUND(I171*H171,2)</f>
        <v>0</v>
      </c>
      <c r="K171" s="239" t="s">
        <v>19</v>
      </c>
      <c r="L171" s="244"/>
      <c r="M171" s="245" t="s">
        <v>19</v>
      </c>
      <c r="N171" s="246" t="s">
        <v>46</v>
      </c>
      <c r="O171" s="86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7" t="s">
        <v>335</v>
      </c>
      <c r="AT171" s="217" t="s">
        <v>224</v>
      </c>
      <c r="AU171" s="217" t="s">
        <v>85</v>
      </c>
      <c r="AY171" s="19" t="s">
        <v>142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9" t="s">
        <v>83</v>
      </c>
      <c r="BK171" s="218">
        <f>ROUND(I171*H171,2)</f>
        <v>0</v>
      </c>
      <c r="BL171" s="19" t="s">
        <v>275</v>
      </c>
      <c r="BM171" s="217" t="s">
        <v>1541</v>
      </c>
    </row>
    <row r="172" s="2" customFormat="1">
      <c r="A172" s="40"/>
      <c r="B172" s="41"/>
      <c r="C172" s="42"/>
      <c r="D172" s="219" t="s">
        <v>152</v>
      </c>
      <c r="E172" s="42"/>
      <c r="F172" s="220" t="s">
        <v>1540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152</v>
      </c>
      <c r="AU172" s="19" t="s">
        <v>85</v>
      </c>
    </row>
    <row r="173" s="2" customFormat="1" ht="16.5" customHeight="1">
      <c r="A173" s="40"/>
      <c r="B173" s="41"/>
      <c r="C173" s="237" t="s">
        <v>543</v>
      </c>
      <c r="D173" s="237" t="s">
        <v>224</v>
      </c>
      <c r="E173" s="238" t="s">
        <v>1542</v>
      </c>
      <c r="F173" s="239" t="s">
        <v>1543</v>
      </c>
      <c r="G173" s="240" t="s">
        <v>148</v>
      </c>
      <c r="H173" s="241">
        <v>19</v>
      </c>
      <c r="I173" s="242"/>
      <c r="J173" s="243">
        <f>ROUND(I173*H173,2)</f>
        <v>0</v>
      </c>
      <c r="K173" s="239" t="s">
        <v>19</v>
      </c>
      <c r="L173" s="244"/>
      <c r="M173" s="245" t="s">
        <v>19</v>
      </c>
      <c r="N173" s="246" t="s">
        <v>46</v>
      </c>
      <c r="O173" s="86"/>
      <c r="P173" s="215">
        <f>O173*H173</f>
        <v>0</v>
      </c>
      <c r="Q173" s="215">
        <v>0</v>
      </c>
      <c r="R173" s="215">
        <f>Q173*H173</f>
        <v>0</v>
      </c>
      <c r="S173" s="215">
        <v>0</v>
      </c>
      <c r="T173" s="21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7" t="s">
        <v>335</v>
      </c>
      <c r="AT173" s="217" t="s">
        <v>224</v>
      </c>
      <c r="AU173" s="217" t="s">
        <v>85</v>
      </c>
      <c r="AY173" s="19" t="s">
        <v>142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9" t="s">
        <v>83</v>
      </c>
      <c r="BK173" s="218">
        <f>ROUND(I173*H173,2)</f>
        <v>0</v>
      </c>
      <c r="BL173" s="19" t="s">
        <v>275</v>
      </c>
      <c r="BM173" s="217" t="s">
        <v>1544</v>
      </c>
    </row>
    <row r="174" s="2" customFormat="1">
      <c r="A174" s="40"/>
      <c r="B174" s="41"/>
      <c r="C174" s="42"/>
      <c r="D174" s="219" t="s">
        <v>152</v>
      </c>
      <c r="E174" s="42"/>
      <c r="F174" s="220" t="s">
        <v>1543</v>
      </c>
      <c r="G174" s="42"/>
      <c r="H174" s="42"/>
      <c r="I174" s="221"/>
      <c r="J174" s="42"/>
      <c r="K174" s="42"/>
      <c r="L174" s="46"/>
      <c r="M174" s="222"/>
      <c r="N174" s="22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152</v>
      </c>
      <c r="AU174" s="19" t="s">
        <v>85</v>
      </c>
    </row>
    <row r="175" s="2" customFormat="1" ht="24.15" customHeight="1">
      <c r="A175" s="40"/>
      <c r="B175" s="41"/>
      <c r="C175" s="206" t="s">
        <v>518</v>
      </c>
      <c r="D175" s="206" t="s">
        <v>145</v>
      </c>
      <c r="E175" s="207" t="s">
        <v>1545</v>
      </c>
      <c r="F175" s="208" t="s">
        <v>1546</v>
      </c>
      <c r="G175" s="209" t="s">
        <v>148</v>
      </c>
      <c r="H175" s="210">
        <v>33</v>
      </c>
      <c r="I175" s="211"/>
      <c r="J175" s="212">
        <f>ROUND(I175*H175,2)</f>
        <v>0</v>
      </c>
      <c r="K175" s="208" t="s">
        <v>19</v>
      </c>
      <c r="L175" s="46"/>
      <c r="M175" s="213" t="s">
        <v>19</v>
      </c>
      <c r="N175" s="214" t="s">
        <v>46</v>
      </c>
      <c r="O175" s="86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275</v>
      </c>
      <c r="AT175" s="217" t="s">
        <v>145</v>
      </c>
      <c r="AU175" s="217" t="s">
        <v>85</v>
      </c>
      <c r="AY175" s="19" t="s">
        <v>142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83</v>
      </c>
      <c r="BK175" s="218">
        <f>ROUND(I175*H175,2)</f>
        <v>0</v>
      </c>
      <c r="BL175" s="19" t="s">
        <v>275</v>
      </c>
      <c r="BM175" s="217" t="s">
        <v>1547</v>
      </c>
    </row>
    <row r="176" s="2" customFormat="1">
      <c r="A176" s="40"/>
      <c r="B176" s="41"/>
      <c r="C176" s="42"/>
      <c r="D176" s="219" t="s">
        <v>152</v>
      </c>
      <c r="E176" s="42"/>
      <c r="F176" s="220" t="s">
        <v>1546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152</v>
      </c>
      <c r="AU176" s="19" t="s">
        <v>85</v>
      </c>
    </row>
    <row r="177" s="2" customFormat="1" ht="16.5" customHeight="1">
      <c r="A177" s="40"/>
      <c r="B177" s="41"/>
      <c r="C177" s="237" t="s">
        <v>524</v>
      </c>
      <c r="D177" s="237" t="s">
        <v>224</v>
      </c>
      <c r="E177" s="238" t="s">
        <v>1548</v>
      </c>
      <c r="F177" s="239" t="s">
        <v>1549</v>
      </c>
      <c r="G177" s="240" t="s">
        <v>148</v>
      </c>
      <c r="H177" s="241">
        <v>22</v>
      </c>
      <c r="I177" s="242"/>
      <c r="J177" s="243">
        <f>ROUND(I177*H177,2)</f>
        <v>0</v>
      </c>
      <c r="K177" s="239" t="s">
        <v>19</v>
      </c>
      <c r="L177" s="244"/>
      <c r="M177" s="245" t="s">
        <v>19</v>
      </c>
      <c r="N177" s="246" t="s">
        <v>46</v>
      </c>
      <c r="O177" s="86"/>
      <c r="P177" s="215">
        <f>O177*H177</f>
        <v>0</v>
      </c>
      <c r="Q177" s="215">
        <v>0</v>
      </c>
      <c r="R177" s="215">
        <f>Q177*H177</f>
        <v>0</v>
      </c>
      <c r="S177" s="215">
        <v>0</v>
      </c>
      <c r="T177" s="21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335</v>
      </c>
      <c r="AT177" s="217" t="s">
        <v>224</v>
      </c>
      <c r="AU177" s="217" t="s">
        <v>85</v>
      </c>
      <c r="AY177" s="19" t="s">
        <v>142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9" t="s">
        <v>83</v>
      </c>
      <c r="BK177" s="218">
        <f>ROUND(I177*H177,2)</f>
        <v>0</v>
      </c>
      <c r="BL177" s="19" t="s">
        <v>275</v>
      </c>
      <c r="BM177" s="217" t="s">
        <v>1550</v>
      </c>
    </row>
    <row r="178" s="2" customFormat="1">
      <c r="A178" s="40"/>
      <c r="B178" s="41"/>
      <c r="C178" s="42"/>
      <c r="D178" s="219" t="s">
        <v>152</v>
      </c>
      <c r="E178" s="42"/>
      <c r="F178" s="220" t="s">
        <v>1549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152</v>
      </c>
      <c r="AU178" s="19" t="s">
        <v>85</v>
      </c>
    </row>
    <row r="179" s="2" customFormat="1" ht="16.5" customHeight="1">
      <c r="A179" s="40"/>
      <c r="B179" s="41"/>
      <c r="C179" s="237" t="s">
        <v>528</v>
      </c>
      <c r="D179" s="237" t="s">
        <v>224</v>
      </c>
      <c r="E179" s="238" t="s">
        <v>1551</v>
      </c>
      <c r="F179" s="239" t="s">
        <v>1552</v>
      </c>
      <c r="G179" s="240" t="s">
        <v>148</v>
      </c>
      <c r="H179" s="241">
        <v>11</v>
      </c>
      <c r="I179" s="242"/>
      <c r="J179" s="243">
        <f>ROUND(I179*H179,2)</f>
        <v>0</v>
      </c>
      <c r="K179" s="239" t="s">
        <v>19</v>
      </c>
      <c r="L179" s="244"/>
      <c r="M179" s="245" t="s">
        <v>19</v>
      </c>
      <c r="N179" s="246" t="s">
        <v>46</v>
      </c>
      <c r="O179" s="86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7" t="s">
        <v>335</v>
      </c>
      <c r="AT179" s="217" t="s">
        <v>224</v>
      </c>
      <c r="AU179" s="217" t="s">
        <v>85</v>
      </c>
      <c r="AY179" s="19" t="s">
        <v>142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9" t="s">
        <v>83</v>
      </c>
      <c r="BK179" s="218">
        <f>ROUND(I179*H179,2)</f>
        <v>0</v>
      </c>
      <c r="BL179" s="19" t="s">
        <v>275</v>
      </c>
      <c r="BM179" s="217" t="s">
        <v>1553</v>
      </c>
    </row>
    <row r="180" s="2" customFormat="1">
      <c r="A180" s="40"/>
      <c r="B180" s="41"/>
      <c r="C180" s="42"/>
      <c r="D180" s="219" t="s">
        <v>152</v>
      </c>
      <c r="E180" s="42"/>
      <c r="F180" s="220" t="s">
        <v>1552</v>
      </c>
      <c r="G180" s="42"/>
      <c r="H180" s="42"/>
      <c r="I180" s="221"/>
      <c r="J180" s="42"/>
      <c r="K180" s="42"/>
      <c r="L180" s="46"/>
      <c r="M180" s="222"/>
      <c r="N180" s="22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152</v>
      </c>
      <c r="AU180" s="19" t="s">
        <v>85</v>
      </c>
    </row>
    <row r="181" s="2" customFormat="1" ht="16.5" customHeight="1">
      <c r="A181" s="40"/>
      <c r="B181" s="41"/>
      <c r="C181" s="206" t="s">
        <v>606</v>
      </c>
      <c r="D181" s="206" t="s">
        <v>145</v>
      </c>
      <c r="E181" s="207" t="s">
        <v>1554</v>
      </c>
      <c r="F181" s="208" t="s">
        <v>1555</v>
      </c>
      <c r="G181" s="209" t="s">
        <v>148</v>
      </c>
      <c r="H181" s="210">
        <v>1</v>
      </c>
      <c r="I181" s="211"/>
      <c r="J181" s="212">
        <f>ROUND(I181*H181,2)</f>
        <v>0</v>
      </c>
      <c r="K181" s="208" t="s">
        <v>19</v>
      </c>
      <c r="L181" s="46"/>
      <c r="M181" s="213" t="s">
        <v>19</v>
      </c>
      <c r="N181" s="214" t="s">
        <v>46</v>
      </c>
      <c r="O181" s="86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275</v>
      </c>
      <c r="AT181" s="217" t="s">
        <v>145</v>
      </c>
      <c r="AU181" s="217" t="s">
        <v>85</v>
      </c>
      <c r="AY181" s="19" t="s">
        <v>142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9" t="s">
        <v>83</v>
      </c>
      <c r="BK181" s="218">
        <f>ROUND(I181*H181,2)</f>
        <v>0</v>
      </c>
      <c r="BL181" s="19" t="s">
        <v>275</v>
      </c>
      <c r="BM181" s="217" t="s">
        <v>1556</v>
      </c>
    </row>
    <row r="182" s="2" customFormat="1">
      <c r="A182" s="40"/>
      <c r="B182" s="41"/>
      <c r="C182" s="42"/>
      <c r="D182" s="219" t="s">
        <v>152</v>
      </c>
      <c r="E182" s="42"/>
      <c r="F182" s="220" t="s">
        <v>1555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152</v>
      </c>
      <c r="AU182" s="19" t="s">
        <v>85</v>
      </c>
    </row>
    <row r="183" s="2" customFormat="1" ht="16.5" customHeight="1">
      <c r="A183" s="40"/>
      <c r="B183" s="41"/>
      <c r="C183" s="206" t="s">
        <v>1211</v>
      </c>
      <c r="D183" s="206" t="s">
        <v>145</v>
      </c>
      <c r="E183" s="207" t="s">
        <v>1557</v>
      </c>
      <c r="F183" s="208" t="s">
        <v>1558</v>
      </c>
      <c r="G183" s="209" t="s">
        <v>148</v>
      </c>
      <c r="H183" s="210">
        <v>2</v>
      </c>
      <c r="I183" s="211"/>
      <c r="J183" s="212">
        <f>ROUND(I183*H183,2)</f>
        <v>0</v>
      </c>
      <c r="K183" s="208" t="s">
        <v>19</v>
      </c>
      <c r="L183" s="46"/>
      <c r="M183" s="213" t="s">
        <v>19</v>
      </c>
      <c r="N183" s="214" t="s">
        <v>46</v>
      </c>
      <c r="O183" s="86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275</v>
      </c>
      <c r="AT183" s="217" t="s">
        <v>145</v>
      </c>
      <c r="AU183" s="217" t="s">
        <v>85</v>
      </c>
      <c r="AY183" s="19" t="s">
        <v>142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9" t="s">
        <v>83</v>
      </c>
      <c r="BK183" s="218">
        <f>ROUND(I183*H183,2)</f>
        <v>0</v>
      </c>
      <c r="BL183" s="19" t="s">
        <v>275</v>
      </c>
      <c r="BM183" s="217" t="s">
        <v>1559</v>
      </c>
    </row>
    <row r="184" s="2" customFormat="1">
      <c r="A184" s="40"/>
      <c r="B184" s="41"/>
      <c r="C184" s="42"/>
      <c r="D184" s="219" t="s">
        <v>152</v>
      </c>
      <c r="E184" s="42"/>
      <c r="F184" s="220" t="s">
        <v>1558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152</v>
      </c>
      <c r="AU184" s="19" t="s">
        <v>85</v>
      </c>
    </row>
    <row r="185" s="2" customFormat="1" ht="16.5" customHeight="1">
      <c r="A185" s="40"/>
      <c r="B185" s="41"/>
      <c r="C185" s="206" t="s">
        <v>616</v>
      </c>
      <c r="D185" s="206" t="s">
        <v>145</v>
      </c>
      <c r="E185" s="207" t="s">
        <v>1560</v>
      </c>
      <c r="F185" s="208" t="s">
        <v>1561</v>
      </c>
      <c r="G185" s="209" t="s">
        <v>299</v>
      </c>
      <c r="H185" s="210">
        <v>0.379</v>
      </c>
      <c r="I185" s="211"/>
      <c r="J185" s="212">
        <f>ROUND(I185*H185,2)</f>
        <v>0</v>
      </c>
      <c r="K185" s="208" t="s">
        <v>19</v>
      </c>
      <c r="L185" s="46"/>
      <c r="M185" s="213" t="s">
        <v>19</v>
      </c>
      <c r="N185" s="214" t="s">
        <v>46</v>
      </c>
      <c r="O185" s="86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7" t="s">
        <v>275</v>
      </c>
      <c r="AT185" s="217" t="s">
        <v>145</v>
      </c>
      <c r="AU185" s="217" t="s">
        <v>85</v>
      </c>
      <c r="AY185" s="19" t="s">
        <v>142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9" t="s">
        <v>83</v>
      </c>
      <c r="BK185" s="218">
        <f>ROUND(I185*H185,2)</f>
        <v>0</v>
      </c>
      <c r="BL185" s="19" t="s">
        <v>275</v>
      </c>
      <c r="BM185" s="217" t="s">
        <v>1562</v>
      </c>
    </row>
    <row r="186" s="2" customFormat="1">
      <c r="A186" s="40"/>
      <c r="B186" s="41"/>
      <c r="C186" s="42"/>
      <c r="D186" s="219" t="s">
        <v>152</v>
      </c>
      <c r="E186" s="42"/>
      <c r="F186" s="220" t="s">
        <v>1561</v>
      </c>
      <c r="G186" s="42"/>
      <c r="H186" s="42"/>
      <c r="I186" s="221"/>
      <c r="J186" s="42"/>
      <c r="K186" s="42"/>
      <c r="L186" s="46"/>
      <c r="M186" s="222"/>
      <c r="N186" s="22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152</v>
      </c>
      <c r="AU186" s="19" t="s">
        <v>85</v>
      </c>
    </row>
    <row r="187" s="12" customFormat="1" ht="22.8" customHeight="1">
      <c r="A187" s="12"/>
      <c r="B187" s="190"/>
      <c r="C187" s="191"/>
      <c r="D187" s="192" t="s">
        <v>74</v>
      </c>
      <c r="E187" s="204" t="s">
        <v>1563</v>
      </c>
      <c r="F187" s="204" t="s">
        <v>1564</v>
      </c>
      <c r="G187" s="191"/>
      <c r="H187" s="191"/>
      <c r="I187" s="194"/>
      <c r="J187" s="205">
        <f>BK187</f>
        <v>0</v>
      </c>
      <c r="K187" s="191"/>
      <c r="L187" s="196"/>
      <c r="M187" s="197"/>
      <c r="N187" s="198"/>
      <c r="O187" s="198"/>
      <c r="P187" s="199">
        <f>SUM(P188:P247)</f>
        <v>0</v>
      </c>
      <c r="Q187" s="198"/>
      <c r="R187" s="199">
        <f>SUM(R188:R247)</f>
        <v>0.35452</v>
      </c>
      <c r="S187" s="198"/>
      <c r="T187" s="200">
        <f>SUM(T188:T247)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1" t="s">
        <v>85</v>
      </c>
      <c r="AT187" s="202" t="s">
        <v>74</v>
      </c>
      <c r="AU187" s="202" t="s">
        <v>83</v>
      </c>
      <c r="AY187" s="201" t="s">
        <v>142</v>
      </c>
      <c r="BK187" s="203">
        <f>SUM(BK188:BK247)</f>
        <v>0</v>
      </c>
    </row>
    <row r="188" s="2" customFormat="1" ht="16.5" customHeight="1">
      <c r="A188" s="40"/>
      <c r="B188" s="41"/>
      <c r="C188" s="206" t="s">
        <v>339</v>
      </c>
      <c r="D188" s="206" t="s">
        <v>145</v>
      </c>
      <c r="E188" s="207" t="s">
        <v>1565</v>
      </c>
      <c r="F188" s="208" t="s">
        <v>1566</v>
      </c>
      <c r="G188" s="209" t="s">
        <v>187</v>
      </c>
      <c r="H188" s="210">
        <v>22</v>
      </c>
      <c r="I188" s="211"/>
      <c r="J188" s="212">
        <f>ROUND(I188*H188,2)</f>
        <v>0</v>
      </c>
      <c r="K188" s="208" t="s">
        <v>19</v>
      </c>
      <c r="L188" s="46"/>
      <c r="M188" s="213" t="s">
        <v>19</v>
      </c>
      <c r="N188" s="214" t="s">
        <v>46</v>
      </c>
      <c r="O188" s="86"/>
      <c r="P188" s="215">
        <f>O188*H188</f>
        <v>0</v>
      </c>
      <c r="Q188" s="215">
        <v>0</v>
      </c>
      <c r="R188" s="215">
        <f>Q188*H188</f>
        <v>0</v>
      </c>
      <c r="S188" s="215">
        <v>0</v>
      </c>
      <c r="T188" s="21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7" t="s">
        <v>275</v>
      </c>
      <c r="AT188" s="217" t="s">
        <v>145</v>
      </c>
      <c r="AU188" s="217" t="s">
        <v>85</v>
      </c>
      <c r="AY188" s="19" t="s">
        <v>142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9" t="s">
        <v>83</v>
      </c>
      <c r="BK188" s="218">
        <f>ROUND(I188*H188,2)</f>
        <v>0</v>
      </c>
      <c r="BL188" s="19" t="s">
        <v>275</v>
      </c>
      <c r="BM188" s="217" t="s">
        <v>1567</v>
      </c>
    </row>
    <row r="189" s="2" customFormat="1">
      <c r="A189" s="40"/>
      <c r="B189" s="41"/>
      <c r="C189" s="42"/>
      <c r="D189" s="219" t="s">
        <v>152</v>
      </c>
      <c r="E189" s="42"/>
      <c r="F189" s="220" t="s">
        <v>1566</v>
      </c>
      <c r="G189" s="42"/>
      <c r="H189" s="42"/>
      <c r="I189" s="221"/>
      <c r="J189" s="42"/>
      <c r="K189" s="42"/>
      <c r="L189" s="46"/>
      <c r="M189" s="222"/>
      <c r="N189" s="22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152</v>
      </c>
      <c r="AU189" s="19" t="s">
        <v>85</v>
      </c>
    </row>
    <row r="190" s="2" customFormat="1" ht="16.5" customHeight="1">
      <c r="A190" s="40"/>
      <c r="B190" s="41"/>
      <c r="C190" s="237" t="s">
        <v>343</v>
      </c>
      <c r="D190" s="237" t="s">
        <v>224</v>
      </c>
      <c r="E190" s="238" t="s">
        <v>1568</v>
      </c>
      <c r="F190" s="239" t="s">
        <v>1569</v>
      </c>
      <c r="G190" s="240" t="s">
        <v>187</v>
      </c>
      <c r="H190" s="241">
        <v>23.100000000000001</v>
      </c>
      <c r="I190" s="242"/>
      <c r="J190" s="243">
        <f>ROUND(I190*H190,2)</f>
        <v>0</v>
      </c>
      <c r="K190" s="239" t="s">
        <v>19</v>
      </c>
      <c r="L190" s="244"/>
      <c r="M190" s="245" t="s">
        <v>19</v>
      </c>
      <c r="N190" s="246" t="s">
        <v>46</v>
      </c>
      <c r="O190" s="86"/>
      <c r="P190" s="215">
        <f>O190*H190</f>
        <v>0</v>
      </c>
      <c r="Q190" s="215">
        <v>6.0000000000000002E-05</v>
      </c>
      <c r="R190" s="215">
        <f>Q190*H190</f>
        <v>0.0013860000000000001</v>
      </c>
      <c r="S190" s="215">
        <v>0</v>
      </c>
      <c r="T190" s="21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7" t="s">
        <v>335</v>
      </c>
      <c r="AT190" s="217" t="s">
        <v>224</v>
      </c>
      <c r="AU190" s="217" t="s">
        <v>85</v>
      </c>
      <c r="AY190" s="19" t="s">
        <v>142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9" t="s">
        <v>83</v>
      </c>
      <c r="BK190" s="218">
        <f>ROUND(I190*H190,2)</f>
        <v>0</v>
      </c>
      <c r="BL190" s="19" t="s">
        <v>275</v>
      </c>
      <c r="BM190" s="217" t="s">
        <v>1570</v>
      </c>
    </row>
    <row r="191" s="2" customFormat="1">
      <c r="A191" s="40"/>
      <c r="B191" s="41"/>
      <c r="C191" s="42"/>
      <c r="D191" s="219" t="s">
        <v>152</v>
      </c>
      <c r="E191" s="42"/>
      <c r="F191" s="220" t="s">
        <v>1569</v>
      </c>
      <c r="G191" s="42"/>
      <c r="H191" s="42"/>
      <c r="I191" s="221"/>
      <c r="J191" s="42"/>
      <c r="K191" s="42"/>
      <c r="L191" s="46"/>
      <c r="M191" s="222"/>
      <c r="N191" s="22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152</v>
      </c>
      <c r="AU191" s="19" t="s">
        <v>85</v>
      </c>
    </row>
    <row r="192" s="2" customFormat="1" ht="16.5" customHeight="1">
      <c r="A192" s="40"/>
      <c r="B192" s="41"/>
      <c r="C192" s="206" t="s">
        <v>267</v>
      </c>
      <c r="D192" s="206" t="s">
        <v>145</v>
      </c>
      <c r="E192" s="207" t="s">
        <v>1571</v>
      </c>
      <c r="F192" s="208" t="s">
        <v>1572</v>
      </c>
      <c r="G192" s="209" t="s">
        <v>187</v>
      </c>
      <c r="H192" s="210">
        <v>32</v>
      </c>
      <c r="I192" s="211"/>
      <c r="J192" s="212">
        <f>ROUND(I192*H192,2)</f>
        <v>0</v>
      </c>
      <c r="K192" s="208" t="s">
        <v>19</v>
      </c>
      <c r="L192" s="46"/>
      <c r="M192" s="213" t="s">
        <v>19</v>
      </c>
      <c r="N192" s="214" t="s">
        <v>46</v>
      </c>
      <c r="O192" s="86"/>
      <c r="P192" s="215">
        <f>O192*H192</f>
        <v>0</v>
      </c>
      <c r="Q192" s="215">
        <v>0</v>
      </c>
      <c r="R192" s="215">
        <f>Q192*H192</f>
        <v>0</v>
      </c>
      <c r="S192" s="215">
        <v>0</v>
      </c>
      <c r="T192" s="216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7" t="s">
        <v>275</v>
      </c>
      <c r="AT192" s="217" t="s">
        <v>145</v>
      </c>
      <c r="AU192" s="217" t="s">
        <v>85</v>
      </c>
      <c r="AY192" s="19" t="s">
        <v>142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9" t="s">
        <v>83</v>
      </c>
      <c r="BK192" s="218">
        <f>ROUND(I192*H192,2)</f>
        <v>0</v>
      </c>
      <c r="BL192" s="19" t="s">
        <v>275</v>
      </c>
      <c r="BM192" s="217" t="s">
        <v>1573</v>
      </c>
    </row>
    <row r="193" s="2" customFormat="1">
      <c r="A193" s="40"/>
      <c r="B193" s="41"/>
      <c r="C193" s="42"/>
      <c r="D193" s="219" t="s">
        <v>152</v>
      </c>
      <c r="E193" s="42"/>
      <c r="F193" s="220" t="s">
        <v>1572</v>
      </c>
      <c r="G193" s="42"/>
      <c r="H193" s="42"/>
      <c r="I193" s="221"/>
      <c r="J193" s="42"/>
      <c r="K193" s="42"/>
      <c r="L193" s="46"/>
      <c r="M193" s="222"/>
      <c r="N193" s="223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152</v>
      </c>
      <c r="AU193" s="19" t="s">
        <v>85</v>
      </c>
    </row>
    <row r="194" s="2" customFormat="1" ht="16.5" customHeight="1">
      <c r="A194" s="40"/>
      <c r="B194" s="41"/>
      <c r="C194" s="237" t="s">
        <v>271</v>
      </c>
      <c r="D194" s="237" t="s">
        <v>224</v>
      </c>
      <c r="E194" s="238" t="s">
        <v>1574</v>
      </c>
      <c r="F194" s="239" t="s">
        <v>1575</v>
      </c>
      <c r="G194" s="240" t="s">
        <v>187</v>
      </c>
      <c r="H194" s="241">
        <v>32</v>
      </c>
      <c r="I194" s="242"/>
      <c r="J194" s="243">
        <f>ROUND(I194*H194,2)</f>
        <v>0</v>
      </c>
      <c r="K194" s="239" t="s">
        <v>19</v>
      </c>
      <c r="L194" s="244"/>
      <c r="M194" s="245" t="s">
        <v>19</v>
      </c>
      <c r="N194" s="246" t="s">
        <v>46</v>
      </c>
      <c r="O194" s="86"/>
      <c r="P194" s="215">
        <f>O194*H194</f>
        <v>0</v>
      </c>
      <c r="Q194" s="215">
        <v>0.0037000000000000002</v>
      </c>
      <c r="R194" s="215">
        <f>Q194*H194</f>
        <v>0.11840000000000001</v>
      </c>
      <c r="S194" s="215">
        <v>0</v>
      </c>
      <c r="T194" s="216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7" t="s">
        <v>335</v>
      </c>
      <c r="AT194" s="217" t="s">
        <v>224</v>
      </c>
      <c r="AU194" s="217" t="s">
        <v>85</v>
      </c>
      <c r="AY194" s="19" t="s">
        <v>142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9" t="s">
        <v>83</v>
      </c>
      <c r="BK194" s="218">
        <f>ROUND(I194*H194,2)</f>
        <v>0</v>
      </c>
      <c r="BL194" s="19" t="s">
        <v>275</v>
      </c>
      <c r="BM194" s="217" t="s">
        <v>1576</v>
      </c>
    </row>
    <row r="195" s="2" customFormat="1">
      <c r="A195" s="40"/>
      <c r="B195" s="41"/>
      <c r="C195" s="42"/>
      <c r="D195" s="219" t="s">
        <v>152</v>
      </c>
      <c r="E195" s="42"/>
      <c r="F195" s="220" t="s">
        <v>1575</v>
      </c>
      <c r="G195" s="42"/>
      <c r="H195" s="42"/>
      <c r="I195" s="221"/>
      <c r="J195" s="42"/>
      <c r="K195" s="42"/>
      <c r="L195" s="46"/>
      <c r="M195" s="222"/>
      <c r="N195" s="223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152</v>
      </c>
      <c r="AU195" s="19" t="s">
        <v>85</v>
      </c>
    </row>
    <row r="196" s="2" customFormat="1" ht="16.5" customHeight="1">
      <c r="A196" s="40"/>
      <c r="B196" s="41"/>
      <c r="C196" s="237" t="s">
        <v>915</v>
      </c>
      <c r="D196" s="237" t="s">
        <v>224</v>
      </c>
      <c r="E196" s="238" t="s">
        <v>1577</v>
      </c>
      <c r="F196" s="239" t="s">
        <v>1578</v>
      </c>
      <c r="G196" s="240" t="s">
        <v>148</v>
      </c>
      <c r="H196" s="241">
        <v>9</v>
      </c>
      <c r="I196" s="242"/>
      <c r="J196" s="243">
        <f>ROUND(I196*H196,2)</f>
        <v>0</v>
      </c>
      <c r="K196" s="239" t="s">
        <v>19</v>
      </c>
      <c r="L196" s="244"/>
      <c r="M196" s="245" t="s">
        <v>19</v>
      </c>
      <c r="N196" s="246" t="s">
        <v>46</v>
      </c>
      <c r="O196" s="86"/>
      <c r="P196" s="215">
        <f>O196*H196</f>
        <v>0</v>
      </c>
      <c r="Q196" s="215">
        <v>0.0011299999999999999</v>
      </c>
      <c r="R196" s="215">
        <f>Q196*H196</f>
        <v>0.010169999999999999</v>
      </c>
      <c r="S196" s="215">
        <v>0</v>
      </c>
      <c r="T196" s="216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7" t="s">
        <v>335</v>
      </c>
      <c r="AT196" s="217" t="s">
        <v>224</v>
      </c>
      <c r="AU196" s="217" t="s">
        <v>85</v>
      </c>
      <c r="AY196" s="19" t="s">
        <v>142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9" t="s">
        <v>83</v>
      </c>
      <c r="BK196" s="218">
        <f>ROUND(I196*H196,2)</f>
        <v>0</v>
      </c>
      <c r="BL196" s="19" t="s">
        <v>275</v>
      </c>
      <c r="BM196" s="217" t="s">
        <v>1579</v>
      </c>
    </row>
    <row r="197" s="2" customFormat="1">
      <c r="A197" s="40"/>
      <c r="B197" s="41"/>
      <c r="C197" s="42"/>
      <c r="D197" s="219" t="s">
        <v>152</v>
      </c>
      <c r="E197" s="42"/>
      <c r="F197" s="220" t="s">
        <v>1578</v>
      </c>
      <c r="G197" s="42"/>
      <c r="H197" s="42"/>
      <c r="I197" s="221"/>
      <c r="J197" s="42"/>
      <c r="K197" s="42"/>
      <c r="L197" s="46"/>
      <c r="M197" s="222"/>
      <c r="N197" s="223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152</v>
      </c>
      <c r="AU197" s="19" t="s">
        <v>85</v>
      </c>
    </row>
    <row r="198" s="2" customFormat="1" ht="16.5" customHeight="1">
      <c r="A198" s="40"/>
      <c r="B198" s="41"/>
      <c r="C198" s="237" t="s">
        <v>275</v>
      </c>
      <c r="D198" s="237" t="s">
        <v>224</v>
      </c>
      <c r="E198" s="238" t="s">
        <v>1580</v>
      </c>
      <c r="F198" s="239" t="s">
        <v>1581</v>
      </c>
      <c r="G198" s="240" t="s">
        <v>187</v>
      </c>
      <c r="H198" s="241">
        <v>32</v>
      </c>
      <c r="I198" s="242"/>
      <c r="J198" s="243">
        <f>ROUND(I198*H198,2)</f>
        <v>0</v>
      </c>
      <c r="K198" s="239" t="s">
        <v>19</v>
      </c>
      <c r="L198" s="244"/>
      <c r="M198" s="245" t="s">
        <v>19</v>
      </c>
      <c r="N198" s="246" t="s">
        <v>46</v>
      </c>
      <c r="O198" s="86"/>
      <c r="P198" s="215">
        <f>O198*H198</f>
        <v>0</v>
      </c>
      <c r="Q198" s="215">
        <v>0.00050000000000000001</v>
      </c>
      <c r="R198" s="215">
        <f>Q198*H198</f>
        <v>0.016</v>
      </c>
      <c r="S198" s="215">
        <v>0</v>
      </c>
      <c r="T198" s="216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7" t="s">
        <v>335</v>
      </c>
      <c r="AT198" s="217" t="s">
        <v>224</v>
      </c>
      <c r="AU198" s="217" t="s">
        <v>85</v>
      </c>
      <c r="AY198" s="19" t="s">
        <v>142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9" t="s">
        <v>83</v>
      </c>
      <c r="BK198" s="218">
        <f>ROUND(I198*H198,2)</f>
        <v>0</v>
      </c>
      <c r="BL198" s="19" t="s">
        <v>275</v>
      </c>
      <c r="BM198" s="217" t="s">
        <v>1582</v>
      </c>
    </row>
    <row r="199" s="2" customFormat="1">
      <c r="A199" s="40"/>
      <c r="B199" s="41"/>
      <c r="C199" s="42"/>
      <c r="D199" s="219" t="s">
        <v>152</v>
      </c>
      <c r="E199" s="42"/>
      <c r="F199" s="220" t="s">
        <v>1581</v>
      </c>
      <c r="G199" s="42"/>
      <c r="H199" s="42"/>
      <c r="I199" s="221"/>
      <c r="J199" s="42"/>
      <c r="K199" s="42"/>
      <c r="L199" s="46"/>
      <c r="M199" s="222"/>
      <c r="N199" s="223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152</v>
      </c>
      <c r="AU199" s="19" t="s">
        <v>85</v>
      </c>
    </row>
    <row r="200" s="2" customFormat="1" ht="16.5" customHeight="1">
      <c r="A200" s="40"/>
      <c r="B200" s="41"/>
      <c r="C200" s="237" t="s">
        <v>924</v>
      </c>
      <c r="D200" s="237" t="s">
        <v>224</v>
      </c>
      <c r="E200" s="238" t="s">
        <v>1583</v>
      </c>
      <c r="F200" s="239" t="s">
        <v>1584</v>
      </c>
      <c r="G200" s="240" t="s">
        <v>148</v>
      </c>
      <c r="H200" s="241">
        <v>1</v>
      </c>
      <c r="I200" s="242"/>
      <c r="J200" s="243">
        <f>ROUND(I200*H200,2)</f>
        <v>0</v>
      </c>
      <c r="K200" s="239" t="s">
        <v>19</v>
      </c>
      <c r="L200" s="244"/>
      <c r="M200" s="245" t="s">
        <v>19</v>
      </c>
      <c r="N200" s="246" t="s">
        <v>46</v>
      </c>
      <c r="O200" s="86"/>
      <c r="P200" s="215">
        <f>O200*H200</f>
        <v>0</v>
      </c>
      <c r="Q200" s="215">
        <v>0.00014999999999999999</v>
      </c>
      <c r="R200" s="215">
        <f>Q200*H200</f>
        <v>0.00014999999999999999</v>
      </c>
      <c r="S200" s="215">
        <v>0</v>
      </c>
      <c r="T200" s="216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7" t="s">
        <v>335</v>
      </c>
      <c r="AT200" s="217" t="s">
        <v>224</v>
      </c>
      <c r="AU200" s="217" t="s">
        <v>85</v>
      </c>
      <c r="AY200" s="19" t="s">
        <v>142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9" t="s">
        <v>83</v>
      </c>
      <c r="BK200" s="218">
        <f>ROUND(I200*H200,2)</f>
        <v>0</v>
      </c>
      <c r="BL200" s="19" t="s">
        <v>275</v>
      </c>
      <c r="BM200" s="217" t="s">
        <v>1585</v>
      </c>
    </row>
    <row r="201" s="2" customFormat="1">
      <c r="A201" s="40"/>
      <c r="B201" s="41"/>
      <c r="C201" s="42"/>
      <c r="D201" s="219" t="s">
        <v>152</v>
      </c>
      <c r="E201" s="42"/>
      <c r="F201" s="220" t="s">
        <v>1584</v>
      </c>
      <c r="G201" s="42"/>
      <c r="H201" s="42"/>
      <c r="I201" s="221"/>
      <c r="J201" s="42"/>
      <c r="K201" s="42"/>
      <c r="L201" s="46"/>
      <c r="M201" s="222"/>
      <c r="N201" s="22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152</v>
      </c>
      <c r="AU201" s="19" t="s">
        <v>85</v>
      </c>
    </row>
    <row r="202" s="2" customFormat="1" ht="16.5" customHeight="1">
      <c r="A202" s="40"/>
      <c r="B202" s="41"/>
      <c r="C202" s="206" t="s">
        <v>282</v>
      </c>
      <c r="D202" s="206" t="s">
        <v>145</v>
      </c>
      <c r="E202" s="207" t="s">
        <v>1586</v>
      </c>
      <c r="F202" s="208" t="s">
        <v>1587</v>
      </c>
      <c r="G202" s="209" t="s">
        <v>148</v>
      </c>
      <c r="H202" s="210">
        <v>32</v>
      </c>
      <c r="I202" s="211"/>
      <c r="J202" s="212">
        <f>ROUND(I202*H202,2)</f>
        <v>0</v>
      </c>
      <c r="K202" s="208" t="s">
        <v>19</v>
      </c>
      <c r="L202" s="46"/>
      <c r="M202" s="213" t="s">
        <v>19</v>
      </c>
      <c r="N202" s="214" t="s">
        <v>46</v>
      </c>
      <c r="O202" s="86"/>
      <c r="P202" s="215">
        <f>O202*H202</f>
        <v>0</v>
      </c>
      <c r="Q202" s="215">
        <v>0</v>
      </c>
      <c r="R202" s="215">
        <f>Q202*H202</f>
        <v>0</v>
      </c>
      <c r="S202" s="215">
        <v>0</v>
      </c>
      <c r="T202" s="216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7" t="s">
        <v>275</v>
      </c>
      <c r="AT202" s="217" t="s">
        <v>145</v>
      </c>
      <c r="AU202" s="217" t="s">
        <v>85</v>
      </c>
      <c r="AY202" s="19" t="s">
        <v>142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9" t="s">
        <v>83</v>
      </c>
      <c r="BK202" s="218">
        <f>ROUND(I202*H202,2)</f>
        <v>0</v>
      </c>
      <c r="BL202" s="19" t="s">
        <v>275</v>
      </c>
      <c r="BM202" s="217" t="s">
        <v>1588</v>
      </c>
    </row>
    <row r="203" s="2" customFormat="1">
      <c r="A203" s="40"/>
      <c r="B203" s="41"/>
      <c r="C203" s="42"/>
      <c r="D203" s="219" t="s">
        <v>152</v>
      </c>
      <c r="E203" s="42"/>
      <c r="F203" s="220" t="s">
        <v>1587</v>
      </c>
      <c r="G203" s="42"/>
      <c r="H203" s="42"/>
      <c r="I203" s="221"/>
      <c r="J203" s="42"/>
      <c r="K203" s="42"/>
      <c r="L203" s="46"/>
      <c r="M203" s="222"/>
      <c r="N203" s="223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152</v>
      </c>
      <c r="AU203" s="19" t="s">
        <v>85</v>
      </c>
    </row>
    <row r="204" s="2" customFormat="1" ht="16.5" customHeight="1">
      <c r="A204" s="40"/>
      <c r="B204" s="41"/>
      <c r="C204" s="237" t="s">
        <v>288</v>
      </c>
      <c r="D204" s="237" t="s">
        <v>224</v>
      </c>
      <c r="E204" s="238" t="s">
        <v>1589</v>
      </c>
      <c r="F204" s="239" t="s">
        <v>1590</v>
      </c>
      <c r="G204" s="240" t="s">
        <v>148</v>
      </c>
      <c r="H204" s="241">
        <v>32</v>
      </c>
      <c r="I204" s="242"/>
      <c r="J204" s="243">
        <f>ROUND(I204*H204,2)</f>
        <v>0</v>
      </c>
      <c r="K204" s="239" t="s">
        <v>19</v>
      </c>
      <c r="L204" s="244"/>
      <c r="M204" s="245" t="s">
        <v>19</v>
      </c>
      <c r="N204" s="246" t="s">
        <v>46</v>
      </c>
      <c r="O204" s="86"/>
      <c r="P204" s="215">
        <f>O204*H204</f>
        <v>0</v>
      </c>
      <c r="Q204" s="215">
        <v>0.00044999999999999999</v>
      </c>
      <c r="R204" s="215">
        <f>Q204*H204</f>
        <v>0.0144</v>
      </c>
      <c r="S204" s="215">
        <v>0</v>
      </c>
      <c r="T204" s="216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7" t="s">
        <v>335</v>
      </c>
      <c r="AT204" s="217" t="s">
        <v>224</v>
      </c>
      <c r="AU204" s="217" t="s">
        <v>85</v>
      </c>
      <c r="AY204" s="19" t="s">
        <v>142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9" t="s">
        <v>83</v>
      </c>
      <c r="BK204" s="218">
        <f>ROUND(I204*H204,2)</f>
        <v>0</v>
      </c>
      <c r="BL204" s="19" t="s">
        <v>275</v>
      </c>
      <c r="BM204" s="217" t="s">
        <v>1591</v>
      </c>
    </row>
    <row r="205" s="2" customFormat="1">
      <c r="A205" s="40"/>
      <c r="B205" s="41"/>
      <c r="C205" s="42"/>
      <c r="D205" s="219" t="s">
        <v>152</v>
      </c>
      <c r="E205" s="42"/>
      <c r="F205" s="220" t="s">
        <v>1590</v>
      </c>
      <c r="G205" s="42"/>
      <c r="H205" s="42"/>
      <c r="I205" s="221"/>
      <c r="J205" s="42"/>
      <c r="K205" s="42"/>
      <c r="L205" s="46"/>
      <c r="M205" s="222"/>
      <c r="N205" s="22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152</v>
      </c>
      <c r="AU205" s="19" t="s">
        <v>85</v>
      </c>
    </row>
    <row r="206" s="2" customFormat="1" ht="16.5" customHeight="1">
      <c r="A206" s="40"/>
      <c r="B206" s="41"/>
      <c r="C206" s="206" t="s">
        <v>335</v>
      </c>
      <c r="D206" s="206" t="s">
        <v>145</v>
      </c>
      <c r="E206" s="207" t="s">
        <v>1592</v>
      </c>
      <c r="F206" s="208" t="s">
        <v>1593</v>
      </c>
      <c r="G206" s="209" t="s">
        <v>187</v>
      </c>
      <c r="H206" s="210">
        <v>1560</v>
      </c>
      <c r="I206" s="211"/>
      <c r="J206" s="212">
        <f>ROUND(I206*H206,2)</f>
        <v>0</v>
      </c>
      <c r="K206" s="208" t="s">
        <v>19</v>
      </c>
      <c r="L206" s="46"/>
      <c r="M206" s="213" t="s">
        <v>19</v>
      </c>
      <c r="N206" s="214" t="s">
        <v>46</v>
      </c>
      <c r="O206" s="86"/>
      <c r="P206" s="215">
        <f>O206*H206</f>
        <v>0</v>
      </c>
      <c r="Q206" s="215">
        <v>0</v>
      </c>
      <c r="R206" s="215">
        <f>Q206*H206</f>
        <v>0</v>
      </c>
      <c r="S206" s="215">
        <v>0</v>
      </c>
      <c r="T206" s="216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7" t="s">
        <v>275</v>
      </c>
      <c r="AT206" s="217" t="s">
        <v>145</v>
      </c>
      <c r="AU206" s="217" t="s">
        <v>85</v>
      </c>
      <c r="AY206" s="19" t="s">
        <v>142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9" t="s">
        <v>83</v>
      </c>
      <c r="BK206" s="218">
        <f>ROUND(I206*H206,2)</f>
        <v>0</v>
      </c>
      <c r="BL206" s="19" t="s">
        <v>275</v>
      </c>
      <c r="BM206" s="217" t="s">
        <v>1594</v>
      </c>
    </row>
    <row r="207" s="2" customFormat="1">
      <c r="A207" s="40"/>
      <c r="B207" s="41"/>
      <c r="C207" s="42"/>
      <c r="D207" s="219" t="s">
        <v>152</v>
      </c>
      <c r="E207" s="42"/>
      <c r="F207" s="220" t="s">
        <v>1593</v>
      </c>
      <c r="G207" s="42"/>
      <c r="H207" s="42"/>
      <c r="I207" s="221"/>
      <c r="J207" s="42"/>
      <c r="K207" s="42"/>
      <c r="L207" s="46"/>
      <c r="M207" s="222"/>
      <c r="N207" s="223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152</v>
      </c>
      <c r="AU207" s="19" t="s">
        <v>85</v>
      </c>
    </row>
    <row r="208" s="2" customFormat="1" ht="21.75" customHeight="1">
      <c r="A208" s="40"/>
      <c r="B208" s="41"/>
      <c r="C208" s="237" t="s">
        <v>367</v>
      </c>
      <c r="D208" s="237" t="s">
        <v>224</v>
      </c>
      <c r="E208" s="238" t="s">
        <v>1595</v>
      </c>
      <c r="F208" s="239" t="s">
        <v>1596</v>
      </c>
      <c r="G208" s="240" t="s">
        <v>187</v>
      </c>
      <c r="H208" s="241">
        <v>1872</v>
      </c>
      <c r="I208" s="242"/>
      <c r="J208" s="243">
        <f>ROUND(I208*H208,2)</f>
        <v>0</v>
      </c>
      <c r="K208" s="239" t="s">
        <v>19</v>
      </c>
      <c r="L208" s="244"/>
      <c r="M208" s="245" t="s">
        <v>19</v>
      </c>
      <c r="N208" s="246" t="s">
        <v>46</v>
      </c>
      <c r="O208" s="86"/>
      <c r="P208" s="215">
        <f>O208*H208</f>
        <v>0</v>
      </c>
      <c r="Q208" s="215">
        <v>6.0000000000000002E-05</v>
      </c>
      <c r="R208" s="215">
        <f>Q208*H208</f>
        <v>0.11232</v>
      </c>
      <c r="S208" s="215">
        <v>0</v>
      </c>
      <c r="T208" s="216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7" t="s">
        <v>335</v>
      </c>
      <c r="AT208" s="217" t="s">
        <v>224</v>
      </c>
      <c r="AU208" s="217" t="s">
        <v>85</v>
      </c>
      <c r="AY208" s="19" t="s">
        <v>142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9" t="s">
        <v>83</v>
      </c>
      <c r="BK208" s="218">
        <f>ROUND(I208*H208,2)</f>
        <v>0</v>
      </c>
      <c r="BL208" s="19" t="s">
        <v>275</v>
      </c>
      <c r="BM208" s="217" t="s">
        <v>1597</v>
      </c>
    </row>
    <row r="209" s="2" customFormat="1">
      <c r="A209" s="40"/>
      <c r="B209" s="41"/>
      <c r="C209" s="42"/>
      <c r="D209" s="219" t="s">
        <v>152</v>
      </c>
      <c r="E209" s="42"/>
      <c r="F209" s="220" t="s">
        <v>1596</v>
      </c>
      <c r="G209" s="42"/>
      <c r="H209" s="42"/>
      <c r="I209" s="221"/>
      <c r="J209" s="42"/>
      <c r="K209" s="42"/>
      <c r="L209" s="46"/>
      <c r="M209" s="222"/>
      <c r="N209" s="223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152</v>
      </c>
      <c r="AU209" s="19" t="s">
        <v>85</v>
      </c>
    </row>
    <row r="210" s="2" customFormat="1" ht="16.5" customHeight="1">
      <c r="A210" s="40"/>
      <c r="B210" s="41"/>
      <c r="C210" s="206" t="s">
        <v>347</v>
      </c>
      <c r="D210" s="206" t="s">
        <v>145</v>
      </c>
      <c r="E210" s="207" t="s">
        <v>1598</v>
      </c>
      <c r="F210" s="208" t="s">
        <v>1599</v>
      </c>
      <c r="G210" s="209" t="s">
        <v>187</v>
      </c>
      <c r="H210" s="210">
        <v>52</v>
      </c>
      <c r="I210" s="211"/>
      <c r="J210" s="212">
        <f>ROUND(I210*H210,2)</f>
        <v>0</v>
      </c>
      <c r="K210" s="208" t="s">
        <v>19</v>
      </c>
      <c r="L210" s="46"/>
      <c r="M210" s="213" t="s">
        <v>19</v>
      </c>
      <c r="N210" s="214" t="s">
        <v>46</v>
      </c>
      <c r="O210" s="86"/>
      <c r="P210" s="215">
        <f>O210*H210</f>
        <v>0</v>
      </c>
      <c r="Q210" s="215">
        <v>0</v>
      </c>
      <c r="R210" s="215">
        <f>Q210*H210</f>
        <v>0</v>
      </c>
      <c r="S210" s="215">
        <v>0</v>
      </c>
      <c r="T210" s="216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7" t="s">
        <v>275</v>
      </c>
      <c r="AT210" s="217" t="s">
        <v>145</v>
      </c>
      <c r="AU210" s="217" t="s">
        <v>85</v>
      </c>
      <c r="AY210" s="19" t="s">
        <v>142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9" t="s">
        <v>83</v>
      </c>
      <c r="BK210" s="218">
        <f>ROUND(I210*H210,2)</f>
        <v>0</v>
      </c>
      <c r="BL210" s="19" t="s">
        <v>275</v>
      </c>
      <c r="BM210" s="217" t="s">
        <v>1600</v>
      </c>
    </row>
    <row r="211" s="2" customFormat="1">
      <c r="A211" s="40"/>
      <c r="B211" s="41"/>
      <c r="C211" s="42"/>
      <c r="D211" s="219" t="s">
        <v>152</v>
      </c>
      <c r="E211" s="42"/>
      <c r="F211" s="220" t="s">
        <v>1599</v>
      </c>
      <c r="G211" s="42"/>
      <c r="H211" s="42"/>
      <c r="I211" s="221"/>
      <c r="J211" s="42"/>
      <c r="K211" s="42"/>
      <c r="L211" s="46"/>
      <c r="M211" s="222"/>
      <c r="N211" s="223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152</v>
      </c>
      <c r="AU211" s="19" t="s">
        <v>85</v>
      </c>
    </row>
    <row r="212" s="2" customFormat="1" ht="21.75" customHeight="1">
      <c r="A212" s="40"/>
      <c r="B212" s="41"/>
      <c r="C212" s="237" t="s">
        <v>354</v>
      </c>
      <c r="D212" s="237" t="s">
        <v>224</v>
      </c>
      <c r="E212" s="238" t="s">
        <v>1595</v>
      </c>
      <c r="F212" s="239" t="s">
        <v>1596</v>
      </c>
      <c r="G212" s="240" t="s">
        <v>187</v>
      </c>
      <c r="H212" s="241">
        <v>62.399999999999999</v>
      </c>
      <c r="I212" s="242"/>
      <c r="J212" s="243">
        <f>ROUND(I212*H212,2)</f>
        <v>0</v>
      </c>
      <c r="K212" s="239" t="s">
        <v>19</v>
      </c>
      <c r="L212" s="244"/>
      <c r="M212" s="245" t="s">
        <v>19</v>
      </c>
      <c r="N212" s="246" t="s">
        <v>46</v>
      </c>
      <c r="O212" s="86"/>
      <c r="P212" s="215">
        <f>O212*H212</f>
        <v>0</v>
      </c>
      <c r="Q212" s="215">
        <v>6.0000000000000002E-05</v>
      </c>
      <c r="R212" s="215">
        <f>Q212*H212</f>
        <v>0.0037439999999999999</v>
      </c>
      <c r="S212" s="215">
        <v>0</v>
      </c>
      <c r="T212" s="216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7" t="s">
        <v>335</v>
      </c>
      <c r="AT212" s="217" t="s">
        <v>224</v>
      </c>
      <c r="AU212" s="217" t="s">
        <v>85</v>
      </c>
      <c r="AY212" s="19" t="s">
        <v>142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9" t="s">
        <v>83</v>
      </c>
      <c r="BK212" s="218">
        <f>ROUND(I212*H212,2)</f>
        <v>0</v>
      </c>
      <c r="BL212" s="19" t="s">
        <v>275</v>
      </c>
      <c r="BM212" s="217" t="s">
        <v>1601</v>
      </c>
    </row>
    <row r="213" s="2" customFormat="1">
      <c r="A213" s="40"/>
      <c r="B213" s="41"/>
      <c r="C213" s="42"/>
      <c r="D213" s="219" t="s">
        <v>152</v>
      </c>
      <c r="E213" s="42"/>
      <c r="F213" s="220" t="s">
        <v>1596</v>
      </c>
      <c r="G213" s="42"/>
      <c r="H213" s="42"/>
      <c r="I213" s="221"/>
      <c r="J213" s="42"/>
      <c r="K213" s="42"/>
      <c r="L213" s="46"/>
      <c r="M213" s="222"/>
      <c r="N213" s="223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152</v>
      </c>
      <c r="AU213" s="19" t="s">
        <v>85</v>
      </c>
    </row>
    <row r="214" s="2" customFormat="1" ht="16.5" customHeight="1">
      <c r="A214" s="40"/>
      <c r="B214" s="41"/>
      <c r="C214" s="206" t="s">
        <v>1032</v>
      </c>
      <c r="D214" s="206" t="s">
        <v>145</v>
      </c>
      <c r="E214" s="207" t="s">
        <v>1602</v>
      </c>
      <c r="F214" s="208" t="s">
        <v>1603</v>
      </c>
      <c r="G214" s="209" t="s">
        <v>148</v>
      </c>
      <c r="H214" s="210">
        <v>1</v>
      </c>
      <c r="I214" s="211"/>
      <c r="J214" s="212">
        <f>ROUND(I214*H214,2)</f>
        <v>0</v>
      </c>
      <c r="K214" s="208" t="s">
        <v>19</v>
      </c>
      <c r="L214" s="46"/>
      <c r="M214" s="213" t="s">
        <v>19</v>
      </c>
      <c r="N214" s="214" t="s">
        <v>46</v>
      </c>
      <c r="O214" s="86"/>
      <c r="P214" s="215">
        <f>O214*H214</f>
        <v>0</v>
      </c>
      <c r="Q214" s="215">
        <v>0</v>
      </c>
      <c r="R214" s="215">
        <f>Q214*H214</f>
        <v>0</v>
      </c>
      <c r="S214" s="215">
        <v>0</v>
      </c>
      <c r="T214" s="216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7" t="s">
        <v>275</v>
      </c>
      <c r="AT214" s="217" t="s">
        <v>145</v>
      </c>
      <c r="AU214" s="217" t="s">
        <v>85</v>
      </c>
      <c r="AY214" s="19" t="s">
        <v>142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9" t="s">
        <v>83</v>
      </c>
      <c r="BK214" s="218">
        <f>ROUND(I214*H214,2)</f>
        <v>0</v>
      </c>
      <c r="BL214" s="19" t="s">
        <v>275</v>
      </c>
      <c r="BM214" s="217" t="s">
        <v>1604</v>
      </c>
    </row>
    <row r="215" s="2" customFormat="1">
      <c r="A215" s="40"/>
      <c r="B215" s="41"/>
      <c r="C215" s="42"/>
      <c r="D215" s="219" t="s">
        <v>152</v>
      </c>
      <c r="E215" s="42"/>
      <c r="F215" s="220" t="s">
        <v>1603</v>
      </c>
      <c r="G215" s="42"/>
      <c r="H215" s="42"/>
      <c r="I215" s="221"/>
      <c r="J215" s="42"/>
      <c r="K215" s="42"/>
      <c r="L215" s="46"/>
      <c r="M215" s="222"/>
      <c r="N215" s="223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152</v>
      </c>
      <c r="AU215" s="19" t="s">
        <v>85</v>
      </c>
    </row>
    <row r="216" s="2" customFormat="1" ht="16.5" customHeight="1">
      <c r="A216" s="40"/>
      <c r="B216" s="41"/>
      <c r="C216" s="237" t="s">
        <v>1037</v>
      </c>
      <c r="D216" s="237" t="s">
        <v>224</v>
      </c>
      <c r="E216" s="238" t="s">
        <v>1605</v>
      </c>
      <c r="F216" s="239" t="s">
        <v>1606</v>
      </c>
      <c r="G216" s="240" t="s">
        <v>148</v>
      </c>
      <c r="H216" s="241">
        <v>1</v>
      </c>
      <c r="I216" s="242"/>
      <c r="J216" s="243">
        <f>ROUND(I216*H216,2)</f>
        <v>0</v>
      </c>
      <c r="K216" s="239" t="s">
        <v>19</v>
      </c>
      <c r="L216" s="244"/>
      <c r="M216" s="245" t="s">
        <v>19</v>
      </c>
      <c r="N216" s="246" t="s">
        <v>46</v>
      </c>
      <c r="O216" s="86"/>
      <c r="P216" s="215">
        <f>O216*H216</f>
        <v>0</v>
      </c>
      <c r="Q216" s="215">
        <v>0.071999999999999995</v>
      </c>
      <c r="R216" s="215">
        <f>Q216*H216</f>
        <v>0.071999999999999995</v>
      </c>
      <c r="S216" s="215">
        <v>0</v>
      </c>
      <c r="T216" s="216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7" t="s">
        <v>335</v>
      </c>
      <c r="AT216" s="217" t="s">
        <v>224</v>
      </c>
      <c r="AU216" s="217" t="s">
        <v>85</v>
      </c>
      <c r="AY216" s="19" t="s">
        <v>142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9" t="s">
        <v>83</v>
      </c>
      <c r="BK216" s="218">
        <f>ROUND(I216*H216,2)</f>
        <v>0</v>
      </c>
      <c r="BL216" s="19" t="s">
        <v>275</v>
      </c>
      <c r="BM216" s="217" t="s">
        <v>1607</v>
      </c>
    </row>
    <row r="217" s="2" customFormat="1">
      <c r="A217" s="40"/>
      <c r="B217" s="41"/>
      <c r="C217" s="42"/>
      <c r="D217" s="219" t="s">
        <v>152</v>
      </c>
      <c r="E217" s="42"/>
      <c r="F217" s="220" t="s">
        <v>1606</v>
      </c>
      <c r="G217" s="42"/>
      <c r="H217" s="42"/>
      <c r="I217" s="221"/>
      <c r="J217" s="42"/>
      <c r="K217" s="42"/>
      <c r="L217" s="46"/>
      <c r="M217" s="222"/>
      <c r="N217" s="223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152</v>
      </c>
      <c r="AU217" s="19" t="s">
        <v>85</v>
      </c>
    </row>
    <row r="218" s="2" customFormat="1" ht="16.5" customHeight="1">
      <c r="A218" s="40"/>
      <c r="B218" s="41"/>
      <c r="C218" s="206" t="s">
        <v>1042</v>
      </c>
      <c r="D218" s="206" t="s">
        <v>145</v>
      </c>
      <c r="E218" s="207" t="s">
        <v>1608</v>
      </c>
      <c r="F218" s="208" t="s">
        <v>1609</v>
      </c>
      <c r="G218" s="209" t="s">
        <v>148</v>
      </c>
      <c r="H218" s="210">
        <v>1</v>
      </c>
      <c r="I218" s="211"/>
      <c r="J218" s="212">
        <f>ROUND(I218*H218,2)</f>
        <v>0</v>
      </c>
      <c r="K218" s="208" t="s">
        <v>19</v>
      </c>
      <c r="L218" s="46"/>
      <c r="M218" s="213" t="s">
        <v>19</v>
      </c>
      <c r="N218" s="214" t="s">
        <v>46</v>
      </c>
      <c r="O218" s="86"/>
      <c r="P218" s="215">
        <f>O218*H218</f>
        <v>0</v>
      </c>
      <c r="Q218" s="215">
        <v>0</v>
      </c>
      <c r="R218" s="215">
        <f>Q218*H218</f>
        <v>0</v>
      </c>
      <c r="S218" s="215">
        <v>0</v>
      </c>
      <c r="T218" s="216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7" t="s">
        <v>275</v>
      </c>
      <c r="AT218" s="217" t="s">
        <v>145</v>
      </c>
      <c r="AU218" s="217" t="s">
        <v>85</v>
      </c>
      <c r="AY218" s="19" t="s">
        <v>142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9" t="s">
        <v>83</v>
      </c>
      <c r="BK218" s="218">
        <f>ROUND(I218*H218,2)</f>
        <v>0</v>
      </c>
      <c r="BL218" s="19" t="s">
        <v>275</v>
      </c>
      <c r="BM218" s="217" t="s">
        <v>1610</v>
      </c>
    </row>
    <row r="219" s="2" customFormat="1">
      <c r="A219" s="40"/>
      <c r="B219" s="41"/>
      <c r="C219" s="42"/>
      <c r="D219" s="219" t="s">
        <v>152</v>
      </c>
      <c r="E219" s="42"/>
      <c r="F219" s="220" t="s">
        <v>1609</v>
      </c>
      <c r="G219" s="42"/>
      <c r="H219" s="42"/>
      <c r="I219" s="221"/>
      <c r="J219" s="42"/>
      <c r="K219" s="42"/>
      <c r="L219" s="46"/>
      <c r="M219" s="222"/>
      <c r="N219" s="223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152</v>
      </c>
      <c r="AU219" s="19" t="s">
        <v>85</v>
      </c>
    </row>
    <row r="220" s="2" customFormat="1" ht="16.5" customHeight="1">
      <c r="A220" s="40"/>
      <c r="B220" s="41"/>
      <c r="C220" s="237" t="s">
        <v>1047</v>
      </c>
      <c r="D220" s="237" t="s">
        <v>224</v>
      </c>
      <c r="E220" s="238" t="s">
        <v>1611</v>
      </c>
      <c r="F220" s="239" t="s">
        <v>1612</v>
      </c>
      <c r="G220" s="240" t="s">
        <v>148</v>
      </c>
      <c r="H220" s="241">
        <v>1</v>
      </c>
      <c r="I220" s="242"/>
      <c r="J220" s="243">
        <f>ROUND(I220*H220,2)</f>
        <v>0</v>
      </c>
      <c r="K220" s="239" t="s">
        <v>19</v>
      </c>
      <c r="L220" s="244"/>
      <c r="M220" s="245" t="s">
        <v>19</v>
      </c>
      <c r="N220" s="246" t="s">
        <v>46</v>
      </c>
      <c r="O220" s="86"/>
      <c r="P220" s="215">
        <f>O220*H220</f>
        <v>0</v>
      </c>
      <c r="Q220" s="215">
        <v>0.002</v>
      </c>
      <c r="R220" s="215">
        <f>Q220*H220</f>
        <v>0.002</v>
      </c>
      <c r="S220" s="215">
        <v>0</v>
      </c>
      <c r="T220" s="216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7" t="s">
        <v>335</v>
      </c>
      <c r="AT220" s="217" t="s">
        <v>224</v>
      </c>
      <c r="AU220" s="217" t="s">
        <v>85</v>
      </c>
      <c r="AY220" s="19" t="s">
        <v>142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9" t="s">
        <v>83</v>
      </c>
      <c r="BK220" s="218">
        <f>ROUND(I220*H220,2)</f>
        <v>0</v>
      </c>
      <c r="BL220" s="19" t="s">
        <v>275</v>
      </c>
      <c r="BM220" s="217" t="s">
        <v>1613</v>
      </c>
    </row>
    <row r="221" s="2" customFormat="1">
      <c r="A221" s="40"/>
      <c r="B221" s="41"/>
      <c r="C221" s="42"/>
      <c r="D221" s="219" t="s">
        <v>152</v>
      </c>
      <c r="E221" s="42"/>
      <c r="F221" s="220" t="s">
        <v>1612</v>
      </c>
      <c r="G221" s="42"/>
      <c r="H221" s="42"/>
      <c r="I221" s="221"/>
      <c r="J221" s="42"/>
      <c r="K221" s="42"/>
      <c r="L221" s="46"/>
      <c r="M221" s="222"/>
      <c r="N221" s="223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152</v>
      </c>
      <c r="AU221" s="19" t="s">
        <v>85</v>
      </c>
    </row>
    <row r="222" s="2" customFormat="1" ht="16.5" customHeight="1">
      <c r="A222" s="40"/>
      <c r="B222" s="41"/>
      <c r="C222" s="206" t="s">
        <v>387</v>
      </c>
      <c r="D222" s="206" t="s">
        <v>145</v>
      </c>
      <c r="E222" s="207" t="s">
        <v>1614</v>
      </c>
      <c r="F222" s="208" t="s">
        <v>1615</v>
      </c>
      <c r="G222" s="209" t="s">
        <v>148</v>
      </c>
      <c r="H222" s="210">
        <v>1</v>
      </c>
      <c r="I222" s="211"/>
      <c r="J222" s="212">
        <f>ROUND(I222*H222,2)</f>
        <v>0</v>
      </c>
      <c r="K222" s="208" t="s">
        <v>19</v>
      </c>
      <c r="L222" s="46"/>
      <c r="M222" s="213" t="s">
        <v>19</v>
      </c>
      <c r="N222" s="214" t="s">
        <v>46</v>
      </c>
      <c r="O222" s="86"/>
      <c r="P222" s="215">
        <f>O222*H222</f>
        <v>0</v>
      </c>
      <c r="Q222" s="215">
        <v>0</v>
      </c>
      <c r="R222" s="215">
        <f>Q222*H222</f>
        <v>0</v>
      </c>
      <c r="S222" s="215">
        <v>0</v>
      </c>
      <c r="T222" s="216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7" t="s">
        <v>275</v>
      </c>
      <c r="AT222" s="217" t="s">
        <v>145</v>
      </c>
      <c r="AU222" s="217" t="s">
        <v>85</v>
      </c>
      <c r="AY222" s="19" t="s">
        <v>142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9" t="s">
        <v>83</v>
      </c>
      <c r="BK222" s="218">
        <f>ROUND(I222*H222,2)</f>
        <v>0</v>
      </c>
      <c r="BL222" s="19" t="s">
        <v>275</v>
      </c>
      <c r="BM222" s="217" t="s">
        <v>1616</v>
      </c>
    </row>
    <row r="223" s="2" customFormat="1">
      <c r="A223" s="40"/>
      <c r="B223" s="41"/>
      <c r="C223" s="42"/>
      <c r="D223" s="219" t="s">
        <v>152</v>
      </c>
      <c r="E223" s="42"/>
      <c r="F223" s="220" t="s">
        <v>1615</v>
      </c>
      <c r="G223" s="42"/>
      <c r="H223" s="42"/>
      <c r="I223" s="221"/>
      <c r="J223" s="42"/>
      <c r="K223" s="42"/>
      <c r="L223" s="46"/>
      <c r="M223" s="222"/>
      <c r="N223" s="223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152</v>
      </c>
      <c r="AU223" s="19" t="s">
        <v>85</v>
      </c>
    </row>
    <row r="224" s="2" customFormat="1" ht="16.5" customHeight="1">
      <c r="A224" s="40"/>
      <c r="B224" s="41"/>
      <c r="C224" s="237" t="s">
        <v>393</v>
      </c>
      <c r="D224" s="237" t="s">
        <v>224</v>
      </c>
      <c r="E224" s="238" t="s">
        <v>1617</v>
      </c>
      <c r="F224" s="239" t="s">
        <v>1618</v>
      </c>
      <c r="G224" s="240" t="s">
        <v>148</v>
      </c>
      <c r="H224" s="241">
        <v>1</v>
      </c>
      <c r="I224" s="242"/>
      <c r="J224" s="243">
        <f>ROUND(I224*H224,2)</f>
        <v>0</v>
      </c>
      <c r="K224" s="239" t="s">
        <v>19</v>
      </c>
      <c r="L224" s="244"/>
      <c r="M224" s="245" t="s">
        <v>19</v>
      </c>
      <c r="N224" s="246" t="s">
        <v>46</v>
      </c>
      <c r="O224" s="86"/>
      <c r="P224" s="215">
        <f>O224*H224</f>
        <v>0</v>
      </c>
      <c r="Q224" s="215">
        <v>0.00010000000000000001</v>
      </c>
      <c r="R224" s="215">
        <f>Q224*H224</f>
        <v>0.00010000000000000001</v>
      </c>
      <c r="S224" s="215">
        <v>0</v>
      </c>
      <c r="T224" s="216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7" t="s">
        <v>335</v>
      </c>
      <c r="AT224" s="217" t="s">
        <v>224</v>
      </c>
      <c r="AU224" s="217" t="s">
        <v>85</v>
      </c>
      <c r="AY224" s="19" t="s">
        <v>142</v>
      </c>
      <c r="BE224" s="218">
        <f>IF(N224="základní",J224,0)</f>
        <v>0</v>
      </c>
      <c r="BF224" s="218">
        <f>IF(N224="snížená",J224,0)</f>
        <v>0</v>
      </c>
      <c r="BG224" s="218">
        <f>IF(N224="zákl. přenesená",J224,0)</f>
        <v>0</v>
      </c>
      <c r="BH224" s="218">
        <f>IF(N224="sníž. přenesená",J224,0)</f>
        <v>0</v>
      </c>
      <c r="BI224" s="218">
        <f>IF(N224="nulová",J224,0)</f>
        <v>0</v>
      </c>
      <c r="BJ224" s="19" t="s">
        <v>83</v>
      </c>
      <c r="BK224" s="218">
        <f>ROUND(I224*H224,2)</f>
        <v>0</v>
      </c>
      <c r="BL224" s="19" t="s">
        <v>275</v>
      </c>
      <c r="BM224" s="217" t="s">
        <v>1619</v>
      </c>
    </row>
    <row r="225" s="2" customFormat="1">
      <c r="A225" s="40"/>
      <c r="B225" s="41"/>
      <c r="C225" s="42"/>
      <c r="D225" s="219" t="s">
        <v>152</v>
      </c>
      <c r="E225" s="42"/>
      <c r="F225" s="220" t="s">
        <v>1618</v>
      </c>
      <c r="G225" s="42"/>
      <c r="H225" s="42"/>
      <c r="I225" s="221"/>
      <c r="J225" s="42"/>
      <c r="K225" s="42"/>
      <c r="L225" s="46"/>
      <c r="M225" s="222"/>
      <c r="N225" s="223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152</v>
      </c>
      <c r="AU225" s="19" t="s">
        <v>85</v>
      </c>
    </row>
    <row r="226" s="2" customFormat="1" ht="16.5" customHeight="1">
      <c r="A226" s="40"/>
      <c r="B226" s="41"/>
      <c r="C226" s="206" t="s">
        <v>405</v>
      </c>
      <c r="D226" s="206" t="s">
        <v>145</v>
      </c>
      <c r="E226" s="207" t="s">
        <v>1620</v>
      </c>
      <c r="F226" s="208" t="s">
        <v>1621</v>
      </c>
      <c r="G226" s="209" t="s">
        <v>148</v>
      </c>
      <c r="H226" s="210">
        <v>1</v>
      </c>
      <c r="I226" s="211"/>
      <c r="J226" s="212">
        <f>ROUND(I226*H226,2)</f>
        <v>0</v>
      </c>
      <c r="K226" s="208" t="s">
        <v>19</v>
      </c>
      <c r="L226" s="46"/>
      <c r="M226" s="213" t="s">
        <v>19</v>
      </c>
      <c r="N226" s="214" t="s">
        <v>46</v>
      </c>
      <c r="O226" s="86"/>
      <c r="P226" s="215">
        <f>O226*H226</f>
        <v>0</v>
      </c>
      <c r="Q226" s="215">
        <v>0</v>
      </c>
      <c r="R226" s="215">
        <f>Q226*H226</f>
        <v>0</v>
      </c>
      <c r="S226" s="215">
        <v>0</v>
      </c>
      <c r="T226" s="216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7" t="s">
        <v>275</v>
      </c>
      <c r="AT226" s="217" t="s">
        <v>145</v>
      </c>
      <c r="AU226" s="217" t="s">
        <v>85</v>
      </c>
      <c r="AY226" s="19" t="s">
        <v>142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9" t="s">
        <v>83</v>
      </c>
      <c r="BK226" s="218">
        <f>ROUND(I226*H226,2)</f>
        <v>0</v>
      </c>
      <c r="BL226" s="19" t="s">
        <v>275</v>
      </c>
      <c r="BM226" s="217" t="s">
        <v>1622</v>
      </c>
    </row>
    <row r="227" s="2" customFormat="1">
      <c r="A227" s="40"/>
      <c r="B227" s="41"/>
      <c r="C227" s="42"/>
      <c r="D227" s="219" t="s">
        <v>152</v>
      </c>
      <c r="E227" s="42"/>
      <c r="F227" s="220" t="s">
        <v>1621</v>
      </c>
      <c r="G227" s="42"/>
      <c r="H227" s="42"/>
      <c r="I227" s="221"/>
      <c r="J227" s="42"/>
      <c r="K227" s="42"/>
      <c r="L227" s="46"/>
      <c r="M227" s="222"/>
      <c r="N227" s="223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152</v>
      </c>
      <c r="AU227" s="19" t="s">
        <v>85</v>
      </c>
    </row>
    <row r="228" s="2" customFormat="1" ht="16.5" customHeight="1">
      <c r="A228" s="40"/>
      <c r="B228" s="41"/>
      <c r="C228" s="237" t="s">
        <v>1073</v>
      </c>
      <c r="D228" s="237" t="s">
        <v>224</v>
      </c>
      <c r="E228" s="238" t="s">
        <v>1623</v>
      </c>
      <c r="F228" s="239" t="s">
        <v>1624</v>
      </c>
      <c r="G228" s="240" t="s">
        <v>148</v>
      </c>
      <c r="H228" s="241">
        <v>1</v>
      </c>
      <c r="I228" s="242"/>
      <c r="J228" s="243">
        <f>ROUND(I228*H228,2)</f>
        <v>0</v>
      </c>
      <c r="K228" s="239" t="s">
        <v>19</v>
      </c>
      <c r="L228" s="244"/>
      <c r="M228" s="245" t="s">
        <v>19</v>
      </c>
      <c r="N228" s="246" t="s">
        <v>46</v>
      </c>
      <c r="O228" s="86"/>
      <c r="P228" s="215">
        <f>O228*H228</f>
        <v>0</v>
      </c>
      <c r="Q228" s="215">
        <v>0.001</v>
      </c>
      <c r="R228" s="215">
        <f>Q228*H228</f>
        <v>0.001</v>
      </c>
      <c r="S228" s="215">
        <v>0</v>
      </c>
      <c r="T228" s="216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7" t="s">
        <v>335</v>
      </c>
      <c r="AT228" s="217" t="s">
        <v>224</v>
      </c>
      <c r="AU228" s="217" t="s">
        <v>85</v>
      </c>
      <c r="AY228" s="19" t="s">
        <v>142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9" t="s">
        <v>83</v>
      </c>
      <c r="BK228" s="218">
        <f>ROUND(I228*H228,2)</f>
        <v>0</v>
      </c>
      <c r="BL228" s="19" t="s">
        <v>275</v>
      </c>
      <c r="BM228" s="217" t="s">
        <v>1625</v>
      </c>
    </row>
    <row r="229" s="2" customFormat="1">
      <c r="A229" s="40"/>
      <c r="B229" s="41"/>
      <c r="C229" s="42"/>
      <c r="D229" s="219" t="s">
        <v>152</v>
      </c>
      <c r="E229" s="42"/>
      <c r="F229" s="220" t="s">
        <v>1624</v>
      </c>
      <c r="G229" s="42"/>
      <c r="H229" s="42"/>
      <c r="I229" s="221"/>
      <c r="J229" s="42"/>
      <c r="K229" s="42"/>
      <c r="L229" s="46"/>
      <c r="M229" s="222"/>
      <c r="N229" s="223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152</v>
      </c>
      <c r="AU229" s="19" t="s">
        <v>85</v>
      </c>
    </row>
    <row r="230" s="2" customFormat="1" ht="16.5" customHeight="1">
      <c r="A230" s="40"/>
      <c r="B230" s="41"/>
      <c r="C230" s="206" t="s">
        <v>1077</v>
      </c>
      <c r="D230" s="206" t="s">
        <v>145</v>
      </c>
      <c r="E230" s="207" t="s">
        <v>1626</v>
      </c>
      <c r="F230" s="208" t="s">
        <v>1627</v>
      </c>
      <c r="G230" s="209" t="s">
        <v>148</v>
      </c>
      <c r="H230" s="210">
        <v>1</v>
      </c>
      <c r="I230" s="211"/>
      <c r="J230" s="212">
        <f>ROUND(I230*H230,2)</f>
        <v>0</v>
      </c>
      <c r="K230" s="208" t="s">
        <v>19</v>
      </c>
      <c r="L230" s="46"/>
      <c r="M230" s="213" t="s">
        <v>19</v>
      </c>
      <c r="N230" s="214" t="s">
        <v>46</v>
      </c>
      <c r="O230" s="86"/>
      <c r="P230" s="215">
        <f>O230*H230</f>
        <v>0</v>
      </c>
      <c r="Q230" s="215">
        <v>0</v>
      </c>
      <c r="R230" s="215">
        <f>Q230*H230</f>
        <v>0</v>
      </c>
      <c r="S230" s="215">
        <v>0</v>
      </c>
      <c r="T230" s="216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7" t="s">
        <v>275</v>
      </c>
      <c r="AT230" s="217" t="s">
        <v>145</v>
      </c>
      <c r="AU230" s="217" t="s">
        <v>85</v>
      </c>
      <c r="AY230" s="19" t="s">
        <v>142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9" t="s">
        <v>83</v>
      </c>
      <c r="BK230" s="218">
        <f>ROUND(I230*H230,2)</f>
        <v>0</v>
      </c>
      <c r="BL230" s="19" t="s">
        <v>275</v>
      </c>
      <c r="BM230" s="217" t="s">
        <v>1628</v>
      </c>
    </row>
    <row r="231" s="2" customFormat="1">
      <c r="A231" s="40"/>
      <c r="B231" s="41"/>
      <c r="C231" s="42"/>
      <c r="D231" s="219" t="s">
        <v>152</v>
      </c>
      <c r="E231" s="42"/>
      <c r="F231" s="220" t="s">
        <v>1627</v>
      </c>
      <c r="G231" s="42"/>
      <c r="H231" s="42"/>
      <c r="I231" s="221"/>
      <c r="J231" s="42"/>
      <c r="K231" s="42"/>
      <c r="L231" s="46"/>
      <c r="M231" s="222"/>
      <c r="N231" s="223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152</v>
      </c>
      <c r="AU231" s="19" t="s">
        <v>85</v>
      </c>
    </row>
    <row r="232" s="2" customFormat="1" ht="16.5" customHeight="1">
      <c r="A232" s="40"/>
      <c r="B232" s="41"/>
      <c r="C232" s="237" t="s">
        <v>1082</v>
      </c>
      <c r="D232" s="237" t="s">
        <v>224</v>
      </c>
      <c r="E232" s="238" t="s">
        <v>1629</v>
      </c>
      <c r="F232" s="239" t="s">
        <v>1630</v>
      </c>
      <c r="G232" s="240" t="s">
        <v>148</v>
      </c>
      <c r="H232" s="241">
        <v>1</v>
      </c>
      <c r="I232" s="242"/>
      <c r="J232" s="243">
        <f>ROUND(I232*H232,2)</f>
        <v>0</v>
      </c>
      <c r="K232" s="239" t="s">
        <v>19</v>
      </c>
      <c r="L232" s="244"/>
      <c r="M232" s="245" t="s">
        <v>19</v>
      </c>
      <c r="N232" s="246" t="s">
        <v>46</v>
      </c>
      <c r="O232" s="86"/>
      <c r="P232" s="215">
        <f>O232*H232</f>
        <v>0</v>
      </c>
      <c r="Q232" s="215">
        <v>0.00080000000000000004</v>
      </c>
      <c r="R232" s="215">
        <f>Q232*H232</f>
        <v>0.00080000000000000004</v>
      </c>
      <c r="S232" s="215">
        <v>0</v>
      </c>
      <c r="T232" s="216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7" t="s">
        <v>335</v>
      </c>
      <c r="AT232" s="217" t="s">
        <v>224</v>
      </c>
      <c r="AU232" s="217" t="s">
        <v>85</v>
      </c>
      <c r="AY232" s="19" t="s">
        <v>142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9" t="s">
        <v>83</v>
      </c>
      <c r="BK232" s="218">
        <f>ROUND(I232*H232,2)</f>
        <v>0</v>
      </c>
      <c r="BL232" s="19" t="s">
        <v>275</v>
      </c>
      <c r="BM232" s="217" t="s">
        <v>1631</v>
      </c>
    </row>
    <row r="233" s="2" customFormat="1">
      <c r="A233" s="40"/>
      <c r="B233" s="41"/>
      <c r="C233" s="42"/>
      <c r="D233" s="219" t="s">
        <v>152</v>
      </c>
      <c r="E233" s="42"/>
      <c r="F233" s="220" t="s">
        <v>1630</v>
      </c>
      <c r="G233" s="42"/>
      <c r="H233" s="42"/>
      <c r="I233" s="221"/>
      <c r="J233" s="42"/>
      <c r="K233" s="42"/>
      <c r="L233" s="46"/>
      <c r="M233" s="222"/>
      <c r="N233" s="223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152</v>
      </c>
      <c r="AU233" s="19" t="s">
        <v>85</v>
      </c>
    </row>
    <row r="234" s="2" customFormat="1" ht="16.5" customHeight="1">
      <c r="A234" s="40"/>
      <c r="B234" s="41"/>
      <c r="C234" s="206" t="s">
        <v>1006</v>
      </c>
      <c r="D234" s="206" t="s">
        <v>145</v>
      </c>
      <c r="E234" s="207" t="s">
        <v>1632</v>
      </c>
      <c r="F234" s="208" t="s">
        <v>1633</v>
      </c>
      <c r="G234" s="209" t="s">
        <v>148</v>
      </c>
      <c r="H234" s="210">
        <v>13</v>
      </c>
      <c r="I234" s="211"/>
      <c r="J234" s="212">
        <f>ROUND(I234*H234,2)</f>
        <v>0</v>
      </c>
      <c r="K234" s="208" t="s">
        <v>19</v>
      </c>
      <c r="L234" s="46"/>
      <c r="M234" s="213" t="s">
        <v>19</v>
      </c>
      <c r="N234" s="214" t="s">
        <v>46</v>
      </c>
      <c r="O234" s="86"/>
      <c r="P234" s="215">
        <f>O234*H234</f>
        <v>0</v>
      </c>
      <c r="Q234" s="215">
        <v>0</v>
      </c>
      <c r="R234" s="215">
        <f>Q234*H234</f>
        <v>0</v>
      </c>
      <c r="S234" s="215">
        <v>0</v>
      </c>
      <c r="T234" s="216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7" t="s">
        <v>275</v>
      </c>
      <c r="AT234" s="217" t="s">
        <v>145</v>
      </c>
      <c r="AU234" s="217" t="s">
        <v>85</v>
      </c>
      <c r="AY234" s="19" t="s">
        <v>142</v>
      </c>
      <c r="BE234" s="218">
        <f>IF(N234="základní",J234,0)</f>
        <v>0</v>
      </c>
      <c r="BF234" s="218">
        <f>IF(N234="snížená",J234,0)</f>
        <v>0</v>
      </c>
      <c r="BG234" s="218">
        <f>IF(N234="zákl. přenesená",J234,0)</f>
        <v>0</v>
      </c>
      <c r="BH234" s="218">
        <f>IF(N234="sníž. přenesená",J234,0)</f>
        <v>0</v>
      </c>
      <c r="BI234" s="218">
        <f>IF(N234="nulová",J234,0)</f>
        <v>0</v>
      </c>
      <c r="BJ234" s="19" t="s">
        <v>83</v>
      </c>
      <c r="BK234" s="218">
        <f>ROUND(I234*H234,2)</f>
        <v>0</v>
      </c>
      <c r="BL234" s="19" t="s">
        <v>275</v>
      </c>
      <c r="BM234" s="217" t="s">
        <v>1634</v>
      </c>
    </row>
    <row r="235" s="2" customFormat="1">
      <c r="A235" s="40"/>
      <c r="B235" s="41"/>
      <c r="C235" s="42"/>
      <c r="D235" s="219" t="s">
        <v>152</v>
      </c>
      <c r="E235" s="42"/>
      <c r="F235" s="220" t="s">
        <v>1633</v>
      </c>
      <c r="G235" s="42"/>
      <c r="H235" s="42"/>
      <c r="I235" s="221"/>
      <c r="J235" s="42"/>
      <c r="K235" s="42"/>
      <c r="L235" s="46"/>
      <c r="M235" s="222"/>
      <c r="N235" s="223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152</v>
      </c>
      <c r="AU235" s="19" t="s">
        <v>85</v>
      </c>
    </row>
    <row r="236" s="2" customFormat="1" ht="24.15" customHeight="1">
      <c r="A236" s="40"/>
      <c r="B236" s="41"/>
      <c r="C236" s="237" t="s">
        <v>373</v>
      </c>
      <c r="D236" s="237" t="s">
        <v>224</v>
      </c>
      <c r="E236" s="238" t="s">
        <v>1635</v>
      </c>
      <c r="F236" s="239" t="s">
        <v>1636</v>
      </c>
      <c r="G236" s="240" t="s">
        <v>148</v>
      </c>
      <c r="H236" s="241">
        <v>13</v>
      </c>
      <c r="I236" s="242"/>
      <c r="J236" s="243">
        <f>ROUND(I236*H236,2)</f>
        <v>0</v>
      </c>
      <c r="K236" s="239" t="s">
        <v>19</v>
      </c>
      <c r="L236" s="244"/>
      <c r="M236" s="245" t="s">
        <v>19</v>
      </c>
      <c r="N236" s="246" t="s">
        <v>46</v>
      </c>
      <c r="O236" s="86"/>
      <c r="P236" s="215">
        <f>O236*H236</f>
        <v>0</v>
      </c>
      <c r="Q236" s="215">
        <v>0.00014999999999999999</v>
      </c>
      <c r="R236" s="215">
        <f>Q236*H236</f>
        <v>0.0019499999999999999</v>
      </c>
      <c r="S236" s="215">
        <v>0</v>
      </c>
      <c r="T236" s="216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7" t="s">
        <v>335</v>
      </c>
      <c r="AT236" s="217" t="s">
        <v>224</v>
      </c>
      <c r="AU236" s="217" t="s">
        <v>85</v>
      </c>
      <c r="AY236" s="19" t="s">
        <v>142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19" t="s">
        <v>83</v>
      </c>
      <c r="BK236" s="218">
        <f>ROUND(I236*H236,2)</f>
        <v>0</v>
      </c>
      <c r="BL236" s="19" t="s">
        <v>275</v>
      </c>
      <c r="BM236" s="217" t="s">
        <v>1637</v>
      </c>
    </row>
    <row r="237" s="2" customFormat="1">
      <c r="A237" s="40"/>
      <c r="B237" s="41"/>
      <c r="C237" s="42"/>
      <c r="D237" s="219" t="s">
        <v>152</v>
      </c>
      <c r="E237" s="42"/>
      <c r="F237" s="220" t="s">
        <v>1636</v>
      </c>
      <c r="G237" s="42"/>
      <c r="H237" s="42"/>
      <c r="I237" s="221"/>
      <c r="J237" s="42"/>
      <c r="K237" s="42"/>
      <c r="L237" s="46"/>
      <c r="M237" s="222"/>
      <c r="N237" s="223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152</v>
      </c>
      <c r="AU237" s="19" t="s">
        <v>85</v>
      </c>
    </row>
    <row r="238" s="2" customFormat="1" ht="16.5" customHeight="1">
      <c r="A238" s="40"/>
      <c r="B238" s="41"/>
      <c r="C238" s="206" t="s">
        <v>1060</v>
      </c>
      <c r="D238" s="206" t="s">
        <v>145</v>
      </c>
      <c r="E238" s="207" t="s">
        <v>1638</v>
      </c>
      <c r="F238" s="208" t="s">
        <v>1639</v>
      </c>
      <c r="G238" s="209" t="s">
        <v>148</v>
      </c>
      <c r="H238" s="210">
        <v>1</v>
      </c>
      <c r="I238" s="211"/>
      <c r="J238" s="212">
        <f>ROUND(I238*H238,2)</f>
        <v>0</v>
      </c>
      <c r="K238" s="208" t="s">
        <v>19</v>
      </c>
      <c r="L238" s="46"/>
      <c r="M238" s="213" t="s">
        <v>19</v>
      </c>
      <c r="N238" s="214" t="s">
        <v>46</v>
      </c>
      <c r="O238" s="86"/>
      <c r="P238" s="215">
        <f>O238*H238</f>
        <v>0</v>
      </c>
      <c r="Q238" s="215">
        <v>0</v>
      </c>
      <c r="R238" s="215">
        <f>Q238*H238</f>
        <v>0</v>
      </c>
      <c r="S238" s="215">
        <v>0</v>
      </c>
      <c r="T238" s="216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7" t="s">
        <v>275</v>
      </c>
      <c r="AT238" s="217" t="s">
        <v>145</v>
      </c>
      <c r="AU238" s="217" t="s">
        <v>85</v>
      </c>
      <c r="AY238" s="19" t="s">
        <v>142</v>
      </c>
      <c r="BE238" s="218">
        <f>IF(N238="základní",J238,0)</f>
        <v>0</v>
      </c>
      <c r="BF238" s="218">
        <f>IF(N238="snížená",J238,0)</f>
        <v>0</v>
      </c>
      <c r="BG238" s="218">
        <f>IF(N238="zákl. přenesená",J238,0)</f>
        <v>0</v>
      </c>
      <c r="BH238" s="218">
        <f>IF(N238="sníž. přenesená",J238,0)</f>
        <v>0</v>
      </c>
      <c r="BI238" s="218">
        <f>IF(N238="nulová",J238,0)</f>
        <v>0</v>
      </c>
      <c r="BJ238" s="19" t="s">
        <v>83</v>
      </c>
      <c r="BK238" s="218">
        <f>ROUND(I238*H238,2)</f>
        <v>0</v>
      </c>
      <c r="BL238" s="19" t="s">
        <v>275</v>
      </c>
      <c r="BM238" s="217" t="s">
        <v>1640</v>
      </c>
    </row>
    <row r="239" s="2" customFormat="1">
      <c r="A239" s="40"/>
      <c r="B239" s="41"/>
      <c r="C239" s="42"/>
      <c r="D239" s="219" t="s">
        <v>152</v>
      </c>
      <c r="E239" s="42"/>
      <c r="F239" s="220" t="s">
        <v>1639</v>
      </c>
      <c r="G239" s="42"/>
      <c r="H239" s="42"/>
      <c r="I239" s="221"/>
      <c r="J239" s="42"/>
      <c r="K239" s="42"/>
      <c r="L239" s="46"/>
      <c r="M239" s="222"/>
      <c r="N239" s="223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152</v>
      </c>
      <c r="AU239" s="19" t="s">
        <v>85</v>
      </c>
    </row>
    <row r="240" s="2" customFormat="1" ht="16.5" customHeight="1">
      <c r="A240" s="40"/>
      <c r="B240" s="41"/>
      <c r="C240" s="237" t="s">
        <v>399</v>
      </c>
      <c r="D240" s="237" t="s">
        <v>224</v>
      </c>
      <c r="E240" s="238" t="s">
        <v>1641</v>
      </c>
      <c r="F240" s="239" t="s">
        <v>1642</v>
      </c>
      <c r="G240" s="240" t="s">
        <v>148</v>
      </c>
      <c r="H240" s="241">
        <v>1</v>
      </c>
      <c r="I240" s="242"/>
      <c r="J240" s="243">
        <f>ROUND(I240*H240,2)</f>
        <v>0</v>
      </c>
      <c r="K240" s="239" t="s">
        <v>19</v>
      </c>
      <c r="L240" s="244"/>
      <c r="M240" s="245" t="s">
        <v>19</v>
      </c>
      <c r="N240" s="246" t="s">
        <v>46</v>
      </c>
      <c r="O240" s="86"/>
      <c r="P240" s="215">
        <f>O240*H240</f>
        <v>0</v>
      </c>
      <c r="Q240" s="215">
        <v>0.00010000000000000001</v>
      </c>
      <c r="R240" s="215">
        <f>Q240*H240</f>
        <v>0.00010000000000000001</v>
      </c>
      <c r="S240" s="215">
        <v>0</v>
      </c>
      <c r="T240" s="216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7" t="s">
        <v>335</v>
      </c>
      <c r="AT240" s="217" t="s">
        <v>224</v>
      </c>
      <c r="AU240" s="217" t="s">
        <v>85</v>
      </c>
      <c r="AY240" s="19" t="s">
        <v>142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9" t="s">
        <v>83</v>
      </c>
      <c r="BK240" s="218">
        <f>ROUND(I240*H240,2)</f>
        <v>0</v>
      </c>
      <c r="BL240" s="19" t="s">
        <v>275</v>
      </c>
      <c r="BM240" s="217" t="s">
        <v>1643</v>
      </c>
    </row>
    <row r="241" s="2" customFormat="1">
      <c r="A241" s="40"/>
      <c r="B241" s="41"/>
      <c r="C241" s="42"/>
      <c r="D241" s="219" t="s">
        <v>152</v>
      </c>
      <c r="E241" s="42"/>
      <c r="F241" s="220" t="s">
        <v>1642</v>
      </c>
      <c r="G241" s="42"/>
      <c r="H241" s="42"/>
      <c r="I241" s="221"/>
      <c r="J241" s="42"/>
      <c r="K241" s="42"/>
      <c r="L241" s="46"/>
      <c r="M241" s="222"/>
      <c r="N241" s="223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152</v>
      </c>
      <c r="AU241" s="19" t="s">
        <v>85</v>
      </c>
    </row>
    <row r="242" s="2" customFormat="1" ht="16.5" customHeight="1">
      <c r="A242" s="40"/>
      <c r="B242" s="41"/>
      <c r="C242" s="206" t="s">
        <v>1017</v>
      </c>
      <c r="D242" s="206" t="s">
        <v>145</v>
      </c>
      <c r="E242" s="207" t="s">
        <v>1644</v>
      </c>
      <c r="F242" s="208" t="s">
        <v>1645</v>
      </c>
      <c r="G242" s="209" t="s">
        <v>148</v>
      </c>
      <c r="H242" s="210">
        <v>26</v>
      </c>
      <c r="I242" s="211"/>
      <c r="J242" s="212">
        <f>ROUND(I242*H242,2)</f>
        <v>0</v>
      </c>
      <c r="K242" s="208" t="s">
        <v>19</v>
      </c>
      <c r="L242" s="46"/>
      <c r="M242" s="213" t="s">
        <v>19</v>
      </c>
      <c r="N242" s="214" t="s">
        <v>46</v>
      </c>
      <c r="O242" s="86"/>
      <c r="P242" s="215">
        <f>O242*H242</f>
        <v>0</v>
      </c>
      <c r="Q242" s="215">
        <v>0</v>
      </c>
      <c r="R242" s="215">
        <f>Q242*H242</f>
        <v>0</v>
      </c>
      <c r="S242" s="215">
        <v>0</v>
      </c>
      <c r="T242" s="216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7" t="s">
        <v>275</v>
      </c>
      <c r="AT242" s="217" t="s">
        <v>145</v>
      </c>
      <c r="AU242" s="217" t="s">
        <v>85</v>
      </c>
      <c r="AY242" s="19" t="s">
        <v>142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9" t="s">
        <v>83</v>
      </c>
      <c r="BK242" s="218">
        <f>ROUND(I242*H242,2)</f>
        <v>0</v>
      </c>
      <c r="BL242" s="19" t="s">
        <v>275</v>
      </c>
      <c r="BM242" s="217" t="s">
        <v>1646</v>
      </c>
    </row>
    <row r="243" s="2" customFormat="1">
      <c r="A243" s="40"/>
      <c r="B243" s="41"/>
      <c r="C243" s="42"/>
      <c r="D243" s="219" t="s">
        <v>152</v>
      </c>
      <c r="E243" s="42"/>
      <c r="F243" s="220" t="s">
        <v>1645</v>
      </c>
      <c r="G243" s="42"/>
      <c r="H243" s="42"/>
      <c r="I243" s="221"/>
      <c r="J243" s="42"/>
      <c r="K243" s="42"/>
      <c r="L243" s="46"/>
      <c r="M243" s="222"/>
      <c r="N243" s="223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152</v>
      </c>
      <c r="AU243" s="19" t="s">
        <v>85</v>
      </c>
    </row>
    <row r="244" s="2" customFormat="1" ht="16.5" customHeight="1">
      <c r="A244" s="40"/>
      <c r="B244" s="41"/>
      <c r="C244" s="206" t="s">
        <v>1022</v>
      </c>
      <c r="D244" s="206" t="s">
        <v>145</v>
      </c>
      <c r="E244" s="207" t="s">
        <v>1647</v>
      </c>
      <c r="F244" s="208" t="s">
        <v>1648</v>
      </c>
      <c r="G244" s="209" t="s">
        <v>148</v>
      </c>
      <c r="H244" s="210">
        <v>26</v>
      </c>
      <c r="I244" s="211"/>
      <c r="J244" s="212">
        <f>ROUND(I244*H244,2)</f>
        <v>0</v>
      </c>
      <c r="K244" s="208" t="s">
        <v>19</v>
      </c>
      <c r="L244" s="46"/>
      <c r="M244" s="213" t="s">
        <v>19</v>
      </c>
      <c r="N244" s="214" t="s">
        <v>46</v>
      </c>
      <c r="O244" s="86"/>
      <c r="P244" s="215">
        <f>O244*H244</f>
        <v>0</v>
      </c>
      <c r="Q244" s="215">
        <v>0</v>
      </c>
      <c r="R244" s="215">
        <f>Q244*H244</f>
        <v>0</v>
      </c>
      <c r="S244" s="215">
        <v>0</v>
      </c>
      <c r="T244" s="216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7" t="s">
        <v>275</v>
      </c>
      <c r="AT244" s="217" t="s">
        <v>145</v>
      </c>
      <c r="AU244" s="217" t="s">
        <v>85</v>
      </c>
      <c r="AY244" s="19" t="s">
        <v>142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19" t="s">
        <v>83</v>
      </c>
      <c r="BK244" s="218">
        <f>ROUND(I244*H244,2)</f>
        <v>0</v>
      </c>
      <c r="BL244" s="19" t="s">
        <v>275</v>
      </c>
      <c r="BM244" s="217" t="s">
        <v>1649</v>
      </c>
    </row>
    <row r="245" s="2" customFormat="1">
      <c r="A245" s="40"/>
      <c r="B245" s="41"/>
      <c r="C245" s="42"/>
      <c r="D245" s="219" t="s">
        <v>152</v>
      </c>
      <c r="E245" s="42"/>
      <c r="F245" s="220" t="s">
        <v>1648</v>
      </c>
      <c r="G245" s="42"/>
      <c r="H245" s="42"/>
      <c r="I245" s="221"/>
      <c r="J245" s="42"/>
      <c r="K245" s="42"/>
      <c r="L245" s="46"/>
      <c r="M245" s="222"/>
      <c r="N245" s="223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152</v>
      </c>
      <c r="AU245" s="19" t="s">
        <v>85</v>
      </c>
    </row>
    <row r="246" s="2" customFormat="1" ht="16.5" customHeight="1">
      <c r="A246" s="40"/>
      <c r="B246" s="41"/>
      <c r="C246" s="206" t="s">
        <v>1027</v>
      </c>
      <c r="D246" s="206" t="s">
        <v>145</v>
      </c>
      <c r="E246" s="207" t="s">
        <v>1650</v>
      </c>
      <c r="F246" s="208" t="s">
        <v>1651</v>
      </c>
      <c r="G246" s="209" t="s">
        <v>148</v>
      </c>
      <c r="H246" s="210">
        <v>26</v>
      </c>
      <c r="I246" s="211"/>
      <c r="J246" s="212">
        <f>ROUND(I246*H246,2)</f>
        <v>0</v>
      </c>
      <c r="K246" s="208" t="s">
        <v>19</v>
      </c>
      <c r="L246" s="46"/>
      <c r="M246" s="213" t="s">
        <v>19</v>
      </c>
      <c r="N246" s="214" t="s">
        <v>46</v>
      </c>
      <c r="O246" s="86"/>
      <c r="P246" s="215">
        <f>O246*H246</f>
        <v>0</v>
      </c>
      <c r="Q246" s="215">
        <v>0</v>
      </c>
      <c r="R246" s="215">
        <f>Q246*H246</f>
        <v>0</v>
      </c>
      <c r="S246" s="215">
        <v>0</v>
      </c>
      <c r="T246" s="216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7" t="s">
        <v>275</v>
      </c>
      <c r="AT246" s="217" t="s">
        <v>145</v>
      </c>
      <c r="AU246" s="217" t="s">
        <v>85</v>
      </c>
      <c r="AY246" s="19" t="s">
        <v>142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9" t="s">
        <v>83</v>
      </c>
      <c r="BK246" s="218">
        <f>ROUND(I246*H246,2)</f>
        <v>0</v>
      </c>
      <c r="BL246" s="19" t="s">
        <v>275</v>
      </c>
      <c r="BM246" s="217" t="s">
        <v>1652</v>
      </c>
    </row>
    <row r="247" s="2" customFormat="1">
      <c r="A247" s="40"/>
      <c r="B247" s="41"/>
      <c r="C247" s="42"/>
      <c r="D247" s="219" t="s">
        <v>152</v>
      </c>
      <c r="E247" s="42"/>
      <c r="F247" s="220" t="s">
        <v>1651</v>
      </c>
      <c r="G247" s="42"/>
      <c r="H247" s="42"/>
      <c r="I247" s="221"/>
      <c r="J247" s="42"/>
      <c r="K247" s="42"/>
      <c r="L247" s="46"/>
      <c r="M247" s="222"/>
      <c r="N247" s="223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152</v>
      </c>
      <c r="AU247" s="19" t="s">
        <v>85</v>
      </c>
    </row>
    <row r="248" s="12" customFormat="1" ht="25.92" customHeight="1">
      <c r="A248" s="12"/>
      <c r="B248" s="190"/>
      <c r="C248" s="191"/>
      <c r="D248" s="192" t="s">
        <v>74</v>
      </c>
      <c r="E248" s="193" t="s">
        <v>224</v>
      </c>
      <c r="F248" s="193" t="s">
        <v>1653</v>
      </c>
      <c r="G248" s="191"/>
      <c r="H248" s="191"/>
      <c r="I248" s="194"/>
      <c r="J248" s="195">
        <f>BK248</f>
        <v>0</v>
      </c>
      <c r="K248" s="191"/>
      <c r="L248" s="196"/>
      <c r="M248" s="197"/>
      <c r="N248" s="198"/>
      <c r="O248" s="198"/>
      <c r="P248" s="199">
        <f>P249+P254</f>
        <v>0</v>
      </c>
      <c r="Q248" s="198"/>
      <c r="R248" s="199">
        <f>R249+R254</f>
        <v>0.0054400000000000004</v>
      </c>
      <c r="S248" s="198"/>
      <c r="T248" s="200">
        <f>T249+T254</f>
        <v>0.64032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01" t="s">
        <v>143</v>
      </c>
      <c r="AT248" s="202" t="s">
        <v>74</v>
      </c>
      <c r="AU248" s="202" t="s">
        <v>75</v>
      </c>
      <c r="AY248" s="201" t="s">
        <v>142</v>
      </c>
      <c r="BK248" s="203">
        <f>BK249+BK254</f>
        <v>0</v>
      </c>
    </row>
    <row r="249" s="12" customFormat="1" ht="22.8" customHeight="1">
      <c r="A249" s="12"/>
      <c r="B249" s="190"/>
      <c r="C249" s="191"/>
      <c r="D249" s="192" t="s">
        <v>74</v>
      </c>
      <c r="E249" s="204" t="s">
        <v>1654</v>
      </c>
      <c r="F249" s="204" t="s">
        <v>1655</v>
      </c>
      <c r="G249" s="191"/>
      <c r="H249" s="191"/>
      <c r="I249" s="194"/>
      <c r="J249" s="205">
        <f>BK249</f>
        <v>0</v>
      </c>
      <c r="K249" s="191"/>
      <c r="L249" s="196"/>
      <c r="M249" s="197"/>
      <c r="N249" s="198"/>
      <c r="O249" s="198"/>
      <c r="P249" s="199">
        <f>SUM(P250:P253)</f>
        <v>0</v>
      </c>
      <c r="Q249" s="198"/>
      <c r="R249" s="199">
        <f>SUM(R250:R253)</f>
        <v>0</v>
      </c>
      <c r="S249" s="198"/>
      <c r="T249" s="200">
        <f>SUM(T250:T253)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01" t="s">
        <v>143</v>
      </c>
      <c r="AT249" s="202" t="s">
        <v>74</v>
      </c>
      <c r="AU249" s="202" t="s">
        <v>83</v>
      </c>
      <c r="AY249" s="201" t="s">
        <v>142</v>
      </c>
      <c r="BK249" s="203">
        <f>SUM(BK250:BK253)</f>
        <v>0</v>
      </c>
    </row>
    <row r="250" s="2" customFormat="1" ht="16.5" customHeight="1">
      <c r="A250" s="40"/>
      <c r="B250" s="41"/>
      <c r="C250" s="206" t="s">
        <v>255</v>
      </c>
      <c r="D250" s="206" t="s">
        <v>145</v>
      </c>
      <c r="E250" s="207" t="s">
        <v>1656</v>
      </c>
      <c r="F250" s="208" t="s">
        <v>1657</v>
      </c>
      <c r="G250" s="209" t="s">
        <v>148</v>
      </c>
      <c r="H250" s="210">
        <v>150</v>
      </c>
      <c r="I250" s="211"/>
      <c r="J250" s="212">
        <f>ROUND(I250*H250,2)</f>
        <v>0</v>
      </c>
      <c r="K250" s="208" t="s">
        <v>19</v>
      </c>
      <c r="L250" s="46"/>
      <c r="M250" s="213" t="s">
        <v>19</v>
      </c>
      <c r="N250" s="214" t="s">
        <v>46</v>
      </c>
      <c r="O250" s="86"/>
      <c r="P250" s="215">
        <f>O250*H250</f>
        <v>0</v>
      </c>
      <c r="Q250" s="215">
        <v>0</v>
      </c>
      <c r="R250" s="215">
        <f>Q250*H250</f>
        <v>0</v>
      </c>
      <c r="S250" s="215">
        <v>0</v>
      </c>
      <c r="T250" s="216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7" t="s">
        <v>506</v>
      </c>
      <c r="AT250" s="217" t="s">
        <v>145</v>
      </c>
      <c r="AU250" s="217" t="s">
        <v>85</v>
      </c>
      <c r="AY250" s="19" t="s">
        <v>142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9" t="s">
        <v>83</v>
      </c>
      <c r="BK250" s="218">
        <f>ROUND(I250*H250,2)</f>
        <v>0</v>
      </c>
      <c r="BL250" s="19" t="s">
        <v>506</v>
      </c>
      <c r="BM250" s="217" t="s">
        <v>1658</v>
      </c>
    </row>
    <row r="251" s="2" customFormat="1">
      <c r="A251" s="40"/>
      <c r="B251" s="41"/>
      <c r="C251" s="42"/>
      <c r="D251" s="219" t="s">
        <v>152</v>
      </c>
      <c r="E251" s="42"/>
      <c r="F251" s="220" t="s">
        <v>1657</v>
      </c>
      <c r="G251" s="42"/>
      <c r="H251" s="42"/>
      <c r="I251" s="221"/>
      <c r="J251" s="42"/>
      <c r="K251" s="42"/>
      <c r="L251" s="46"/>
      <c r="M251" s="222"/>
      <c r="N251" s="223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152</v>
      </c>
      <c r="AU251" s="19" t="s">
        <v>85</v>
      </c>
    </row>
    <row r="252" s="2" customFormat="1" ht="16.5" customHeight="1">
      <c r="A252" s="40"/>
      <c r="B252" s="41"/>
      <c r="C252" s="237" t="s">
        <v>8</v>
      </c>
      <c r="D252" s="237" t="s">
        <v>224</v>
      </c>
      <c r="E252" s="238" t="s">
        <v>1659</v>
      </c>
      <c r="F252" s="239" t="s">
        <v>1660</v>
      </c>
      <c r="G252" s="240" t="s">
        <v>148</v>
      </c>
      <c r="H252" s="241">
        <v>150</v>
      </c>
      <c r="I252" s="242"/>
      <c r="J252" s="243">
        <f>ROUND(I252*H252,2)</f>
        <v>0</v>
      </c>
      <c r="K252" s="239" t="s">
        <v>19</v>
      </c>
      <c r="L252" s="244"/>
      <c r="M252" s="245" t="s">
        <v>19</v>
      </c>
      <c r="N252" s="246" t="s">
        <v>46</v>
      </c>
      <c r="O252" s="86"/>
      <c r="P252" s="215">
        <f>O252*H252</f>
        <v>0</v>
      </c>
      <c r="Q252" s="215">
        <v>0</v>
      </c>
      <c r="R252" s="215">
        <f>Q252*H252</f>
        <v>0</v>
      </c>
      <c r="S252" s="215">
        <v>0</v>
      </c>
      <c r="T252" s="216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7" t="s">
        <v>242</v>
      </c>
      <c r="AT252" s="217" t="s">
        <v>224</v>
      </c>
      <c r="AU252" s="217" t="s">
        <v>85</v>
      </c>
      <c r="AY252" s="19" t="s">
        <v>142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9" t="s">
        <v>83</v>
      </c>
      <c r="BK252" s="218">
        <f>ROUND(I252*H252,2)</f>
        <v>0</v>
      </c>
      <c r="BL252" s="19" t="s">
        <v>242</v>
      </c>
      <c r="BM252" s="217" t="s">
        <v>1661</v>
      </c>
    </row>
    <row r="253" s="2" customFormat="1">
      <c r="A253" s="40"/>
      <c r="B253" s="41"/>
      <c r="C253" s="42"/>
      <c r="D253" s="219" t="s">
        <v>152</v>
      </c>
      <c r="E253" s="42"/>
      <c r="F253" s="220" t="s">
        <v>1660</v>
      </c>
      <c r="G253" s="42"/>
      <c r="H253" s="42"/>
      <c r="I253" s="221"/>
      <c r="J253" s="42"/>
      <c r="K253" s="42"/>
      <c r="L253" s="46"/>
      <c r="M253" s="222"/>
      <c r="N253" s="223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152</v>
      </c>
      <c r="AU253" s="19" t="s">
        <v>85</v>
      </c>
    </row>
    <row r="254" s="12" customFormat="1" ht="22.8" customHeight="1">
      <c r="A254" s="12"/>
      <c r="B254" s="190"/>
      <c r="C254" s="191"/>
      <c r="D254" s="192" t="s">
        <v>74</v>
      </c>
      <c r="E254" s="204" t="s">
        <v>1662</v>
      </c>
      <c r="F254" s="204" t="s">
        <v>1663</v>
      </c>
      <c r="G254" s="191"/>
      <c r="H254" s="191"/>
      <c r="I254" s="194"/>
      <c r="J254" s="205">
        <f>BK254</f>
        <v>0</v>
      </c>
      <c r="K254" s="191"/>
      <c r="L254" s="196"/>
      <c r="M254" s="197"/>
      <c r="N254" s="198"/>
      <c r="O254" s="198"/>
      <c r="P254" s="199">
        <f>SUM(P255:P262)</f>
        <v>0</v>
      </c>
      <c r="Q254" s="198"/>
      <c r="R254" s="199">
        <f>SUM(R255:R262)</f>
        <v>0.0054400000000000004</v>
      </c>
      <c r="S254" s="198"/>
      <c r="T254" s="200">
        <f>SUM(T255:T262)</f>
        <v>0.64032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01" t="s">
        <v>143</v>
      </c>
      <c r="AT254" s="202" t="s">
        <v>74</v>
      </c>
      <c r="AU254" s="202" t="s">
        <v>83</v>
      </c>
      <c r="AY254" s="201" t="s">
        <v>142</v>
      </c>
      <c r="BK254" s="203">
        <f>SUM(BK255:BK262)</f>
        <v>0</v>
      </c>
    </row>
    <row r="255" s="2" customFormat="1" ht="16.5" customHeight="1">
      <c r="A255" s="40"/>
      <c r="B255" s="41"/>
      <c r="C255" s="206" t="s">
        <v>143</v>
      </c>
      <c r="D255" s="206" t="s">
        <v>145</v>
      </c>
      <c r="E255" s="207" t="s">
        <v>1664</v>
      </c>
      <c r="F255" s="208" t="s">
        <v>1665</v>
      </c>
      <c r="G255" s="209" t="s">
        <v>148</v>
      </c>
      <c r="H255" s="210">
        <v>112</v>
      </c>
      <c r="I255" s="211"/>
      <c r="J255" s="212">
        <f>ROUND(I255*H255,2)</f>
        <v>0</v>
      </c>
      <c r="K255" s="208" t="s">
        <v>19</v>
      </c>
      <c r="L255" s="46"/>
      <c r="M255" s="213" t="s">
        <v>19</v>
      </c>
      <c r="N255" s="214" t="s">
        <v>46</v>
      </c>
      <c r="O255" s="86"/>
      <c r="P255" s="215">
        <f>O255*H255</f>
        <v>0</v>
      </c>
      <c r="Q255" s="215">
        <v>0</v>
      </c>
      <c r="R255" s="215">
        <f>Q255*H255</f>
        <v>0</v>
      </c>
      <c r="S255" s="215">
        <v>0.00085999999999999998</v>
      </c>
      <c r="T255" s="216">
        <f>S255*H255</f>
        <v>0.096320000000000003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7" t="s">
        <v>506</v>
      </c>
      <c r="AT255" s="217" t="s">
        <v>145</v>
      </c>
      <c r="AU255" s="217" t="s">
        <v>85</v>
      </c>
      <c r="AY255" s="19" t="s">
        <v>142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9" t="s">
        <v>83</v>
      </c>
      <c r="BK255" s="218">
        <f>ROUND(I255*H255,2)</f>
        <v>0</v>
      </c>
      <c r="BL255" s="19" t="s">
        <v>506</v>
      </c>
      <c r="BM255" s="217" t="s">
        <v>1666</v>
      </c>
    </row>
    <row r="256" s="2" customFormat="1">
      <c r="A256" s="40"/>
      <c r="B256" s="41"/>
      <c r="C256" s="42"/>
      <c r="D256" s="219" t="s">
        <v>152</v>
      </c>
      <c r="E256" s="42"/>
      <c r="F256" s="220" t="s">
        <v>1665</v>
      </c>
      <c r="G256" s="42"/>
      <c r="H256" s="42"/>
      <c r="I256" s="221"/>
      <c r="J256" s="42"/>
      <c r="K256" s="42"/>
      <c r="L256" s="46"/>
      <c r="M256" s="222"/>
      <c r="N256" s="223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152</v>
      </c>
      <c r="AU256" s="19" t="s">
        <v>85</v>
      </c>
    </row>
    <row r="257" s="2" customFormat="1" ht="16.5" customHeight="1">
      <c r="A257" s="40"/>
      <c r="B257" s="41"/>
      <c r="C257" s="206" t="s">
        <v>83</v>
      </c>
      <c r="D257" s="206" t="s">
        <v>145</v>
      </c>
      <c r="E257" s="207" t="s">
        <v>1667</v>
      </c>
      <c r="F257" s="208" t="s">
        <v>1668</v>
      </c>
      <c r="G257" s="209" t="s">
        <v>187</v>
      </c>
      <c r="H257" s="210">
        <v>248</v>
      </c>
      <c r="I257" s="211"/>
      <c r="J257" s="212">
        <f>ROUND(I257*H257,2)</f>
        <v>0</v>
      </c>
      <c r="K257" s="208" t="s">
        <v>19</v>
      </c>
      <c r="L257" s="46"/>
      <c r="M257" s="213" t="s">
        <v>19</v>
      </c>
      <c r="N257" s="214" t="s">
        <v>46</v>
      </c>
      <c r="O257" s="86"/>
      <c r="P257" s="215">
        <f>O257*H257</f>
        <v>0</v>
      </c>
      <c r="Q257" s="215">
        <v>2.0000000000000002E-05</v>
      </c>
      <c r="R257" s="215">
        <f>Q257*H257</f>
        <v>0.00496</v>
      </c>
      <c r="S257" s="215">
        <v>0.002</v>
      </c>
      <c r="T257" s="216">
        <f>S257*H257</f>
        <v>0.496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7" t="s">
        <v>506</v>
      </c>
      <c r="AT257" s="217" t="s">
        <v>145</v>
      </c>
      <c r="AU257" s="217" t="s">
        <v>85</v>
      </c>
      <c r="AY257" s="19" t="s">
        <v>142</v>
      </c>
      <c r="BE257" s="218">
        <f>IF(N257="základní",J257,0)</f>
        <v>0</v>
      </c>
      <c r="BF257" s="218">
        <f>IF(N257="snížená",J257,0)</f>
        <v>0</v>
      </c>
      <c r="BG257" s="218">
        <f>IF(N257="zákl. přenesená",J257,0)</f>
        <v>0</v>
      </c>
      <c r="BH257" s="218">
        <f>IF(N257="sníž. přenesená",J257,0)</f>
        <v>0</v>
      </c>
      <c r="BI257" s="218">
        <f>IF(N257="nulová",J257,0)</f>
        <v>0</v>
      </c>
      <c r="BJ257" s="19" t="s">
        <v>83</v>
      </c>
      <c r="BK257" s="218">
        <f>ROUND(I257*H257,2)</f>
        <v>0</v>
      </c>
      <c r="BL257" s="19" t="s">
        <v>506</v>
      </c>
      <c r="BM257" s="217" t="s">
        <v>1669</v>
      </c>
    </row>
    <row r="258" s="2" customFormat="1">
      <c r="A258" s="40"/>
      <c r="B258" s="41"/>
      <c r="C258" s="42"/>
      <c r="D258" s="219" t="s">
        <v>152</v>
      </c>
      <c r="E258" s="42"/>
      <c r="F258" s="220" t="s">
        <v>1668</v>
      </c>
      <c r="G258" s="42"/>
      <c r="H258" s="42"/>
      <c r="I258" s="221"/>
      <c r="J258" s="42"/>
      <c r="K258" s="42"/>
      <c r="L258" s="46"/>
      <c r="M258" s="222"/>
      <c r="N258" s="223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152</v>
      </c>
      <c r="AU258" s="19" t="s">
        <v>85</v>
      </c>
    </row>
    <row r="259" s="2" customFormat="1" ht="16.5" customHeight="1">
      <c r="A259" s="40"/>
      <c r="B259" s="41"/>
      <c r="C259" s="206" t="s">
        <v>85</v>
      </c>
      <c r="D259" s="206" t="s">
        <v>145</v>
      </c>
      <c r="E259" s="207" t="s">
        <v>1670</v>
      </c>
      <c r="F259" s="208" t="s">
        <v>1671</v>
      </c>
      <c r="G259" s="209" t="s">
        <v>187</v>
      </c>
      <c r="H259" s="210">
        <v>16</v>
      </c>
      <c r="I259" s="211"/>
      <c r="J259" s="212">
        <f>ROUND(I259*H259,2)</f>
        <v>0</v>
      </c>
      <c r="K259" s="208" t="s">
        <v>19</v>
      </c>
      <c r="L259" s="46"/>
      <c r="M259" s="213" t="s">
        <v>19</v>
      </c>
      <c r="N259" s="214" t="s">
        <v>46</v>
      </c>
      <c r="O259" s="86"/>
      <c r="P259" s="215">
        <f>O259*H259</f>
        <v>0</v>
      </c>
      <c r="Q259" s="215">
        <v>3.0000000000000001E-05</v>
      </c>
      <c r="R259" s="215">
        <f>Q259*H259</f>
        <v>0.00048000000000000001</v>
      </c>
      <c r="S259" s="215">
        <v>0.0030000000000000001</v>
      </c>
      <c r="T259" s="216">
        <f>S259*H259</f>
        <v>0.048000000000000001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7" t="s">
        <v>506</v>
      </c>
      <c r="AT259" s="217" t="s">
        <v>145</v>
      </c>
      <c r="AU259" s="217" t="s">
        <v>85</v>
      </c>
      <c r="AY259" s="19" t="s">
        <v>142</v>
      </c>
      <c r="BE259" s="218">
        <f>IF(N259="základní",J259,0)</f>
        <v>0</v>
      </c>
      <c r="BF259" s="218">
        <f>IF(N259="snížená",J259,0)</f>
        <v>0</v>
      </c>
      <c r="BG259" s="218">
        <f>IF(N259="zákl. přenesená",J259,0)</f>
        <v>0</v>
      </c>
      <c r="BH259" s="218">
        <f>IF(N259="sníž. přenesená",J259,0)</f>
        <v>0</v>
      </c>
      <c r="BI259" s="218">
        <f>IF(N259="nulová",J259,0)</f>
        <v>0</v>
      </c>
      <c r="BJ259" s="19" t="s">
        <v>83</v>
      </c>
      <c r="BK259" s="218">
        <f>ROUND(I259*H259,2)</f>
        <v>0</v>
      </c>
      <c r="BL259" s="19" t="s">
        <v>506</v>
      </c>
      <c r="BM259" s="217" t="s">
        <v>1672</v>
      </c>
    </row>
    <row r="260" s="2" customFormat="1">
      <c r="A260" s="40"/>
      <c r="B260" s="41"/>
      <c r="C260" s="42"/>
      <c r="D260" s="219" t="s">
        <v>152</v>
      </c>
      <c r="E260" s="42"/>
      <c r="F260" s="220" t="s">
        <v>1671</v>
      </c>
      <c r="G260" s="42"/>
      <c r="H260" s="42"/>
      <c r="I260" s="221"/>
      <c r="J260" s="42"/>
      <c r="K260" s="42"/>
      <c r="L260" s="46"/>
      <c r="M260" s="222"/>
      <c r="N260" s="223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152</v>
      </c>
      <c r="AU260" s="19" t="s">
        <v>85</v>
      </c>
    </row>
    <row r="261" s="2" customFormat="1" ht="16.5" customHeight="1">
      <c r="A261" s="40"/>
      <c r="B261" s="41"/>
      <c r="C261" s="206" t="s">
        <v>622</v>
      </c>
      <c r="D261" s="206" t="s">
        <v>145</v>
      </c>
      <c r="E261" s="207" t="s">
        <v>1673</v>
      </c>
      <c r="F261" s="208" t="s">
        <v>1674</v>
      </c>
      <c r="G261" s="209" t="s">
        <v>299</v>
      </c>
      <c r="H261" s="210">
        <v>0.0050000000000000001</v>
      </c>
      <c r="I261" s="211"/>
      <c r="J261" s="212">
        <f>ROUND(I261*H261,2)</f>
        <v>0</v>
      </c>
      <c r="K261" s="208" t="s">
        <v>19</v>
      </c>
      <c r="L261" s="46"/>
      <c r="M261" s="213" t="s">
        <v>19</v>
      </c>
      <c r="N261" s="214" t="s">
        <v>46</v>
      </c>
      <c r="O261" s="86"/>
      <c r="P261" s="215">
        <f>O261*H261</f>
        <v>0</v>
      </c>
      <c r="Q261" s="215">
        <v>0</v>
      </c>
      <c r="R261" s="215">
        <f>Q261*H261</f>
        <v>0</v>
      </c>
      <c r="S261" s="215">
        <v>0</v>
      </c>
      <c r="T261" s="216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17" t="s">
        <v>506</v>
      </c>
      <c r="AT261" s="217" t="s">
        <v>145</v>
      </c>
      <c r="AU261" s="217" t="s">
        <v>85</v>
      </c>
      <c r="AY261" s="19" t="s">
        <v>142</v>
      </c>
      <c r="BE261" s="218">
        <f>IF(N261="základní",J261,0)</f>
        <v>0</v>
      </c>
      <c r="BF261" s="218">
        <f>IF(N261="snížená",J261,0)</f>
        <v>0</v>
      </c>
      <c r="BG261" s="218">
        <f>IF(N261="zákl. přenesená",J261,0)</f>
        <v>0</v>
      </c>
      <c r="BH261" s="218">
        <f>IF(N261="sníž. přenesená",J261,0)</f>
        <v>0</v>
      </c>
      <c r="BI261" s="218">
        <f>IF(N261="nulová",J261,0)</f>
        <v>0</v>
      </c>
      <c r="BJ261" s="19" t="s">
        <v>83</v>
      </c>
      <c r="BK261" s="218">
        <f>ROUND(I261*H261,2)</f>
        <v>0</v>
      </c>
      <c r="BL261" s="19" t="s">
        <v>506</v>
      </c>
      <c r="BM261" s="217" t="s">
        <v>1675</v>
      </c>
    </row>
    <row r="262" s="2" customFormat="1">
      <c r="A262" s="40"/>
      <c r="B262" s="41"/>
      <c r="C262" s="42"/>
      <c r="D262" s="219" t="s">
        <v>152</v>
      </c>
      <c r="E262" s="42"/>
      <c r="F262" s="220" t="s">
        <v>1674</v>
      </c>
      <c r="G262" s="42"/>
      <c r="H262" s="42"/>
      <c r="I262" s="221"/>
      <c r="J262" s="42"/>
      <c r="K262" s="42"/>
      <c r="L262" s="46"/>
      <c r="M262" s="222"/>
      <c r="N262" s="223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152</v>
      </c>
      <c r="AU262" s="19" t="s">
        <v>85</v>
      </c>
    </row>
    <row r="263" s="12" customFormat="1" ht="25.92" customHeight="1">
      <c r="A263" s="12"/>
      <c r="B263" s="190"/>
      <c r="C263" s="191"/>
      <c r="D263" s="192" t="s">
        <v>74</v>
      </c>
      <c r="E263" s="193" t="s">
        <v>801</v>
      </c>
      <c r="F263" s="193" t="s">
        <v>802</v>
      </c>
      <c r="G263" s="191"/>
      <c r="H263" s="191"/>
      <c r="I263" s="194"/>
      <c r="J263" s="195">
        <f>BK263</f>
        <v>0</v>
      </c>
      <c r="K263" s="191"/>
      <c r="L263" s="196"/>
      <c r="M263" s="197"/>
      <c r="N263" s="198"/>
      <c r="O263" s="198"/>
      <c r="P263" s="199">
        <f>SUM(P264:P266)</f>
        <v>0</v>
      </c>
      <c r="Q263" s="198"/>
      <c r="R263" s="199">
        <f>SUM(R264:R266)</f>
        <v>0</v>
      </c>
      <c r="S263" s="198"/>
      <c r="T263" s="200">
        <f>SUM(T264:T266)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01" t="s">
        <v>150</v>
      </c>
      <c r="AT263" s="202" t="s">
        <v>74</v>
      </c>
      <c r="AU263" s="202" t="s">
        <v>75</v>
      </c>
      <c r="AY263" s="201" t="s">
        <v>142</v>
      </c>
      <c r="BK263" s="203">
        <f>SUM(BK264:BK266)</f>
        <v>0</v>
      </c>
    </row>
    <row r="264" s="2" customFormat="1" ht="16.5" customHeight="1">
      <c r="A264" s="40"/>
      <c r="B264" s="41"/>
      <c r="C264" s="206" t="s">
        <v>629</v>
      </c>
      <c r="D264" s="206" t="s">
        <v>145</v>
      </c>
      <c r="E264" s="207" t="s">
        <v>1676</v>
      </c>
      <c r="F264" s="208" t="s">
        <v>1677</v>
      </c>
      <c r="G264" s="209" t="s">
        <v>806</v>
      </c>
      <c r="H264" s="210">
        <v>20</v>
      </c>
      <c r="I264" s="211"/>
      <c r="J264" s="212">
        <f>ROUND(I264*H264,2)</f>
        <v>0</v>
      </c>
      <c r="K264" s="208" t="s">
        <v>19</v>
      </c>
      <c r="L264" s="46"/>
      <c r="M264" s="213" t="s">
        <v>19</v>
      </c>
      <c r="N264" s="214" t="s">
        <v>46</v>
      </c>
      <c r="O264" s="86"/>
      <c r="P264" s="215">
        <f>O264*H264</f>
        <v>0</v>
      </c>
      <c r="Q264" s="215">
        <v>0</v>
      </c>
      <c r="R264" s="215">
        <f>Q264*H264</f>
        <v>0</v>
      </c>
      <c r="S264" s="215">
        <v>0</v>
      </c>
      <c r="T264" s="216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7" t="s">
        <v>478</v>
      </c>
      <c r="AT264" s="217" t="s">
        <v>145</v>
      </c>
      <c r="AU264" s="217" t="s">
        <v>83</v>
      </c>
      <c r="AY264" s="19" t="s">
        <v>142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9" t="s">
        <v>83</v>
      </c>
      <c r="BK264" s="218">
        <f>ROUND(I264*H264,2)</f>
        <v>0</v>
      </c>
      <c r="BL264" s="19" t="s">
        <v>478</v>
      </c>
      <c r="BM264" s="217" t="s">
        <v>1678</v>
      </c>
    </row>
    <row r="265" s="2" customFormat="1">
      <c r="A265" s="40"/>
      <c r="B265" s="41"/>
      <c r="C265" s="42"/>
      <c r="D265" s="219" t="s">
        <v>152</v>
      </c>
      <c r="E265" s="42"/>
      <c r="F265" s="220" t="s">
        <v>1677</v>
      </c>
      <c r="G265" s="42"/>
      <c r="H265" s="42"/>
      <c r="I265" s="221"/>
      <c r="J265" s="42"/>
      <c r="K265" s="42"/>
      <c r="L265" s="46"/>
      <c r="M265" s="222"/>
      <c r="N265" s="223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152</v>
      </c>
      <c r="AU265" s="19" t="s">
        <v>83</v>
      </c>
    </row>
    <row r="266" s="2" customFormat="1">
      <c r="A266" s="40"/>
      <c r="B266" s="41"/>
      <c r="C266" s="42"/>
      <c r="D266" s="219" t="s">
        <v>229</v>
      </c>
      <c r="E266" s="42"/>
      <c r="F266" s="247" t="s">
        <v>1679</v>
      </c>
      <c r="G266" s="42"/>
      <c r="H266" s="42"/>
      <c r="I266" s="221"/>
      <c r="J266" s="42"/>
      <c r="K266" s="42"/>
      <c r="L266" s="46"/>
      <c r="M266" s="248"/>
      <c r="N266" s="249"/>
      <c r="O266" s="250"/>
      <c r="P266" s="250"/>
      <c r="Q266" s="250"/>
      <c r="R266" s="250"/>
      <c r="S266" s="250"/>
      <c r="T266" s="251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229</v>
      </c>
      <c r="AU266" s="19" t="s">
        <v>83</v>
      </c>
    </row>
    <row r="267" s="2" customFormat="1" ht="6.96" customHeight="1">
      <c r="A267" s="40"/>
      <c r="B267" s="61"/>
      <c r="C267" s="62"/>
      <c r="D267" s="62"/>
      <c r="E267" s="62"/>
      <c r="F267" s="62"/>
      <c r="G267" s="62"/>
      <c r="H267" s="62"/>
      <c r="I267" s="62"/>
      <c r="J267" s="62"/>
      <c r="K267" s="62"/>
      <c r="L267" s="46"/>
      <c r="M267" s="40"/>
      <c r="O267" s="40"/>
      <c r="P267" s="40"/>
      <c r="Q267" s="40"/>
      <c r="R267" s="40"/>
      <c r="S267" s="40"/>
      <c r="T267" s="40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</row>
  </sheetData>
  <sheetProtection sheet="1" autoFilter="0" formatColumns="0" formatRows="0" objects="1" scenarios="1" spinCount="100000" saltValue="7OvQ7UhyFaSSK+2Mn0gR2URdNzP7S1WvIgMD9OCRx5jfVK+HCJJsPd60/tsxIGCtwCtiVA4K3ICV8Fcyoxxq1A==" hashValue="2FyY0XXVtwByUILuyAYIi5JOIajgfZq7NOa9IJmPxg1i9IYiUq3WQrc4FvwUKU4i2BrDEESZ0pBI/qkf7yhcog==" algorithmName="SHA-512" password="CC35"/>
  <autoFilter ref="C85:K266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85</v>
      </c>
    </row>
    <row r="4" s="1" customFormat="1" ht="24.96" customHeight="1">
      <c r="B4" s="22"/>
      <c r="D4" s="132" t="s">
        <v>98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Rekonstrukce lůžkové stanice Chirurgie III, v nomocnici Havířov, p.o.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1680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13. 5. 2024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29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35</v>
      </c>
      <c r="E23" s="40"/>
      <c r="F23" s="40"/>
      <c r="G23" s="40"/>
      <c r="H23" s="40"/>
      <c r="I23" s="134" t="s">
        <v>26</v>
      </c>
      <c r="J23" s="138" t="s">
        <v>36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37</v>
      </c>
      <c r="F24" s="40"/>
      <c r="G24" s="40"/>
      <c r="H24" s="40"/>
      <c r="I24" s="134" t="s">
        <v>29</v>
      </c>
      <c r="J24" s="138" t="s">
        <v>38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39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40"/>
      <c r="B27" s="141"/>
      <c r="C27" s="140"/>
      <c r="D27" s="140"/>
      <c r="E27" s="142" t="s">
        <v>40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41</v>
      </c>
      <c r="E30" s="40"/>
      <c r="F30" s="40"/>
      <c r="G30" s="40"/>
      <c r="H30" s="40"/>
      <c r="I30" s="40"/>
      <c r="J30" s="146">
        <f>ROUND(J79,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43</v>
      </c>
      <c r="G32" s="40"/>
      <c r="H32" s="40"/>
      <c r="I32" s="147" t="s">
        <v>42</v>
      </c>
      <c r="J32" s="147" t="s">
        <v>44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45</v>
      </c>
      <c r="E33" s="134" t="s">
        <v>46</v>
      </c>
      <c r="F33" s="149">
        <f>ROUND((SUM(BE79:BE162)),  2)</f>
        <v>0</v>
      </c>
      <c r="G33" s="40"/>
      <c r="H33" s="40"/>
      <c r="I33" s="150">
        <v>0.20999999999999999</v>
      </c>
      <c r="J33" s="149">
        <f>ROUND(((SUM(BE79:BE162))*I33),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47</v>
      </c>
      <c r="F34" s="149">
        <f>ROUND((SUM(BF79:BF162)),  2)</f>
        <v>0</v>
      </c>
      <c r="G34" s="40"/>
      <c r="H34" s="40"/>
      <c r="I34" s="150">
        <v>0.12</v>
      </c>
      <c r="J34" s="149">
        <f>ROUND(((SUM(BF79:BF162))*I34),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48</v>
      </c>
      <c r="F35" s="149">
        <f>ROUND((SUM(BG79:BG162)),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49</v>
      </c>
      <c r="F36" s="149">
        <f>ROUND((SUM(BH79:BH162)),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50</v>
      </c>
      <c r="F37" s="149">
        <f>ROUND((SUM(BI79:BI162)),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51</v>
      </c>
      <c r="E39" s="153"/>
      <c r="F39" s="153"/>
      <c r="G39" s="154" t="s">
        <v>52</v>
      </c>
      <c r="H39" s="155" t="s">
        <v>53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Rekonstrukce lůžkové stanice Chirurgie III, v nomocnici Havířov, p.o.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05 - Vybavení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Havířov</v>
      </c>
      <c r="G52" s="42"/>
      <c r="H52" s="42"/>
      <c r="I52" s="34" t="s">
        <v>23</v>
      </c>
      <c r="J52" s="74" t="str">
        <f>IF(J12="","",J12)</f>
        <v>13. 5. 2024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Nemocnice Havířov, p.o.</v>
      </c>
      <c r="G54" s="42"/>
      <c r="H54" s="42"/>
      <c r="I54" s="34" t="s">
        <v>32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Amun Pro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102</v>
      </c>
      <c r="D57" s="164"/>
      <c r="E57" s="164"/>
      <c r="F57" s="164"/>
      <c r="G57" s="164"/>
      <c r="H57" s="164"/>
      <c r="I57" s="164"/>
      <c r="J57" s="165" t="s">
        <v>103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73</v>
      </c>
      <c r="D59" s="42"/>
      <c r="E59" s="42"/>
      <c r="F59" s="42"/>
      <c r="G59" s="42"/>
      <c r="H59" s="42"/>
      <c r="I59" s="42"/>
      <c r="J59" s="104">
        <f>J79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104</v>
      </c>
    </row>
    <row r="60" s="2" customFormat="1" ht="21.84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3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61"/>
      <c r="C61" s="62"/>
      <c r="D61" s="62"/>
      <c r="E61" s="62"/>
      <c r="F61" s="62"/>
      <c r="G61" s="62"/>
      <c r="H61" s="62"/>
      <c r="I61" s="62"/>
      <c r="J61" s="62"/>
      <c r="K61" s="62"/>
      <c r="L61" s="13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5" s="2" customFormat="1" ht="6.96" customHeight="1">
      <c r="A65" s="40"/>
      <c r="B65" s="63"/>
      <c r="C65" s="64"/>
      <c r="D65" s="64"/>
      <c r="E65" s="64"/>
      <c r="F65" s="64"/>
      <c r="G65" s="64"/>
      <c r="H65" s="64"/>
      <c r="I65" s="64"/>
      <c r="J65" s="64"/>
      <c r="K65" s="64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24.96" customHeight="1">
      <c r="A66" s="40"/>
      <c r="B66" s="41"/>
      <c r="C66" s="25" t="s">
        <v>127</v>
      </c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12" customHeight="1">
      <c r="A68" s="40"/>
      <c r="B68" s="41"/>
      <c r="C68" s="34" t="s">
        <v>16</v>
      </c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16.5" customHeight="1">
      <c r="A69" s="40"/>
      <c r="B69" s="41"/>
      <c r="C69" s="42"/>
      <c r="D69" s="42"/>
      <c r="E69" s="162" t="str">
        <f>E7</f>
        <v>Rekonstrukce lůžkové stanice Chirurgie III, v nomocnici Havířov, p.o.</v>
      </c>
      <c r="F69" s="34"/>
      <c r="G69" s="34"/>
      <c r="H69" s="34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99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71" t="str">
        <f>E9</f>
        <v>05 - Vybavení</v>
      </c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21</v>
      </c>
      <c r="D73" s="42"/>
      <c r="E73" s="42"/>
      <c r="F73" s="29" t="str">
        <f>F12</f>
        <v>Havířov</v>
      </c>
      <c r="G73" s="42"/>
      <c r="H73" s="42"/>
      <c r="I73" s="34" t="s">
        <v>23</v>
      </c>
      <c r="J73" s="74" t="str">
        <f>IF(J12="","",J12)</f>
        <v>13. 5. 2024</v>
      </c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5.15" customHeight="1">
      <c r="A75" s="40"/>
      <c r="B75" s="41"/>
      <c r="C75" s="34" t="s">
        <v>25</v>
      </c>
      <c r="D75" s="42"/>
      <c r="E75" s="42"/>
      <c r="F75" s="29" t="str">
        <f>E15</f>
        <v>Nemocnice Havířov, p.o.</v>
      </c>
      <c r="G75" s="42"/>
      <c r="H75" s="42"/>
      <c r="I75" s="34" t="s">
        <v>32</v>
      </c>
      <c r="J75" s="38" t="str">
        <f>E21</f>
        <v xml:space="preserve"> </v>
      </c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5.15" customHeight="1">
      <c r="A76" s="40"/>
      <c r="B76" s="41"/>
      <c r="C76" s="34" t="s">
        <v>30</v>
      </c>
      <c r="D76" s="42"/>
      <c r="E76" s="42"/>
      <c r="F76" s="29" t="str">
        <f>IF(E18="","",E18)</f>
        <v>Vyplň údaj</v>
      </c>
      <c r="G76" s="42"/>
      <c r="H76" s="42"/>
      <c r="I76" s="34" t="s">
        <v>35</v>
      </c>
      <c r="J76" s="38" t="str">
        <f>E24</f>
        <v>Amun Pro s.r.o.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0.32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11" customFormat="1" ht="29.28" customHeight="1">
      <c r="A78" s="179"/>
      <c r="B78" s="180"/>
      <c r="C78" s="181" t="s">
        <v>128</v>
      </c>
      <c r="D78" s="182" t="s">
        <v>60</v>
      </c>
      <c r="E78" s="182" t="s">
        <v>56</v>
      </c>
      <c r="F78" s="182" t="s">
        <v>57</v>
      </c>
      <c r="G78" s="182" t="s">
        <v>129</v>
      </c>
      <c r="H78" s="182" t="s">
        <v>130</v>
      </c>
      <c r="I78" s="182" t="s">
        <v>131</v>
      </c>
      <c r="J78" s="182" t="s">
        <v>103</v>
      </c>
      <c r="K78" s="183" t="s">
        <v>132</v>
      </c>
      <c r="L78" s="184"/>
      <c r="M78" s="94" t="s">
        <v>19</v>
      </c>
      <c r="N78" s="95" t="s">
        <v>45</v>
      </c>
      <c r="O78" s="95" t="s">
        <v>133</v>
      </c>
      <c r="P78" s="95" t="s">
        <v>134</v>
      </c>
      <c r="Q78" s="95" t="s">
        <v>135</v>
      </c>
      <c r="R78" s="95" t="s">
        <v>136</v>
      </c>
      <c r="S78" s="95" t="s">
        <v>137</v>
      </c>
      <c r="T78" s="96" t="s">
        <v>138</v>
      </c>
      <c r="U78" s="179"/>
      <c r="V78" s="179"/>
      <c r="W78" s="179"/>
      <c r="X78" s="179"/>
      <c r="Y78" s="179"/>
      <c r="Z78" s="179"/>
      <c r="AA78" s="179"/>
      <c r="AB78" s="179"/>
      <c r="AC78" s="179"/>
      <c r="AD78" s="179"/>
      <c r="AE78" s="179"/>
    </row>
    <row r="79" s="2" customFormat="1" ht="22.8" customHeight="1">
      <c r="A79" s="40"/>
      <c r="B79" s="41"/>
      <c r="C79" s="101" t="s">
        <v>139</v>
      </c>
      <c r="D79" s="42"/>
      <c r="E79" s="42"/>
      <c r="F79" s="42"/>
      <c r="G79" s="42"/>
      <c r="H79" s="42"/>
      <c r="I79" s="42"/>
      <c r="J79" s="185">
        <f>BK79</f>
        <v>0</v>
      </c>
      <c r="K79" s="42"/>
      <c r="L79" s="46"/>
      <c r="M79" s="97"/>
      <c r="N79" s="186"/>
      <c r="O79" s="98"/>
      <c r="P79" s="187">
        <f>SUM(P80:P162)</f>
        <v>0</v>
      </c>
      <c r="Q79" s="98"/>
      <c r="R79" s="187">
        <f>SUM(R80:R162)</f>
        <v>0.0016999999999999999</v>
      </c>
      <c r="S79" s="98"/>
      <c r="T79" s="188">
        <f>SUM(T80:T162)</f>
        <v>0</v>
      </c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T79" s="19" t="s">
        <v>74</v>
      </c>
      <c r="AU79" s="19" t="s">
        <v>104</v>
      </c>
      <c r="BK79" s="189">
        <f>SUM(BK80:BK162)</f>
        <v>0</v>
      </c>
    </row>
    <row r="80" s="2" customFormat="1" ht="16.5" customHeight="1">
      <c r="A80" s="40"/>
      <c r="B80" s="41"/>
      <c r="C80" s="206" t="s">
        <v>83</v>
      </c>
      <c r="D80" s="206" t="s">
        <v>145</v>
      </c>
      <c r="E80" s="207" t="s">
        <v>1681</v>
      </c>
      <c r="F80" s="208" t="s">
        <v>1682</v>
      </c>
      <c r="G80" s="209" t="s">
        <v>1683</v>
      </c>
      <c r="H80" s="210">
        <v>9</v>
      </c>
      <c r="I80" s="211"/>
      <c r="J80" s="212">
        <f>ROUND(I80*H80,2)</f>
        <v>0</v>
      </c>
      <c r="K80" s="208" t="s">
        <v>19</v>
      </c>
      <c r="L80" s="46"/>
      <c r="M80" s="213" t="s">
        <v>19</v>
      </c>
      <c r="N80" s="214" t="s">
        <v>46</v>
      </c>
      <c r="O80" s="86"/>
      <c r="P80" s="215">
        <f>O80*H80</f>
        <v>0</v>
      </c>
      <c r="Q80" s="215">
        <v>0</v>
      </c>
      <c r="R80" s="215">
        <f>Q80*H80</f>
        <v>0</v>
      </c>
      <c r="S80" s="215">
        <v>0</v>
      </c>
      <c r="T80" s="216">
        <f>S80*H80</f>
        <v>0</v>
      </c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R80" s="217" t="s">
        <v>150</v>
      </c>
      <c r="AT80" s="217" t="s">
        <v>145</v>
      </c>
      <c r="AU80" s="217" t="s">
        <v>75</v>
      </c>
      <c r="AY80" s="19" t="s">
        <v>142</v>
      </c>
      <c r="BE80" s="218">
        <f>IF(N80="základní",J80,0)</f>
        <v>0</v>
      </c>
      <c r="BF80" s="218">
        <f>IF(N80="snížená",J80,0)</f>
        <v>0</v>
      </c>
      <c r="BG80" s="218">
        <f>IF(N80="zákl. přenesená",J80,0)</f>
        <v>0</v>
      </c>
      <c r="BH80" s="218">
        <f>IF(N80="sníž. přenesená",J80,0)</f>
        <v>0</v>
      </c>
      <c r="BI80" s="218">
        <f>IF(N80="nulová",J80,0)</f>
        <v>0</v>
      </c>
      <c r="BJ80" s="19" t="s">
        <v>83</v>
      </c>
      <c r="BK80" s="218">
        <f>ROUND(I80*H80,2)</f>
        <v>0</v>
      </c>
      <c r="BL80" s="19" t="s">
        <v>150</v>
      </c>
      <c r="BM80" s="217" t="s">
        <v>85</v>
      </c>
    </row>
    <row r="81" s="2" customFormat="1">
      <c r="A81" s="40"/>
      <c r="B81" s="41"/>
      <c r="C81" s="42"/>
      <c r="D81" s="219" t="s">
        <v>152</v>
      </c>
      <c r="E81" s="42"/>
      <c r="F81" s="220" t="s">
        <v>1684</v>
      </c>
      <c r="G81" s="42"/>
      <c r="H81" s="42"/>
      <c r="I81" s="221"/>
      <c r="J81" s="42"/>
      <c r="K81" s="42"/>
      <c r="L81" s="46"/>
      <c r="M81" s="222"/>
      <c r="N81" s="223"/>
      <c r="O81" s="86"/>
      <c r="P81" s="86"/>
      <c r="Q81" s="86"/>
      <c r="R81" s="86"/>
      <c r="S81" s="86"/>
      <c r="T81" s="87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152</v>
      </c>
      <c r="AU81" s="19" t="s">
        <v>75</v>
      </c>
    </row>
    <row r="82" s="2" customFormat="1" ht="16.5" customHeight="1">
      <c r="A82" s="40"/>
      <c r="B82" s="41"/>
      <c r="C82" s="206" t="s">
        <v>85</v>
      </c>
      <c r="D82" s="206" t="s">
        <v>145</v>
      </c>
      <c r="E82" s="207" t="s">
        <v>1685</v>
      </c>
      <c r="F82" s="208" t="s">
        <v>1686</v>
      </c>
      <c r="G82" s="209" t="s">
        <v>1683</v>
      </c>
      <c r="H82" s="210">
        <v>1</v>
      </c>
      <c r="I82" s="211"/>
      <c r="J82" s="212">
        <f>ROUND(I82*H82,2)</f>
        <v>0</v>
      </c>
      <c r="K82" s="208" t="s">
        <v>19</v>
      </c>
      <c r="L82" s="46"/>
      <c r="M82" s="213" t="s">
        <v>19</v>
      </c>
      <c r="N82" s="214" t="s">
        <v>46</v>
      </c>
      <c r="O82" s="86"/>
      <c r="P82" s="215">
        <f>O82*H82</f>
        <v>0</v>
      </c>
      <c r="Q82" s="215">
        <v>0</v>
      </c>
      <c r="R82" s="215">
        <f>Q82*H82</f>
        <v>0</v>
      </c>
      <c r="S82" s="215">
        <v>0</v>
      </c>
      <c r="T82" s="216">
        <f>S82*H82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R82" s="217" t="s">
        <v>150</v>
      </c>
      <c r="AT82" s="217" t="s">
        <v>145</v>
      </c>
      <c r="AU82" s="217" t="s">
        <v>75</v>
      </c>
      <c r="AY82" s="19" t="s">
        <v>142</v>
      </c>
      <c r="BE82" s="218">
        <f>IF(N82="základní",J82,0)</f>
        <v>0</v>
      </c>
      <c r="BF82" s="218">
        <f>IF(N82="snížená",J82,0)</f>
        <v>0</v>
      </c>
      <c r="BG82" s="218">
        <f>IF(N82="zákl. přenesená",J82,0)</f>
        <v>0</v>
      </c>
      <c r="BH82" s="218">
        <f>IF(N82="sníž. přenesená",J82,0)</f>
        <v>0</v>
      </c>
      <c r="BI82" s="218">
        <f>IF(N82="nulová",J82,0)</f>
        <v>0</v>
      </c>
      <c r="BJ82" s="19" t="s">
        <v>83</v>
      </c>
      <c r="BK82" s="218">
        <f>ROUND(I82*H82,2)</f>
        <v>0</v>
      </c>
      <c r="BL82" s="19" t="s">
        <v>150</v>
      </c>
      <c r="BM82" s="217" t="s">
        <v>150</v>
      </c>
    </row>
    <row r="83" s="2" customFormat="1">
      <c r="A83" s="40"/>
      <c r="B83" s="41"/>
      <c r="C83" s="42"/>
      <c r="D83" s="219" t="s">
        <v>152</v>
      </c>
      <c r="E83" s="42"/>
      <c r="F83" s="220" t="s">
        <v>1686</v>
      </c>
      <c r="G83" s="42"/>
      <c r="H83" s="42"/>
      <c r="I83" s="221"/>
      <c r="J83" s="42"/>
      <c r="K83" s="42"/>
      <c r="L83" s="46"/>
      <c r="M83" s="222"/>
      <c r="N83" s="223"/>
      <c r="O83" s="86"/>
      <c r="P83" s="86"/>
      <c r="Q83" s="86"/>
      <c r="R83" s="86"/>
      <c r="S83" s="86"/>
      <c r="T83" s="87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152</v>
      </c>
      <c r="AU83" s="19" t="s">
        <v>75</v>
      </c>
    </row>
    <row r="84" s="2" customFormat="1" ht="16.5" customHeight="1">
      <c r="A84" s="40"/>
      <c r="B84" s="41"/>
      <c r="C84" s="206" t="s">
        <v>143</v>
      </c>
      <c r="D84" s="206" t="s">
        <v>145</v>
      </c>
      <c r="E84" s="207" t="s">
        <v>1687</v>
      </c>
      <c r="F84" s="208" t="s">
        <v>1688</v>
      </c>
      <c r="G84" s="209" t="s">
        <v>1683</v>
      </c>
      <c r="H84" s="210">
        <v>1</v>
      </c>
      <c r="I84" s="211"/>
      <c r="J84" s="212">
        <f>ROUND(I84*H84,2)</f>
        <v>0</v>
      </c>
      <c r="K84" s="208" t="s">
        <v>19</v>
      </c>
      <c r="L84" s="46"/>
      <c r="M84" s="213" t="s">
        <v>19</v>
      </c>
      <c r="N84" s="214" t="s">
        <v>46</v>
      </c>
      <c r="O84" s="86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7" t="s">
        <v>150</v>
      </c>
      <c r="AT84" s="217" t="s">
        <v>145</v>
      </c>
      <c r="AU84" s="217" t="s">
        <v>75</v>
      </c>
      <c r="AY84" s="19" t="s">
        <v>142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9" t="s">
        <v>83</v>
      </c>
      <c r="BK84" s="218">
        <f>ROUND(I84*H84,2)</f>
        <v>0</v>
      </c>
      <c r="BL84" s="19" t="s">
        <v>150</v>
      </c>
      <c r="BM84" s="217" t="s">
        <v>192</v>
      </c>
    </row>
    <row r="85" s="2" customFormat="1">
      <c r="A85" s="40"/>
      <c r="B85" s="41"/>
      <c r="C85" s="42"/>
      <c r="D85" s="219" t="s">
        <v>152</v>
      </c>
      <c r="E85" s="42"/>
      <c r="F85" s="220" t="s">
        <v>1688</v>
      </c>
      <c r="G85" s="42"/>
      <c r="H85" s="42"/>
      <c r="I85" s="221"/>
      <c r="J85" s="42"/>
      <c r="K85" s="42"/>
      <c r="L85" s="46"/>
      <c r="M85" s="222"/>
      <c r="N85" s="223"/>
      <c r="O85" s="86"/>
      <c r="P85" s="86"/>
      <c r="Q85" s="86"/>
      <c r="R85" s="86"/>
      <c r="S85" s="86"/>
      <c r="T85" s="87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152</v>
      </c>
      <c r="AU85" s="19" t="s">
        <v>75</v>
      </c>
    </row>
    <row r="86" s="2" customFormat="1" ht="16.5" customHeight="1">
      <c r="A86" s="40"/>
      <c r="B86" s="41"/>
      <c r="C86" s="206" t="s">
        <v>150</v>
      </c>
      <c r="D86" s="206" t="s">
        <v>145</v>
      </c>
      <c r="E86" s="207" t="s">
        <v>1689</v>
      </c>
      <c r="F86" s="208" t="s">
        <v>1690</v>
      </c>
      <c r="G86" s="209" t="s">
        <v>1683</v>
      </c>
      <c r="H86" s="210">
        <v>3</v>
      </c>
      <c r="I86" s="211"/>
      <c r="J86" s="212">
        <f>ROUND(I86*H86,2)</f>
        <v>0</v>
      </c>
      <c r="K86" s="208" t="s">
        <v>19</v>
      </c>
      <c r="L86" s="46"/>
      <c r="M86" s="213" t="s">
        <v>19</v>
      </c>
      <c r="N86" s="214" t="s">
        <v>46</v>
      </c>
      <c r="O86" s="86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7" t="s">
        <v>150</v>
      </c>
      <c r="AT86" s="217" t="s">
        <v>145</v>
      </c>
      <c r="AU86" s="217" t="s">
        <v>75</v>
      </c>
      <c r="AY86" s="19" t="s">
        <v>142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9" t="s">
        <v>83</v>
      </c>
      <c r="BK86" s="218">
        <f>ROUND(I86*H86,2)</f>
        <v>0</v>
      </c>
      <c r="BL86" s="19" t="s">
        <v>150</v>
      </c>
      <c r="BM86" s="217" t="s">
        <v>227</v>
      </c>
    </row>
    <row r="87" s="2" customFormat="1">
      <c r="A87" s="40"/>
      <c r="B87" s="41"/>
      <c r="C87" s="42"/>
      <c r="D87" s="219" t="s">
        <v>152</v>
      </c>
      <c r="E87" s="42"/>
      <c r="F87" s="220" t="s">
        <v>1690</v>
      </c>
      <c r="G87" s="42"/>
      <c r="H87" s="42"/>
      <c r="I87" s="221"/>
      <c r="J87" s="42"/>
      <c r="K87" s="42"/>
      <c r="L87" s="46"/>
      <c r="M87" s="222"/>
      <c r="N87" s="223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152</v>
      </c>
      <c r="AU87" s="19" t="s">
        <v>75</v>
      </c>
    </row>
    <row r="88" s="2" customFormat="1" ht="16.5" customHeight="1">
      <c r="A88" s="40"/>
      <c r="B88" s="41"/>
      <c r="C88" s="206" t="s">
        <v>205</v>
      </c>
      <c r="D88" s="206" t="s">
        <v>145</v>
      </c>
      <c r="E88" s="207" t="s">
        <v>1691</v>
      </c>
      <c r="F88" s="208" t="s">
        <v>1692</v>
      </c>
      <c r="G88" s="209" t="s">
        <v>1683</v>
      </c>
      <c r="H88" s="210">
        <v>1</v>
      </c>
      <c r="I88" s="211"/>
      <c r="J88" s="212">
        <f>ROUND(I88*H88,2)</f>
        <v>0</v>
      </c>
      <c r="K88" s="208" t="s">
        <v>19</v>
      </c>
      <c r="L88" s="46"/>
      <c r="M88" s="213" t="s">
        <v>19</v>
      </c>
      <c r="N88" s="214" t="s">
        <v>46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150</v>
      </c>
      <c r="AT88" s="217" t="s">
        <v>145</v>
      </c>
      <c r="AU88" s="217" t="s">
        <v>75</v>
      </c>
      <c r="AY88" s="19" t="s">
        <v>142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83</v>
      </c>
      <c r="BK88" s="218">
        <f>ROUND(I88*H88,2)</f>
        <v>0</v>
      </c>
      <c r="BL88" s="19" t="s">
        <v>150</v>
      </c>
      <c r="BM88" s="217" t="s">
        <v>217</v>
      </c>
    </row>
    <row r="89" s="2" customFormat="1">
      <c r="A89" s="40"/>
      <c r="B89" s="41"/>
      <c r="C89" s="42"/>
      <c r="D89" s="219" t="s">
        <v>152</v>
      </c>
      <c r="E89" s="42"/>
      <c r="F89" s="220" t="s">
        <v>1692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152</v>
      </c>
      <c r="AU89" s="19" t="s">
        <v>75</v>
      </c>
    </row>
    <row r="90" s="2" customFormat="1" ht="16.5" customHeight="1">
      <c r="A90" s="40"/>
      <c r="B90" s="41"/>
      <c r="C90" s="206" t="s">
        <v>192</v>
      </c>
      <c r="D90" s="206" t="s">
        <v>145</v>
      </c>
      <c r="E90" s="207" t="s">
        <v>1693</v>
      </c>
      <c r="F90" s="208" t="s">
        <v>1694</v>
      </c>
      <c r="G90" s="209" t="s">
        <v>1683</v>
      </c>
      <c r="H90" s="210">
        <v>1</v>
      </c>
      <c r="I90" s="211"/>
      <c r="J90" s="212">
        <f>ROUND(I90*H90,2)</f>
        <v>0</v>
      </c>
      <c r="K90" s="208" t="s">
        <v>19</v>
      </c>
      <c r="L90" s="46"/>
      <c r="M90" s="213" t="s">
        <v>19</v>
      </c>
      <c r="N90" s="214" t="s">
        <v>46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150</v>
      </c>
      <c r="AT90" s="217" t="s">
        <v>145</v>
      </c>
      <c r="AU90" s="217" t="s">
        <v>75</v>
      </c>
      <c r="AY90" s="19" t="s">
        <v>142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83</v>
      </c>
      <c r="BK90" s="218">
        <f>ROUND(I90*H90,2)</f>
        <v>0</v>
      </c>
      <c r="BL90" s="19" t="s">
        <v>150</v>
      </c>
      <c r="BM90" s="217" t="s">
        <v>8</v>
      </c>
    </row>
    <row r="91" s="2" customFormat="1">
      <c r="A91" s="40"/>
      <c r="B91" s="41"/>
      <c r="C91" s="42"/>
      <c r="D91" s="219" t="s">
        <v>152</v>
      </c>
      <c r="E91" s="42"/>
      <c r="F91" s="220" t="s">
        <v>1694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152</v>
      </c>
      <c r="AU91" s="19" t="s">
        <v>75</v>
      </c>
    </row>
    <row r="92" s="2" customFormat="1" ht="16.5" customHeight="1">
      <c r="A92" s="40"/>
      <c r="B92" s="41"/>
      <c r="C92" s="206" t="s">
        <v>880</v>
      </c>
      <c r="D92" s="206" t="s">
        <v>145</v>
      </c>
      <c r="E92" s="207" t="s">
        <v>1695</v>
      </c>
      <c r="F92" s="208" t="s">
        <v>1696</v>
      </c>
      <c r="G92" s="209" t="s">
        <v>1683</v>
      </c>
      <c r="H92" s="210">
        <v>6</v>
      </c>
      <c r="I92" s="211"/>
      <c r="J92" s="212">
        <f>ROUND(I92*H92,2)</f>
        <v>0</v>
      </c>
      <c r="K92" s="208" t="s">
        <v>19</v>
      </c>
      <c r="L92" s="46"/>
      <c r="M92" s="213" t="s">
        <v>19</v>
      </c>
      <c r="N92" s="214" t="s">
        <v>46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150</v>
      </c>
      <c r="AT92" s="217" t="s">
        <v>145</v>
      </c>
      <c r="AU92" s="217" t="s">
        <v>75</v>
      </c>
      <c r="AY92" s="19" t="s">
        <v>142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83</v>
      </c>
      <c r="BK92" s="218">
        <f>ROUND(I92*H92,2)</f>
        <v>0</v>
      </c>
      <c r="BL92" s="19" t="s">
        <v>150</v>
      </c>
      <c r="BM92" s="217" t="s">
        <v>271</v>
      </c>
    </row>
    <row r="93" s="2" customFormat="1">
      <c r="A93" s="40"/>
      <c r="B93" s="41"/>
      <c r="C93" s="42"/>
      <c r="D93" s="219" t="s">
        <v>152</v>
      </c>
      <c r="E93" s="42"/>
      <c r="F93" s="220" t="s">
        <v>1696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152</v>
      </c>
      <c r="AU93" s="19" t="s">
        <v>75</v>
      </c>
    </row>
    <row r="94" s="2" customFormat="1" ht="16.5" customHeight="1">
      <c r="A94" s="40"/>
      <c r="B94" s="41"/>
      <c r="C94" s="206" t="s">
        <v>227</v>
      </c>
      <c r="D94" s="206" t="s">
        <v>145</v>
      </c>
      <c r="E94" s="207" t="s">
        <v>1697</v>
      </c>
      <c r="F94" s="208" t="s">
        <v>1698</v>
      </c>
      <c r="G94" s="209" t="s">
        <v>1683</v>
      </c>
      <c r="H94" s="210">
        <v>1</v>
      </c>
      <c r="I94" s="211"/>
      <c r="J94" s="212">
        <f>ROUND(I94*H94,2)</f>
        <v>0</v>
      </c>
      <c r="K94" s="208" t="s">
        <v>19</v>
      </c>
      <c r="L94" s="46"/>
      <c r="M94" s="213" t="s">
        <v>19</v>
      </c>
      <c r="N94" s="214" t="s">
        <v>46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150</v>
      </c>
      <c r="AT94" s="217" t="s">
        <v>145</v>
      </c>
      <c r="AU94" s="217" t="s">
        <v>75</v>
      </c>
      <c r="AY94" s="19" t="s">
        <v>142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83</v>
      </c>
      <c r="BK94" s="218">
        <f>ROUND(I94*H94,2)</f>
        <v>0</v>
      </c>
      <c r="BL94" s="19" t="s">
        <v>150</v>
      </c>
      <c r="BM94" s="217" t="s">
        <v>275</v>
      </c>
    </row>
    <row r="95" s="2" customFormat="1">
      <c r="A95" s="40"/>
      <c r="B95" s="41"/>
      <c r="C95" s="42"/>
      <c r="D95" s="219" t="s">
        <v>152</v>
      </c>
      <c r="E95" s="42"/>
      <c r="F95" s="220" t="s">
        <v>1699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152</v>
      </c>
      <c r="AU95" s="19" t="s">
        <v>75</v>
      </c>
    </row>
    <row r="96" s="2" customFormat="1" ht="16.5" customHeight="1">
      <c r="A96" s="40"/>
      <c r="B96" s="41"/>
      <c r="C96" s="206" t="s">
        <v>247</v>
      </c>
      <c r="D96" s="206" t="s">
        <v>145</v>
      </c>
      <c r="E96" s="207" t="s">
        <v>1700</v>
      </c>
      <c r="F96" s="208" t="s">
        <v>1701</v>
      </c>
      <c r="G96" s="209" t="s">
        <v>1683</v>
      </c>
      <c r="H96" s="210">
        <v>1</v>
      </c>
      <c r="I96" s="211"/>
      <c r="J96" s="212">
        <f>ROUND(I96*H96,2)</f>
        <v>0</v>
      </c>
      <c r="K96" s="208" t="s">
        <v>19</v>
      </c>
      <c r="L96" s="46"/>
      <c r="M96" s="213" t="s">
        <v>19</v>
      </c>
      <c r="N96" s="214" t="s">
        <v>46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150</v>
      </c>
      <c r="AT96" s="217" t="s">
        <v>145</v>
      </c>
      <c r="AU96" s="217" t="s">
        <v>75</v>
      </c>
      <c r="AY96" s="19" t="s">
        <v>142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83</v>
      </c>
      <c r="BK96" s="218">
        <f>ROUND(I96*H96,2)</f>
        <v>0</v>
      </c>
      <c r="BL96" s="19" t="s">
        <v>150</v>
      </c>
      <c r="BM96" s="217" t="s">
        <v>282</v>
      </c>
    </row>
    <row r="97" s="2" customFormat="1">
      <c r="A97" s="40"/>
      <c r="B97" s="41"/>
      <c r="C97" s="42"/>
      <c r="D97" s="219" t="s">
        <v>152</v>
      </c>
      <c r="E97" s="42"/>
      <c r="F97" s="220" t="s">
        <v>1701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152</v>
      </c>
      <c r="AU97" s="19" t="s">
        <v>75</v>
      </c>
    </row>
    <row r="98" s="2" customFormat="1" ht="16.5" customHeight="1">
      <c r="A98" s="40"/>
      <c r="B98" s="41"/>
      <c r="C98" s="206" t="s">
        <v>217</v>
      </c>
      <c r="D98" s="206" t="s">
        <v>145</v>
      </c>
      <c r="E98" s="207" t="s">
        <v>1702</v>
      </c>
      <c r="F98" s="208" t="s">
        <v>1703</v>
      </c>
      <c r="G98" s="209" t="s">
        <v>1683</v>
      </c>
      <c r="H98" s="210">
        <v>3</v>
      </c>
      <c r="I98" s="211"/>
      <c r="J98" s="212">
        <f>ROUND(I98*H98,2)</f>
        <v>0</v>
      </c>
      <c r="K98" s="208" t="s">
        <v>19</v>
      </c>
      <c r="L98" s="46"/>
      <c r="M98" s="213" t="s">
        <v>19</v>
      </c>
      <c r="N98" s="214" t="s">
        <v>46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150</v>
      </c>
      <c r="AT98" s="217" t="s">
        <v>145</v>
      </c>
      <c r="AU98" s="217" t="s">
        <v>75</v>
      </c>
      <c r="AY98" s="19" t="s">
        <v>142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83</v>
      </c>
      <c r="BK98" s="218">
        <f>ROUND(I98*H98,2)</f>
        <v>0</v>
      </c>
      <c r="BL98" s="19" t="s">
        <v>150</v>
      </c>
      <c r="BM98" s="217" t="s">
        <v>941</v>
      </c>
    </row>
    <row r="99" s="2" customFormat="1">
      <c r="A99" s="40"/>
      <c r="B99" s="41"/>
      <c r="C99" s="42"/>
      <c r="D99" s="219" t="s">
        <v>152</v>
      </c>
      <c r="E99" s="42"/>
      <c r="F99" s="220" t="s">
        <v>1704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152</v>
      </c>
      <c r="AU99" s="19" t="s">
        <v>75</v>
      </c>
    </row>
    <row r="100" s="2" customFormat="1" ht="16.5" customHeight="1">
      <c r="A100" s="40"/>
      <c r="B100" s="41"/>
      <c r="C100" s="206" t="s">
        <v>255</v>
      </c>
      <c r="D100" s="206" t="s">
        <v>145</v>
      </c>
      <c r="E100" s="207" t="s">
        <v>1705</v>
      </c>
      <c r="F100" s="208" t="s">
        <v>1706</v>
      </c>
      <c r="G100" s="209" t="s">
        <v>1683</v>
      </c>
      <c r="H100" s="210">
        <v>3</v>
      </c>
      <c r="I100" s="211"/>
      <c r="J100" s="212">
        <f>ROUND(I100*H100,2)</f>
        <v>0</v>
      </c>
      <c r="K100" s="208" t="s">
        <v>19</v>
      </c>
      <c r="L100" s="46"/>
      <c r="M100" s="213" t="s">
        <v>19</v>
      </c>
      <c r="N100" s="214" t="s">
        <v>46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150</v>
      </c>
      <c r="AT100" s="217" t="s">
        <v>145</v>
      </c>
      <c r="AU100" s="217" t="s">
        <v>75</v>
      </c>
      <c r="AY100" s="19" t="s">
        <v>142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83</v>
      </c>
      <c r="BK100" s="218">
        <f>ROUND(I100*H100,2)</f>
        <v>0</v>
      </c>
      <c r="BL100" s="19" t="s">
        <v>150</v>
      </c>
      <c r="BM100" s="217" t="s">
        <v>303</v>
      </c>
    </row>
    <row r="101" s="2" customFormat="1">
      <c r="A101" s="40"/>
      <c r="B101" s="41"/>
      <c r="C101" s="42"/>
      <c r="D101" s="219" t="s">
        <v>152</v>
      </c>
      <c r="E101" s="42"/>
      <c r="F101" s="220" t="s">
        <v>1706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152</v>
      </c>
      <c r="AU101" s="19" t="s">
        <v>75</v>
      </c>
    </row>
    <row r="102" s="2" customFormat="1" ht="16.5" customHeight="1">
      <c r="A102" s="40"/>
      <c r="B102" s="41"/>
      <c r="C102" s="206" t="s">
        <v>8</v>
      </c>
      <c r="D102" s="206" t="s">
        <v>145</v>
      </c>
      <c r="E102" s="207" t="s">
        <v>1707</v>
      </c>
      <c r="F102" s="208" t="s">
        <v>1708</v>
      </c>
      <c r="G102" s="209" t="s">
        <v>1683</v>
      </c>
      <c r="H102" s="210">
        <v>3</v>
      </c>
      <c r="I102" s="211"/>
      <c r="J102" s="212">
        <f>ROUND(I102*H102,2)</f>
        <v>0</v>
      </c>
      <c r="K102" s="208" t="s">
        <v>19</v>
      </c>
      <c r="L102" s="46"/>
      <c r="M102" s="213" t="s">
        <v>19</v>
      </c>
      <c r="N102" s="214" t="s">
        <v>46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150</v>
      </c>
      <c r="AT102" s="217" t="s">
        <v>145</v>
      </c>
      <c r="AU102" s="217" t="s">
        <v>75</v>
      </c>
      <c r="AY102" s="19" t="s">
        <v>142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83</v>
      </c>
      <c r="BK102" s="218">
        <f>ROUND(I102*H102,2)</f>
        <v>0</v>
      </c>
      <c r="BL102" s="19" t="s">
        <v>150</v>
      </c>
      <c r="BM102" s="217" t="s">
        <v>314</v>
      </c>
    </row>
    <row r="103" s="2" customFormat="1">
      <c r="A103" s="40"/>
      <c r="B103" s="41"/>
      <c r="C103" s="42"/>
      <c r="D103" s="219" t="s">
        <v>152</v>
      </c>
      <c r="E103" s="42"/>
      <c r="F103" s="220" t="s">
        <v>1708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152</v>
      </c>
      <c r="AU103" s="19" t="s">
        <v>75</v>
      </c>
    </row>
    <row r="104" s="2" customFormat="1" ht="16.5" customHeight="1">
      <c r="A104" s="40"/>
      <c r="B104" s="41"/>
      <c r="C104" s="206" t="s">
        <v>267</v>
      </c>
      <c r="D104" s="206" t="s">
        <v>145</v>
      </c>
      <c r="E104" s="207" t="s">
        <v>1709</v>
      </c>
      <c r="F104" s="208" t="s">
        <v>1710</v>
      </c>
      <c r="G104" s="209" t="s">
        <v>1683</v>
      </c>
      <c r="H104" s="210">
        <v>1</v>
      </c>
      <c r="I104" s="211"/>
      <c r="J104" s="212">
        <f>ROUND(I104*H104,2)</f>
        <v>0</v>
      </c>
      <c r="K104" s="208" t="s">
        <v>19</v>
      </c>
      <c r="L104" s="46"/>
      <c r="M104" s="213" t="s">
        <v>19</v>
      </c>
      <c r="N104" s="214" t="s">
        <v>46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150</v>
      </c>
      <c r="AT104" s="217" t="s">
        <v>145</v>
      </c>
      <c r="AU104" s="217" t="s">
        <v>75</v>
      </c>
      <c r="AY104" s="19" t="s">
        <v>142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83</v>
      </c>
      <c r="BK104" s="218">
        <f>ROUND(I104*H104,2)</f>
        <v>0</v>
      </c>
      <c r="BL104" s="19" t="s">
        <v>150</v>
      </c>
      <c r="BM104" s="217" t="s">
        <v>322</v>
      </c>
    </row>
    <row r="105" s="2" customFormat="1">
      <c r="A105" s="40"/>
      <c r="B105" s="41"/>
      <c r="C105" s="42"/>
      <c r="D105" s="219" t="s">
        <v>152</v>
      </c>
      <c r="E105" s="42"/>
      <c r="F105" s="220" t="s">
        <v>1710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152</v>
      </c>
      <c r="AU105" s="19" t="s">
        <v>75</v>
      </c>
    </row>
    <row r="106" s="2" customFormat="1" ht="16.5" customHeight="1">
      <c r="A106" s="40"/>
      <c r="B106" s="41"/>
      <c r="C106" s="206" t="s">
        <v>271</v>
      </c>
      <c r="D106" s="206" t="s">
        <v>145</v>
      </c>
      <c r="E106" s="207" t="s">
        <v>1711</v>
      </c>
      <c r="F106" s="208" t="s">
        <v>1712</v>
      </c>
      <c r="G106" s="209" t="s">
        <v>1683</v>
      </c>
      <c r="H106" s="210">
        <v>4</v>
      </c>
      <c r="I106" s="211"/>
      <c r="J106" s="212">
        <f>ROUND(I106*H106,2)</f>
        <v>0</v>
      </c>
      <c r="K106" s="208" t="s">
        <v>19</v>
      </c>
      <c r="L106" s="46"/>
      <c r="M106" s="213" t="s">
        <v>19</v>
      </c>
      <c r="N106" s="214" t="s">
        <v>46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150</v>
      </c>
      <c r="AT106" s="217" t="s">
        <v>145</v>
      </c>
      <c r="AU106" s="217" t="s">
        <v>75</v>
      </c>
      <c r="AY106" s="19" t="s">
        <v>142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83</v>
      </c>
      <c r="BK106" s="218">
        <f>ROUND(I106*H106,2)</f>
        <v>0</v>
      </c>
      <c r="BL106" s="19" t="s">
        <v>150</v>
      </c>
      <c r="BM106" s="217" t="s">
        <v>339</v>
      </c>
    </row>
    <row r="107" s="2" customFormat="1">
      <c r="A107" s="40"/>
      <c r="B107" s="41"/>
      <c r="C107" s="42"/>
      <c r="D107" s="219" t="s">
        <v>152</v>
      </c>
      <c r="E107" s="42"/>
      <c r="F107" s="220" t="s">
        <v>1712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152</v>
      </c>
      <c r="AU107" s="19" t="s">
        <v>75</v>
      </c>
    </row>
    <row r="108" s="2" customFormat="1" ht="16.5" customHeight="1">
      <c r="A108" s="40"/>
      <c r="B108" s="41"/>
      <c r="C108" s="206" t="s">
        <v>915</v>
      </c>
      <c r="D108" s="206" t="s">
        <v>145</v>
      </c>
      <c r="E108" s="207" t="s">
        <v>1713</v>
      </c>
      <c r="F108" s="208" t="s">
        <v>1714</v>
      </c>
      <c r="G108" s="209" t="s">
        <v>1683</v>
      </c>
      <c r="H108" s="210">
        <v>3</v>
      </c>
      <c r="I108" s="211"/>
      <c r="J108" s="212">
        <f>ROUND(I108*H108,2)</f>
        <v>0</v>
      </c>
      <c r="K108" s="208" t="s">
        <v>19</v>
      </c>
      <c r="L108" s="46"/>
      <c r="M108" s="213" t="s">
        <v>19</v>
      </c>
      <c r="N108" s="214" t="s">
        <v>46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150</v>
      </c>
      <c r="AT108" s="217" t="s">
        <v>145</v>
      </c>
      <c r="AU108" s="217" t="s">
        <v>75</v>
      </c>
      <c r="AY108" s="19" t="s">
        <v>142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83</v>
      </c>
      <c r="BK108" s="218">
        <f>ROUND(I108*H108,2)</f>
        <v>0</v>
      </c>
      <c r="BL108" s="19" t="s">
        <v>150</v>
      </c>
      <c r="BM108" s="217" t="s">
        <v>347</v>
      </c>
    </row>
    <row r="109" s="2" customFormat="1">
      <c r="A109" s="40"/>
      <c r="B109" s="41"/>
      <c r="C109" s="42"/>
      <c r="D109" s="219" t="s">
        <v>152</v>
      </c>
      <c r="E109" s="42"/>
      <c r="F109" s="220" t="s">
        <v>1715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152</v>
      </c>
      <c r="AU109" s="19" t="s">
        <v>75</v>
      </c>
    </row>
    <row r="110" s="2" customFormat="1" ht="16.5" customHeight="1">
      <c r="A110" s="40"/>
      <c r="B110" s="41"/>
      <c r="C110" s="206" t="s">
        <v>275</v>
      </c>
      <c r="D110" s="206" t="s">
        <v>145</v>
      </c>
      <c r="E110" s="207" t="s">
        <v>1716</v>
      </c>
      <c r="F110" s="208" t="s">
        <v>1717</v>
      </c>
      <c r="G110" s="209" t="s">
        <v>1683</v>
      </c>
      <c r="H110" s="210">
        <v>3</v>
      </c>
      <c r="I110" s="211"/>
      <c r="J110" s="212">
        <f>ROUND(I110*H110,2)</f>
        <v>0</v>
      </c>
      <c r="K110" s="208" t="s">
        <v>19</v>
      </c>
      <c r="L110" s="46"/>
      <c r="M110" s="213" t="s">
        <v>19</v>
      </c>
      <c r="N110" s="214" t="s">
        <v>46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150</v>
      </c>
      <c r="AT110" s="217" t="s">
        <v>145</v>
      </c>
      <c r="AU110" s="217" t="s">
        <v>75</v>
      </c>
      <c r="AY110" s="19" t="s">
        <v>142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83</v>
      </c>
      <c r="BK110" s="218">
        <f>ROUND(I110*H110,2)</f>
        <v>0</v>
      </c>
      <c r="BL110" s="19" t="s">
        <v>150</v>
      </c>
      <c r="BM110" s="217" t="s">
        <v>335</v>
      </c>
    </row>
    <row r="111" s="2" customFormat="1">
      <c r="A111" s="40"/>
      <c r="B111" s="41"/>
      <c r="C111" s="42"/>
      <c r="D111" s="219" t="s">
        <v>152</v>
      </c>
      <c r="E111" s="42"/>
      <c r="F111" s="220" t="s">
        <v>1718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152</v>
      </c>
      <c r="AU111" s="19" t="s">
        <v>75</v>
      </c>
    </row>
    <row r="112" s="2" customFormat="1" ht="16.5" customHeight="1">
      <c r="A112" s="40"/>
      <c r="B112" s="41"/>
      <c r="C112" s="206" t="s">
        <v>924</v>
      </c>
      <c r="D112" s="206" t="s">
        <v>145</v>
      </c>
      <c r="E112" s="207" t="s">
        <v>1719</v>
      </c>
      <c r="F112" s="208" t="s">
        <v>1720</v>
      </c>
      <c r="G112" s="209" t="s">
        <v>1683</v>
      </c>
      <c r="H112" s="210">
        <v>4</v>
      </c>
      <c r="I112" s="211"/>
      <c r="J112" s="212">
        <f>ROUND(I112*H112,2)</f>
        <v>0</v>
      </c>
      <c r="K112" s="208" t="s">
        <v>19</v>
      </c>
      <c r="L112" s="46"/>
      <c r="M112" s="213" t="s">
        <v>19</v>
      </c>
      <c r="N112" s="214" t="s">
        <v>46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150</v>
      </c>
      <c r="AT112" s="217" t="s">
        <v>145</v>
      </c>
      <c r="AU112" s="217" t="s">
        <v>75</v>
      </c>
      <c r="AY112" s="19" t="s">
        <v>142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83</v>
      </c>
      <c r="BK112" s="218">
        <f>ROUND(I112*H112,2)</f>
        <v>0</v>
      </c>
      <c r="BL112" s="19" t="s">
        <v>150</v>
      </c>
      <c r="BM112" s="217" t="s">
        <v>1006</v>
      </c>
    </row>
    <row r="113" s="2" customFormat="1">
      <c r="A113" s="40"/>
      <c r="B113" s="41"/>
      <c r="C113" s="42"/>
      <c r="D113" s="219" t="s">
        <v>152</v>
      </c>
      <c r="E113" s="42"/>
      <c r="F113" s="220" t="s">
        <v>1721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152</v>
      </c>
      <c r="AU113" s="19" t="s">
        <v>75</v>
      </c>
    </row>
    <row r="114" s="2" customFormat="1" ht="16.5" customHeight="1">
      <c r="A114" s="40"/>
      <c r="B114" s="41"/>
      <c r="C114" s="206" t="s">
        <v>282</v>
      </c>
      <c r="D114" s="206" t="s">
        <v>145</v>
      </c>
      <c r="E114" s="207" t="s">
        <v>1722</v>
      </c>
      <c r="F114" s="208" t="s">
        <v>1723</v>
      </c>
      <c r="G114" s="209" t="s">
        <v>1683</v>
      </c>
      <c r="H114" s="210">
        <v>4</v>
      </c>
      <c r="I114" s="211"/>
      <c r="J114" s="212">
        <f>ROUND(I114*H114,2)</f>
        <v>0</v>
      </c>
      <c r="K114" s="208" t="s">
        <v>19</v>
      </c>
      <c r="L114" s="46"/>
      <c r="M114" s="213" t="s">
        <v>19</v>
      </c>
      <c r="N114" s="214" t="s">
        <v>46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150</v>
      </c>
      <c r="AT114" s="217" t="s">
        <v>145</v>
      </c>
      <c r="AU114" s="217" t="s">
        <v>75</v>
      </c>
      <c r="AY114" s="19" t="s">
        <v>142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83</v>
      </c>
      <c r="BK114" s="218">
        <f>ROUND(I114*H114,2)</f>
        <v>0</v>
      </c>
      <c r="BL114" s="19" t="s">
        <v>150</v>
      </c>
      <c r="BM114" s="217" t="s">
        <v>1017</v>
      </c>
    </row>
    <row r="115" s="2" customFormat="1">
      <c r="A115" s="40"/>
      <c r="B115" s="41"/>
      <c r="C115" s="42"/>
      <c r="D115" s="219" t="s">
        <v>152</v>
      </c>
      <c r="E115" s="42"/>
      <c r="F115" s="220" t="s">
        <v>1723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152</v>
      </c>
      <c r="AU115" s="19" t="s">
        <v>75</v>
      </c>
    </row>
    <row r="116" s="2" customFormat="1" ht="16.5" customHeight="1">
      <c r="A116" s="40"/>
      <c r="B116" s="41"/>
      <c r="C116" s="206" t="s">
        <v>288</v>
      </c>
      <c r="D116" s="206" t="s">
        <v>145</v>
      </c>
      <c r="E116" s="207" t="s">
        <v>1724</v>
      </c>
      <c r="F116" s="208" t="s">
        <v>1725</v>
      </c>
      <c r="G116" s="209" t="s">
        <v>1683</v>
      </c>
      <c r="H116" s="210">
        <v>1</v>
      </c>
      <c r="I116" s="211"/>
      <c r="J116" s="212">
        <f>ROUND(I116*H116,2)</f>
        <v>0</v>
      </c>
      <c r="K116" s="208" t="s">
        <v>19</v>
      </c>
      <c r="L116" s="46"/>
      <c r="M116" s="213" t="s">
        <v>19</v>
      </c>
      <c r="N116" s="214" t="s">
        <v>46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150</v>
      </c>
      <c r="AT116" s="217" t="s">
        <v>145</v>
      </c>
      <c r="AU116" s="217" t="s">
        <v>75</v>
      </c>
      <c r="AY116" s="19" t="s">
        <v>142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83</v>
      </c>
      <c r="BK116" s="218">
        <f>ROUND(I116*H116,2)</f>
        <v>0</v>
      </c>
      <c r="BL116" s="19" t="s">
        <v>150</v>
      </c>
      <c r="BM116" s="217" t="s">
        <v>1027</v>
      </c>
    </row>
    <row r="117" s="2" customFormat="1">
      <c r="A117" s="40"/>
      <c r="B117" s="41"/>
      <c r="C117" s="42"/>
      <c r="D117" s="219" t="s">
        <v>152</v>
      </c>
      <c r="E117" s="42"/>
      <c r="F117" s="220" t="s">
        <v>1725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152</v>
      </c>
      <c r="AU117" s="19" t="s">
        <v>75</v>
      </c>
    </row>
    <row r="118" s="2" customFormat="1" ht="16.5" customHeight="1">
      <c r="A118" s="40"/>
      <c r="B118" s="41"/>
      <c r="C118" s="206" t="s">
        <v>941</v>
      </c>
      <c r="D118" s="206" t="s">
        <v>145</v>
      </c>
      <c r="E118" s="207" t="s">
        <v>1726</v>
      </c>
      <c r="F118" s="208" t="s">
        <v>1727</v>
      </c>
      <c r="G118" s="209" t="s">
        <v>1683</v>
      </c>
      <c r="H118" s="210">
        <v>3</v>
      </c>
      <c r="I118" s="211"/>
      <c r="J118" s="212">
        <f>ROUND(I118*H118,2)</f>
        <v>0</v>
      </c>
      <c r="K118" s="208" t="s">
        <v>19</v>
      </c>
      <c r="L118" s="46"/>
      <c r="M118" s="213" t="s">
        <v>19</v>
      </c>
      <c r="N118" s="214" t="s">
        <v>46</v>
      </c>
      <c r="O118" s="86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150</v>
      </c>
      <c r="AT118" s="217" t="s">
        <v>145</v>
      </c>
      <c r="AU118" s="217" t="s">
        <v>75</v>
      </c>
      <c r="AY118" s="19" t="s">
        <v>142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83</v>
      </c>
      <c r="BK118" s="218">
        <f>ROUND(I118*H118,2)</f>
        <v>0</v>
      </c>
      <c r="BL118" s="19" t="s">
        <v>150</v>
      </c>
      <c r="BM118" s="217" t="s">
        <v>1037</v>
      </c>
    </row>
    <row r="119" s="2" customFormat="1">
      <c r="A119" s="40"/>
      <c r="B119" s="41"/>
      <c r="C119" s="42"/>
      <c r="D119" s="219" t="s">
        <v>152</v>
      </c>
      <c r="E119" s="42"/>
      <c r="F119" s="220" t="s">
        <v>1727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152</v>
      </c>
      <c r="AU119" s="19" t="s">
        <v>75</v>
      </c>
    </row>
    <row r="120" s="2" customFormat="1" ht="16.5" customHeight="1">
      <c r="A120" s="40"/>
      <c r="B120" s="41"/>
      <c r="C120" s="206" t="s">
        <v>7</v>
      </c>
      <c r="D120" s="206" t="s">
        <v>145</v>
      </c>
      <c r="E120" s="207" t="s">
        <v>1728</v>
      </c>
      <c r="F120" s="208" t="s">
        <v>1729</v>
      </c>
      <c r="G120" s="209" t="s">
        <v>1683</v>
      </c>
      <c r="H120" s="210">
        <v>2</v>
      </c>
      <c r="I120" s="211"/>
      <c r="J120" s="212">
        <f>ROUND(I120*H120,2)</f>
        <v>0</v>
      </c>
      <c r="K120" s="208" t="s">
        <v>19</v>
      </c>
      <c r="L120" s="46"/>
      <c r="M120" s="213" t="s">
        <v>19</v>
      </c>
      <c r="N120" s="214" t="s">
        <v>46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150</v>
      </c>
      <c r="AT120" s="217" t="s">
        <v>145</v>
      </c>
      <c r="AU120" s="217" t="s">
        <v>75</v>
      </c>
      <c r="AY120" s="19" t="s">
        <v>142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83</v>
      </c>
      <c r="BK120" s="218">
        <f>ROUND(I120*H120,2)</f>
        <v>0</v>
      </c>
      <c r="BL120" s="19" t="s">
        <v>150</v>
      </c>
      <c r="BM120" s="217" t="s">
        <v>1047</v>
      </c>
    </row>
    <row r="121" s="2" customFormat="1">
      <c r="A121" s="40"/>
      <c r="B121" s="41"/>
      <c r="C121" s="42"/>
      <c r="D121" s="219" t="s">
        <v>152</v>
      </c>
      <c r="E121" s="42"/>
      <c r="F121" s="220" t="s">
        <v>1729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152</v>
      </c>
      <c r="AU121" s="19" t="s">
        <v>75</v>
      </c>
    </row>
    <row r="122" s="2" customFormat="1" ht="16.5" customHeight="1">
      <c r="A122" s="40"/>
      <c r="B122" s="41"/>
      <c r="C122" s="206" t="s">
        <v>303</v>
      </c>
      <c r="D122" s="206" t="s">
        <v>145</v>
      </c>
      <c r="E122" s="207" t="s">
        <v>1730</v>
      </c>
      <c r="F122" s="208" t="s">
        <v>1731</v>
      </c>
      <c r="G122" s="209" t="s">
        <v>1683</v>
      </c>
      <c r="H122" s="210">
        <v>3</v>
      </c>
      <c r="I122" s="211"/>
      <c r="J122" s="212">
        <f>ROUND(I122*H122,2)</f>
        <v>0</v>
      </c>
      <c r="K122" s="208" t="s">
        <v>19</v>
      </c>
      <c r="L122" s="46"/>
      <c r="M122" s="213" t="s">
        <v>19</v>
      </c>
      <c r="N122" s="214" t="s">
        <v>46</v>
      </c>
      <c r="O122" s="86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150</v>
      </c>
      <c r="AT122" s="217" t="s">
        <v>145</v>
      </c>
      <c r="AU122" s="217" t="s">
        <v>75</v>
      </c>
      <c r="AY122" s="19" t="s">
        <v>142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83</v>
      </c>
      <c r="BK122" s="218">
        <f>ROUND(I122*H122,2)</f>
        <v>0</v>
      </c>
      <c r="BL122" s="19" t="s">
        <v>150</v>
      </c>
      <c r="BM122" s="217" t="s">
        <v>393</v>
      </c>
    </row>
    <row r="123" s="2" customFormat="1">
      <c r="A123" s="40"/>
      <c r="B123" s="41"/>
      <c r="C123" s="42"/>
      <c r="D123" s="219" t="s">
        <v>152</v>
      </c>
      <c r="E123" s="42"/>
      <c r="F123" s="220" t="s">
        <v>1731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152</v>
      </c>
      <c r="AU123" s="19" t="s">
        <v>75</v>
      </c>
    </row>
    <row r="124" s="2" customFormat="1" ht="16.5" customHeight="1">
      <c r="A124" s="40"/>
      <c r="B124" s="41"/>
      <c r="C124" s="206" t="s">
        <v>308</v>
      </c>
      <c r="D124" s="206" t="s">
        <v>145</v>
      </c>
      <c r="E124" s="207" t="s">
        <v>1732</v>
      </c>
      <c r="F124" s="208" t="s">
        <v>1733</v>
      </c>
      <c r="G124" s="209" t="s">
        <v>1683</v>
      </c>
      <c r="H124" s="210">
        <v>2</v>
      </c>
      <c r="I124" s="211"/>
      <c r="J124" s="212">
        <f>ROUND(I124*H124,2)</f>
        <v>0</v>
      </c>
      <c r="K124" s="208" t="s">
        <v>19</v>
      </c>
      <c r="L124" s="46"/>
      <c r="M124" s="213" t="s">
        <v>19</v>
      </c>
      <c r="N124" s="214" t="s">
        <v>46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150</v>
      </c>
      <c r="AT124" s="217" t="s">
        <v>145</v>
      </c>
      <c r="AU124" s="217" t="s">
        <v>75</v>
      </c>
      <c r="AY124" s="19" t="s">
        <v>142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83</v>
      </c>
      <c r="BK124" s="218">
        <f>ROUND(I124*H124,2)</f>
        <v>0</v>
      </c>
      <c r="BL124" s="19" t="s">
        <v>150</v>
      </c>
      <c r="BM124" s="217" t="s">
        <v>399</v>
      </c>
    </row>
    <row r="125" s="2" customFormat="1">
      <c r="A125" s="40"/>
      <c r="B125" s="41"/>
      <c r="C125" s="42"/>
      <c r="D125" s="219" t="s">
        <v>152</v>
      </c>
      <c r="E125" s="42"/>
      <c r="F125" s="220" t="s">
        <v>1733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152</v>
      </c>
      <c r="AU125" s="19" t="s">
        <v>75</v>
      </c>
    </row>
    <row r="126" s="2" customFormat="1" ht="16.5" customHeight="1">
      <c r="A126" s="40"/>
      <c r="B126" s="41"/>
      <c r="C126" s="206" t="s">
        <v>314</v>
      </c>
      <c r="D126" s="206" t="s">
        <v>145</v>
      </c>
      <c r="E126" s="207" t="s">
        <v>1734</v>
      </c>
      <c r="F126" s="208" t="s">
        <v>1735</v>
      </c>
      <c r="G126" s="209" t="s">
        <v>1683</v>
      </c>
      <c r="H126" s="210">
        <v>1</v>
      </c>
      <c r="I126" s="211"/>
      <c r="J126" s="212">
        <f>ROUND(I126*H126,2)</f>
        <v>0</v>
      </c>
      <c r="K126" s="208" t="s">
        <v>19</v>
      </c>
      <c r="L126" s="46"/>
      <c r="M126" s="213" t="s">
        <v>19</v>
      </c>
      <c r="N126" s="214" t="s">
        <v>46</v>
      </c>
      <c r="O126" s="86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150</v>
      </c>
      <c r="AT126" s="217" t="s">
        <v>145</v>
      </c>
      <c r="AU126" s="217" t="s">
        <v>75</v>
      </c>
      <c r="AY126" s="19" t="s">
        <v>142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83</v>
      </c>
      <c r="BK126" s="218">
        <f>ROUND(I126*H126,2)</f>
        <v>0</v>
      </c>
      <c r="BL126" s="19" t="s">
        <v>150</v>
      </c>
      <c r="BM126" s="217" t="s">
        <v>1073</v>
      </c>
    </row>
    <row r="127" s="2" customFormat="1">
      <c r="A127" s="40"/>
      <c r="B127" s="41"/>
      <c r="C127" s="42"/>
      <c r="D127" s="219" t="s">
        <v>152</v>
      </c>
      <c r="E127" s="42"/>
      <c r="F127" s="220" t="s">
        <v>1735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152</v>
      </c>
      <c r="AU127" s="19" t="s">
        <v>75</v>
      </c>
    </row>
    <row r="128" s="2" customFormat="1" ht="16.5" customHeight="1">
      <c r="A128" s="40"/>
      <c r="B128" s="41"/>
      <c r="C128" s="206" t="s">
        <v>967</v>
      </c>
      <c r="D128" s="206" t="s">
        <v>145</v>
      </c>
      <c r="E128" s="207" t="s">
        <v>1736</v>
      </c>
      <c r="F128" s="208" t="s">
        <v>1737</v>
      </c>
      <c r="G128" s="209" t="s">
        <v>1683</v>
      </c>
      <c r="H128" s="210">
        <v>1</v>
      </c>
      <c r="I128" s="211"/>
      <c r="J128" s="212">
        <f>ROUND(I128*H128,2)</f>
        <v>0</v>
      </c>
      <c r="K128" s="208" t="s">
        <v>19</v>
      </c>
      <c r="L128" s="46"/>
      <c r="M128" s="213" t="s">
        <v>19</v>
      </c>
      <c r="N128" s="214" t="s">
        <v>46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150</v>
      </c>
      <c r="AT128" s="217" t="s">
        <v>145</v>
      </c>
      <c r="AU128" s="217" t="s">
        <v>75</v>
      </c>
      <c r="AY128" s="19" t="s">
        <v>142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83</v>
      </c>
      <c r="BK128" s="218">
        <f>ROUND(I128*H128,2)</f>
        <v>0</v>
      </c>
      <c r="BL128" s="19" t="s">
        <v>150</v>
      </c>
      <c r="BM128" s="217" t="s">
        <v>1082</v>
      </c>
    </row>
    <row r="129" s="2" customFormat="1">
      <c r="A129" s="40"/>
      <c r="B129" s="41"/>
      <c r="C129" s="42"/>
      <c r="D129" s="219" t="s">
        <v>152</v>
      </c>
      <c r="E129" s="42"/>
      <c r="F129" s="220" t="s">
        <v>1737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152</v>
      </c>
      <c r="AU129" s="19" t="s">
        <v>75</v>
      </c>
    </row>
    <row r="130" s="2" customFormat="1" ht="16.5" customHeight="1">
      <c r="A130" s="40"/>
      <c r="B130" s="41"/>
      <c r="C130" s="206" t="s">
        <v>322</v>
      </c>
      <c r="D130" s="206" t="s">
        <v>145</v>
      </c>
      <c r="E130" s="207" t="s">
        <v>1738</v>
      </c>
      <c r="F130" s="208" t="s">
        <v>1739</v>
      </c>
      <c r="G130" s="209" t="s">
        <v>1683</v>
      </c>
      <c r="H130" s="210">
        <v>1</v>
      </c>
      <c r="I130" s="211"/>
      <c r="J130" s="212">
        <f>ROUND(I130*H130,2)</f>
        <v>0</v>
      </c>
      <c r="K130" s="208" t="s">
        <v>19</v>
      </c>
      <c r="L130" s="46"/>
      <c r="M130" s="213" t="s">
        <v>19</v>
      </c>
      <c r="N130" s="214" t="s">
        <v>46</v>
      </c>
      <c r="O130" s="86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150</v>
      </c>
      <c r="AT130" s="217" t="s">
        <v>145</v>
      </c>
      <c r="AU130" s="217" t="s">
        <v>75</v>
      </c>
      <c r="AY130" s="19" t="s">
        <v>142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83</v>
      </c>
      <c r="BK130" s="218">
        <f>ROUND(I130*H130,2)</f>
        <v>0</v>
      </c>
      <c r="BL130" s="19" t="s">
        <v>150</v>
      </c>
      <c r="BM130" s="217" t="s">
        <v>440</v>
      </c>
    </row>
    <row r="131" s="2" customFormat="1">
      <c r="A131" s="40"/>
      <c r="B131" s="41"/>
      <c r="C131" s="42"/>
      <c r="D131" s="219" t="s">
        <v>152</v>
      </c>
      <c r="E131" s="42"/>
      <c r="F131" s="220" t="s">
        <v>1739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152</v>
      </c>
      <c r="AU131" s="19" t="s">
        <v>75</v>
      </c>
    </row>
    <row r="132" s="2" customFormat="1" ht="16.5" customHeight="1">
      <c r="A132" s="40"/>
      <c r="B132" s="41"/>
      <c r="C132" s="206" t="s">
        <v>332</v>
      </c>
      <c r="D132" s="206" t="s">
        <v>145</v>
      </c>
      <c r="E132" s="207" t="s">
        <v>1740</v>
      </c>
      <c r="F132" s="208" t="s">
        <v>1741</v>
      </c>
      <c r="G132" s="209" t="s">
        <v>1683</v>
      </c>
      <c r="H132" s="210">
        <v>1</v>
      </c>
      <c r="I132" s="211"/>
      <c r="J132" s="212">
        <f>ROUND(I132*H132,2)</f>
        <v>0</v>
      </c>
      <c r="K132" s="208" t="s">
        <v>19</v>
      </c>
      <c r="L132" s="46"/>
      <c r="M132" s="213" t="s">
        <v>19</v>
      </c>
      <c r="N132" s="214" t="s">
        <v>46</v>
      </c>
      <c r="O132" s="86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150</v>
      </c>
      <c r="AT132" s="217" t="s">
        <v>145</v>
      </c>
      <c r="AU132" s="217" t="s">
        <v>75</v>
      </c>
      <c r="AY132" s="19" t="s">
        <v>142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83</v>
      </c>
      <c r="BK132" s="218">
        <f>ROUND(I132*H132,2)</f>
        <v>0</v>
      </c>
      <c r="BL132" s="19" t="s">
        <v>150</v>
      </c>
      <c r="BM132" s="217" t="s">
        <v>1099</v>
      </c>
    </row>
    <row r="133" s="2" customFormat="1">
      <c r="A133" s="40"/>
      <c r="B133" s="41"/>
      <c r="C133" s="42"/>
      <c r="D133" s="219" t="s">
        <v>152</v>
      </c>
      <c r="E133" s="42"/>
      <c r="F133" s="220" t="s">
        <v>1742</v>
      </c>
      <c r="G133" s="42"/>
      <c r="H133" s="42"/>
      <c r="I133" s="221"/>
      <c r="J133" s="42"/>
      <c r="K133" s="42"/>
      <c r="L133" s="46"/>
      <c r="M133" s="222"/>
      <c r="N133" s="22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152</v>
      </c>
      <c r="AU133" s="19" t="s">
        <v>75</v>
      </c>
    </row>
    <row r="134" s="2" customFormat="1" ht="16.5" customHeight="1">
      <c r="A134" s="40"/>
      <c r="B134" s="41"/>
      <c r="C134" s="206" t="s">
        <v>339</v>
      </c>
      <c r="D134" s="206" t="s">
        <v>145</v>
      </c>
      <c r="E134" s="207" t="s">
        <v>1743</v>
      </c>
      <c r="F134" s="208" t="s">
        <v>1744</v>
      </c>
      <c r="G134" s="209" t="s">
        <v>1683</v>
      </c>
      <c r="H134" s="210">
        <v>4</v>
      </c>
      <c r="I134" s="211"/>
      <c r="J134" s="212">
        <f>ROUND(I134*H134,2)</f>
        <v>0</v>
      </c>
      <c r="K134" s="208" t="s">
        <v>19</v>
      </c>
      <c r="L134" s="46"/>
      <c r="M134" s="213" t="s">
        <v>19</v>
      </c>
      <c r="N134" s="214" t="s">
        <v>46</v>
      </c>
      <c r="O134" s="86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150</v>
      </c>
      <c r="AT134" s="217" t="s">
        <v>145</v>
      </c>
      <c r="AU134" s="217" t="s">
        <v>75</v>
      </c>
      <c r="AY134" s="19" t="s">
        <v>142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83</v>
      </c>
      <c r="BK134" s="218">
        <f>ROUND(I134*H134,2)</f>
        <v>0</v>
      </c>
      <c r="BL134" s="19" t="s">
        <v>150</v>
      </c>
      <c r="BM134" s="217" t="s">
        <v>471</v>
      </c>
    </row>
    <row r="135" s="2" customFormat="1">
      <c r="A135" s="40"/>
      <c r="B135" s="41"/>
      <c r="C135" s="42"/>
      <c r="D135" s="219" t="s">
        <v>152</v>
      </c>
      <c r="E135" s="42"/>
      <c r="F135" s="220" t="s">
        <v>1744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152</v>
      </c>
      <c r="AU135" s="19" t="s">
        <v>75</v>
      </c>
    </row>
    <row r="136" s="2" customFormat="1" ht="16.5" customHeight="1">
      <c r="A136" s="40"/>
      <c r="B136" s="41"/>
      <c r="C136" s="206" t="s">
        <v>343</v>
      </c>
      <c r="D136" s="206" t="s">
        <v>145</v>
      </c>
      <c r="E136" s="207" t="s">
        <v>1745</v>
      </c>
      <c r="F136" s="208" t="s">
        <v>1746</v>
      </c>
      <c r="G136" s="209" t="s">
        <v>1683</v>
      </c>
      <c r="H136" s="210">
        <v>4</v>
      </c>
      <c r="I136" s="211"/>
      <c r="J136" s="212">
        <f>ROUND(I136*H136,2)</f>
        <v>0</v>
      </c>
      <c r="K136" s="208" t="s">
        <v>19</v>
      </c>
      <c r="L136" s="46"/>
      <c r="M136" s="213" t="s">
        <v>19</v>
      </c>
      <c r="N136" s="214" t="s">
        <v>46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150</v>
      </c>
      <c r="AT136" s="217" t="s">
        <v>145</v>
      </c>
      <c r="AU136" s="217" t="s">
        <v>75</v>
      </c>
      <c r="AY136" s="19" t="s">
        <v>142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83</v>
      </c>
      <c r="BK136" s="218">
        <f>ROUND(I136*H136,2)</f>
        <v>0</v>
      </c>
      <c r="BL136" s="19" t="s">
        <v>150</v>
      </c>
      <c r="BM136" s="217" t="s">
        <v>451</v>
      </c>
    </row>
    <row r="137" s="2" customFormat="1">
      <c r="A137" s="40"/>
      <c r="B137" s="41"/>
      <c r="C137" s="42"/>
      <c r="D137" s="219" t="s">
        <v>152</v>
      </c>
      <c r="E137" s="42"/>
      <c r="F137" s="220" t="s">
        <v>1746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152</v>
      </c>
      <c r="AU137" s="19" t="s">
        <v>75</v>
      </c>
    </row>
    <row r="138" s="2" customFormat="1" ht="16.5" customHeight="1">
      <c r="A138" s="40"/>
      <c r="B138" s="41"/>
      <c r="C138" s="206" t="s">
        <v>347</v>
      </c>
      <c r="D138" s="206" t="s">
        <v>145</v>
      </c>
      <c r="E138" s="207" t="s">
        <v>1747</v>
      </c>
      <c r="F138" s="208" t="s">
        <v>1748</v>
      </c>
      <c r="G138" s="209" t="s">
        <v>1683</v>
      </c>
      <c r="H138" s="210">
        <v>4</v>
      </c>
      <c r="I138" s="211"/>
      <c r="J138" s="212">
        <f>ROUND(I138*H138,2)</f>
        <v>0</v>
      </c>
      <c r="K138" s="208" t="s">
        <v>19</v>
      </c>
      <c r="L138" s="46"/>
      <c r="M138" s="213" t="s">
        <v>19</v>
      </c>
      <c r="N138" s="214" t="s">
        <v>46</v>
      </c>
      <c r="O138" s="86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150</v>
      </c>
      <c r="AT138" s="217" t="s">
        <v>145</v>
      </c>
      <c r="AU138" s="217" t="s">
        <v>75</v>
      </c>
      <c r="AY138" s="19" t="s">
        <v>142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83</v>
      </c>
      <c r="BK138" s="218">
        <f>ROUND(I138*H138,2)</f>
        <v>0</v>
      </c>
      <c r="BL138" s="19" t="s">
        <v>150</v>
      </c>
      <c r="BM138" s="217" t="s">
        <v>475</v>
      </c>
    </row>
    <row r="139" s="2" customFormat="1">
      <c r="A139" s="40"/>
      <c r="B139" s="41"/>
      <c r="C139" s="42"/>
      <c r="D139" s="219" t="s">
        <v>152</v>
      </c>
      <c r="E139" s="42"/>
      <c r="F139" s="220" t="s">
        <v>1748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152</v>
      </c>
      <c r="AU139" s="19" t="s">
        <v>75</v>
      </c>
    </row>
    <row r="140" s="2" customFormat="1" ht="16.5" customHeight="1">
      <c r="A140" s="40"/>
      <c r="B140" s="41"/>
      <c r="C140" s="206" t="s">
        <v>354</v>
      </c>
      <c r="D140" s="206" t="s">
        <v>145</v>
      </c>
      <c r="E140" s="207" t="s">
        <v>1749</v>
      </c>
      <c r="F140" s="208" t="s">
        <v>1750</v>
      </c>
      <c r="G140" s="209" t="s">
        <v>1683</v>
      </c>
      <c r="H140" s="210">
        <v>4</v>
      </c>
      <c r="I140" s="211"/>
      <c r="J140" s="212">
        <f>ROUND(I140*H140,2)</f>
        <v>0</v>
      </c>
      <c r="K140" s="208" t="s">
        <v>19</v>
      </c>
      <c r="L140" s="46"/>
      <c r="M140" s="213" t="s">
        <v>19</v>
      </c>
      <c r="N140" s="214" t="s">
        <v>46</v>
      </c>
      <c r="O140" s="86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150</v>
      </c>
      <c r="AT140" s="217" t="s">
        <v>145</v>
      </c>
      <c r="AU140" s="217" t="s">
        <v>75</v>
      </c>
      <c r="AY140" s="19" t="s">
        <v>142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83</v>
      </c>
      <c r="BK140" s="218">
        <f>ROUND(I140*H140,2)</f>
        <v>0</v>
      </c>
      <c r="BL140" s="19" t="s">
        <v>150</v>
      </c>
      <c r="BM140" s="217" t="s">
        <v>491</v>
      </c>
    </row>
    <row r="141" s="2" customFormat="1">
      <c r="A141" s="40"/>
      <c r="B141" s="41"/>
      <c r="C141" s="42"/>
      <c r="D141" s="219" t="s">
        <v>152</v>
      </c>
      <c r="E141" s="42"/>
      <c r="F141" s="220" t="s">
        <v>1750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152</v>
      </c>
      <c r="AU141" s="19" t="s">
        <v>75</v>
      </c>
    </row>
    <row r="142" s="2" customFormat="1" ht="16.5" customHeight="1">
      <c r="A142" s="40"/>
      <c r="B142" s="41"/>
      <c r="C142" s="206" t="s">
        <v>335</v>
      </c>
      <c r="D142" s="206" t="s">
        <v>145</v>
      </c>
      <c r="E142" s="207" t="s">
        <v>1751</v>
      </c>
      <c r="F142" s="208" t="s">
        <v>1752</v>
      </c>
      <c r="G142" s="209" t="s">
        <v>1683</v>
      </c>
      <c r="H142" s="210">
        <v>4</v>
      </c>
      <c r="I142" s="211"/>
      <c r="J142" s="212">
        <f>ROUND(I142*H142,2)</f>
        <v>0</v>
      </c>
      <c r="K142" s="208" t="s">
        <v>19</v>
      </c>
      <c r="L142" s="46"/>
      <c r="M142" s="213" t="s">
        <v>19</v>
      </c>
      <c r="N142" s="214" t="s">
        <v>46</v>
      </c>
      <c r="O142" s="86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150</v>
      </c>
      <c r="AT142" s="217" t="s">
        <v>145</v>
      </c>
      <c r="AU142" s="217" t="s">
        <v>75</v>
      </c>
      <c r="AY142" s="19" t="s">
        <v>142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9" t="s">
        <v>83</v>
      </c>
      <c r="BK142" s="218">
        <f>ROUND(I142*H142,2)</f>
        <v>0</v>
      </c>
      <c r="BL142" s="19" t="s">
        <v>150</v>
      </c>
      <c r="BM142" s="217" t="s">
        <v>506</v>
      </c>
    </row>
    <row r="143" s="2" customFormat="1">
      <c r="A143" s="40"/>
      <c r="B143" s="41"/>
      <c r="C143" s="42"/>
      <c r="D143" s="219" t="s">
        <v>152</v>
      </c>
      <c r="E143" s="42"/>
      <c r="F143" s="220" t="s">
        <v>1752</v>
      </c>
      <c r="G143" s="42"/>
      <c r="H143" s="42"/>
      <c r="I143" s="221"/>
      <c r="J143" s="42"/>
      <c r="K143" s="42"/>
      <c r="L143" s="46"/>
      <c r="M143" s="222"/>
      <c r="N143" s="22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152</v>
      </c>
      <c r="AU143" s="19" t="s">
        <v>75</v>
      </c>
    </row>
    <row r="144" s="2" customFormat="1" ht="16.5" customHeight="1">
      <c r="A144" s="40"/>
      <c r="B144" s="41"/>
      <c r="C144" s="206" t="s">
        <v>367</v>
      </c>
      <c r="D144" s="206" t="s">
        <v>145</v>
      </c>
      <c r="E144" s="207" t="s">
        <v>1753</v>
      </c>
      <c r="F144" s="208" t="s">
        <v>1754</v>
      </c>
      <c r="G144" s="209" t="s">
        <v>1683</v>
      </c>
      <c r="H144" s="210">
        <v>1</v>
      </c>
      <c r="I144" s="211"/>
      <c r="J144" s="212">
        <f>ROUND(I144*H144,2)</f>
        <v>0</v>
      </c>
      <c r="K144" s="208" t="s">
        <v>19</v>
      </c>
      <c r="L144" s="46"/>
      <c r="M144" s="213" t="s">
        <v>19</v>
      </c>
      <c r="N144" s="214" t="s">
        <v>46</v>
      </c>
      <c r="O144" s="86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150</v>
      </c>
      <c r="AT144" s="217" t="s">
        <v>145</v>
      </c>
      <c r="AU144" s="217" t="s">
        <v>75</v>
      </c>
      <c r="AY144" s="19" t="s">
        <v>142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83</v>
      </c>
      <c r="BK144" s="218">
        <f>ROUND(I144*H144,2)</f>
        <v>0</v>
      </c>
      <c r="BL144" s="19" t="s">
        <v>150</v>
      </c>
      <c r="BM144" s="217" t="s">
        <v>518</v>
      </c>
    </row>
    <row r="145" s="2" customFormat="1">
      <c r="A145" s="40"/>
      <c r="B145" s="41"/>
      <c r="C145" s="42"/>
      <c r="D145" s="219" t="s">
        <v>152</v>
      </c>
      <c r="E145" s="42"/>
      <c r="F145" s="220" t="s">
        <v>1754</v>
      </c>
      <c r="G145" s="42"/>
      <c r="H145" s="42"/>
      <c r="I145" s="221"/>
      <c r="J145" s="42"/>
      <c r="K145" s="42"/>
      <c r="L145" s="46"/>
      <c r="M145" s="222"/>
      <c r="N145" s="22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152</v>
      </c>
      <c r="AU145" s="19" t="s">
        <v>75</v>
      </c>
    </row>
    <row r="146" s="2" customFormat="1" ht="16.5" customHeight="1">
      <c r="A146" s="40"/>
      <c r="B146" s="41"/>
      <c r="C146" s="206" t="s">
        <v>1006</v>
      </c>
      <c r="D146" s="206" t="s">
        <v>145</v>
      </c>
      <c r="E146" s="207" t="s">
        <v>1755</v>
      </c>
      <c r="F146" s="208" t="s">
        <v>1756</v>
      </c>
      <c r="G146" s="209" t="s">
        <v>1683</v>
      </c>
      <c r="H146" s="210">
        <v>3</v>
      </c>
      <c r="I146" s="211"/>
      <c r="J146" s="212">
        <f>ROUND(I146*H146,2)</f>
        <v>0</v>
      </c>
      <c r="K146" s="208" t="s">
        <v>19</v>
      </c>
      <c r="L146" s="46"/>
      <c r="M146" s="213" t="s">
        <v>19</v>
      </c>
      <c r="N146" s="214" t="s">
        <v>46</v>
      </c>
      <c r="O146" s="86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150</v>
      </c>
      <c r="AT146" s="217" t="s">
        <v>145</v>
      </c>
      <c r="AU146" s="217" t="s">
        <v>75</v>
      </c>
      <c r="AY146" s="19" t="s">
        <v>142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9" t="s">
        <v>83</v>
      </c>
      <c r="BK146" s="218">
        <f>ROUND(I146*H146,2)</f>
        <v>0</v>
      </c>
      <c r="BL146" s="19" t="s">
        <v>150</v>
      </c>
      <c r="BM146" s="217" t="s">
        <v>528</v>
      </c>
    </row>
    <row r="147" s="2" customFormat="1">
      <c r="A147" s="40"/>
      <c r="B147" s="41"/>
      <c r="C147" s="42"/>
      <c r="D147" s="219" t="s">
        <v>152</v>
      </c>
      <c r="E147" s="42"/>
      <c r="F147" s="220" t="s">
        <v>1757</v>
      </c>
      <c r="G147" s="42"/>
      <c r="H147" s="42"/>
      <c r="I147" s="221"/>
      <c r="J147" s="42"/>
      <c r="K147" s="42"/>
      <c r="L147" s="46"/>
      <c r="M147" s="222"/>
      <c r="N147" s="22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152</v>
      </c>
      <c r="AU147" s="19" t="s">
        <v>75</v>
      </c>
    </row>
    <row r="148" s="2" customFormat="1" ht="16.5" customHeight="1">
      <c r="A148" s="40"/>
      <c r="B148" s="41"/>
      <c r="C148" s="206" t="s">
        <v>373</v>
      </c>
      <c r="D148" s="206" t="s">
        <v>145</v>
      </c>
      <c r="E148" s="207" t="s">
        <v>1758</v>
      </c>
      <c r="F148" s="208" t="s">
        <v>1759</v>
      </c>
      <c r="G148" s="209" t="s">
        <v>1683</v>
      </c>
      <c r="H148" s="210">
        <v>3</v>
      </c>
      <c r="I148" s="211"/>
      <c r="J148" s="212">
        <f>ROUND(I148*H148,2)</f>
        <v>0</v>
      </c>
      <c r="K148" s="208" t="s">
        <v>19</v>
      </c>
      <c r="L148" s="46"/>
      <c r="M148" s="213" t="s">
        <v>19</v>
      </c>
      <c r="N148" s="214" t="s">
        <v>46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150</v>
      </c>
      <c r="AT148" s="217" t="s">
        <v>145</v>
      </c>
      <c r="AU148" s="217" t="s">
        <v>75</v>
      </c>
      <c r="AY148" s="19" t="s">
        <v>142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83</v>
      </c>
      <c r="BK148" s="218">
        <f>ROUND(I148*H148,2)</f>
        <v>0</v>
      </c>
      <c r="BL148" s="19" t="s">
        <v>150</v>
      </c>
      <c r="BM148" s="217" t="s">
        <v>538</v>
      </c>
    </row>
    <row r="149" s="2" customFormat="1">
      <c r="A149" s="40"/>
      <c r="B149" s="41"/>
      <c r="C149" s="42"/>
      <c r="D149" s="219" t="s">
        <v>152</v>
      </c>
      <c r="E149" s="42"/>
      <c r="F149" s="220" t="s">
        <v>1759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152</v>
      </c>
      <c r="AU149" s="19" t="s">
        <v>75</v>
      </c>
    </row>
    <row r="150" s="2" customFormat="1" ht="16.5" customHeight="1">
      <c r="A150" s="40"/>
      <c r="B150" s="41"/>
      <c r="C150" s="206" t="s">
        <v>1017</v>
      </c>
      <c r="D150" s="206" t="s">
        <v>145</v>
      </c>
      <c r="E150" s="207" t="s">
        <v>1760</v>
      </c>
      <c r="F150" s="208" t="s">
        <v>1761</v>
      </c>
      <c r="G150" s="209" t="s">
        <v>1683</v>
      </c>
      <c r="H150" s="210">
        <v>1</v>
      </c>
      <c r="I150" s="211"/>
      <c r="J150" s="212">
        <f>ROUND(I150*H150,2)</f>
        <v>0</v>
      </c>
      <c r="K150" s="208" t="s">
        <v>19</v>
      </c>
      <c r="L150" s="46"/>
      <c r="M150" s="213" t="s">
        <v>19</v>
      </c>
      <c r="N150" s="214" t="s">
        <v>46</v>
      </c>
      <c r="O150" s="86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150</v>
      </c>
      <c r="AT150" s="217" t="s">
        <v>145</v>
      </c>
      <c r="AU150" s="217" t="s">
        <v>75</v>
      </c>
      <c r="AY150" s="19" t="s">
        <v>142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83</v>
      </c>
      <c r="BK150" s="218">
        <f>ROUND(I150*H150,2)</f>
        <v>0</v>
      </c>
      <c r="BL150" s="19" t="s">
        <v>150</v>
      </c>
      <c r="BM150" s="217" t="s">
        <v>549</v>
      </c>
    </row>
    <row r="151" s="2" customFormat="1">
      <c r="A151" s="40"/>
      <c r="B151" s="41"/>
      <c r="C151" s="42"/>
      <c r="D151" s="219" t="s">
        <v>152</v>
      </c>
      <c r="E151" s="42"/>
      <c r="F151" s="220" t="s">
        <v>1761</v>
      </c>
      <c r="G151" s="42"/>
      <c r="H151" s="42"/>
      <c r="I151" s="221"/>
      <c r="J151" s="42"/>
      <c r="K151" s="42"/>
      <c r="L151" s="46"/>
      <c r="M151" s="222"/>
      <c r="N151" s="22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152</v>
      </c>
      <c r="AU151" s="19" t="s">
        <v>75</v>
      </c>
    </row>
    <row r="152" s="2" customFormat="1" ht="16.5" customHeight="1">
      <c r="A152" s="40"/>
      <c r="B152" s="41"/>
      <c r="C152" s="206" t="s">
        <v>1022</v>
      </c>
      <c r="D152" s="206" t="s">
        <v>145</v>
      </c>
      <c r="E152" s="207" t="s">
        <v>1762</v>
      </c>
      <c r="F152" s="208" t="s">
        <v>1763</v>
      </c>
      <c r="G152" s="209" t="s">
        <v>1683</v>
      </c>
      <c r="H152" s="210">
        <v>1</v>
      </c>
      <c r="I152" s="211"/>
      <c r="J152" s="212">
        <f>ROUND(I152*H152,2)</f>
        <v>0</v>
      </c>
      <c r="K152" s="208" t="s">
        <v>19</v>
      </c>
      <c r="L152" s="46"/>
      <c r="M152" s="213" t="s">
        <v>19</v>
      </c>
      <c r="N152" s="214" t="s">
        <v>46</v>
      </c>
      <c r="O152" s="86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150</v>
      </c>
      <c r="AT152" s="217" t="s">
        <v>145</v>
      </c>
      <c r="AU152" s="217" t="s">
        <v>75</v>
      </c>
      <c r="AY152" s="19" t="s">
        <v>142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83</v>
      </c>
      <c r="BK152" s="218">
        <f>ROUND(I152*H152,2)</f>
        <v>0</v>
      </c>
      <c r="BL152" s="19" t="s">
        <v>150</v>
      </c>
      <c r="BM152" s="217" t="s">
        <v>558</v>
      </c>
    </row>
    <row r="153" s="2" customFormat="1">
      <c r="A153" s="40"/>
      <c r="B153" s="41"/>
      <c r="C153" s="42"/>
      <c r="D153" s="219" t="s">
        <v>152</v>
      </c>
      <c r="E153" s="42"/>
      <c r="F153" s="220" t="s">
        <v>1763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152</v>
      </c>
      <c r="AU153" s="19" t="s">
        <v>75</v>
      </c>
    </row>
    <row r="154" s="2" customFormat="1" ht="16.5" customHeight="1">
      <c r="A154" s="40"/>
      <c r="B154" s="41"/>
      <c r="C154" s="206" t="s">
        <v>1027</v>
      </c>
      <c r="D154" s="206" t="s">
        <v>145</v>
      </c>
      <c r="E154" s="207" t="s">
        <v>1764</v>
      </c>
      <c r="F154" s="208" t="s">
        <v>1765</v>
      </c>
      <c r="G154" s="209" t="s">
        <v>1683</v>
      </c>
      <c r="H154" s="210">
        <v>1</v>
      </c>
      <c r="I154" s="211"/>
      <c r="J154" s="212">
        <f>ROUND(I154*H154,2)</f>
        <v>0</v>
      </c>
      <c r="K154" s="208" t="s">
        <v>19</v>
      </c>
      <c r="L154" s="46"/>
      <c r="M154" s="213" t="s">
        <v>19</v>
      </c>
      <c r="N154" s="214" t="s">
        <v>46</v>
      </c>
      <c r="O154" s="86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150</v>
      </c>
      <c r="AT154" s="217" t="s">
        <v>145</v>
      </c>
      <c r="AU154" s="217" t="s">
        <v>75</v>
      </c>
      <c r="AY154" s="19" t="s">
        <v>142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9" t="s">
        <v>83</v>
      </c>
      <c r="BK154" s="218">
        <f>ROUND(I154*H154,2)</f>
        <v>0</v>
      </c>
      <c r="BL154" s="19" t="s">
        <v>150</v>
      </c>
      <c r="BM154" s="217" t="s">
        <v>569</v>
      </c>
    </row>
    <row r="155" s="2" customFormat="1">
      <c r="A155" s="40"/>
      <c r="B155" s="41"/>
      <c r="C155" s="42"/>
      <c r="D155" s="219" t="s">
        <v>152</v>
      </c>
      <c r="E155" s="42"/>
      <c r="F155" s="220" t="s">
        <v>1765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152</v>
      </c>
      <c r="AU155" s="19" t="s">
        <v>75</v>
      </c>
    </row>
    <row r="156" s="2" customFormat="1" ht="16.5" customHeight="1">
      <c r="A156" s="40"/>
      <c r="B156" s="41"/>
      <c r="C156" s="206" t="s">
        <v>1032</v>
      </c>
      <c r="D156" s="206" t="s">
        <v>145</v>
      </c>
      <c r="E156" s="207" t="s">
        <v>1766</v>
      </c>
      <c r="F156" s="208" t="s">
        <v>1767</v>
      </c>
      <c r="G156" s="209" t="s">
        <v>1683</v>
      </c>
      <c r="H156" s="210">
        <v>1</v>
      </c>
      <c r="I156" s="211"/>
      <c r="J156" s="212">
        <f>ROUND(I156*H156,2)</f>
        <v>0</v>
      </c>
      <c r="K156" s="208" t="s">
        <v>19</v>
      </c>
      <c r="L156" s="46"/>
      <c r="M156" s="213" t="s">
        <v>19</v>
      </c>
      <c r="N156" s="214" t="s">
        <v>46</v>
      </c>
      <c r="O156" s="86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7" t="s">
        <v>150</v>
      </c>
      <c r="AT156" s="217" t="s">
        <v>145</v>
      </c>
      <c r="AU156" s="217" t="s">
        <v>75</v>
      </c>
      <c r="AY156" s="19" t="s">
        <v>142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9" t="s">
        <v>83</v>
      </c>
      <c r="BK156" s="218">
        <f>ROUND(I156*H156,2)</f>
        <v>0</v>
      </c>
      <c r="BL156" s="19" t="s">
        <v>150</v>
      </c>
      <c r="BM156" s="217" t="s">
        <v>582</v>
      </c>
    </row>
    <row r="157" s="2" customFormat="1">
      <c r="A157" s="40"/>
      <c r="B157" s="41"/>
      <c r="C157" s="42"/>
      <c r="D157" s="219" t="s">
        <v>152</v>
      </c>
      <c r="E157" s="42"/>
      <c r="F157" s="220" t="s">
        <v>1767</v>
      </c>
      <c r="G157" s="42"/>
      <c r="H157" s="42"/>
      <c r="I157" s="221"/>
      <c r="J157" s="42"/>
      <c r="K157" s="42"/>
      <c r="L157" s="46"/>
      <c r="M157" s="222"/>
      <c r="N157" s="22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152</v>
      </c>
      <c r="AU157" s="19" t="s">
        <v>75</v>
      </c>
    </row>
    <row r="158" s="2" customFormat="1" ht="24.15" customHeight="1">
      <c r="A158" s="40"/>
      <c r="B158" s="41"/>
      <c r="C158" s="237" t="s">
        <v>1037</v>
      </c>
      <c r="D158" s="237" t="s">
        <v>224</v>
      </c>
      <c r="E158" s="238" t="s">
        <v>1768</v>
      </c>
      <c r="F158" s="239" t="s">
        <v>1769</v>
      </c>
      <c r="G158" s="240" t="s">
        <v>148</v>
      </c>
      <c r="H158" s="241">
        <v>1</v>
      </c>
      <c r="I158" s="242"/>
      <c r="J158" s="243">
        <f>ROUND(I158*H158,2)</f>
        <v>0</v>
      </c>
      <c r="K158" s="239" t="s">
        <v>19</v>
      </c>
      <c r="L158" s="244"/>
      <c r="M158" s="245" t="s">
        <v>19</v>
      </c>
      <c r="N158" s="246" t="s">
        <v>46</v>
      </c>
      <c r="O158" s="86"/>
      <c r="P158" s="215">
        <f>O158*H158</f>
        <v>0</v>
      </c>
      <c r="Q158" s="215">
        <v>0.0016999999999999999</v>
      </c>
      <c r="R158" s="215">
        <f>Q158*H158</f>
        <v>0.0016999999999999999</v>
      </c>
      <c r="S158" s="215">
        <v>0</v>
      </c>
      <c r="T158" s="21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7" t="s">
        <v>335</v>
      </c>
      <c r="AT158" s="217" t="s">
        <v>224</v>
      </c>
      <c r="AU158" s="217" t="s">
        <v>75</v>
      </c>
      <c r="AY158" s="19" t="s">
        <v>142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9" t="s">
        <v>83</v>
      </c>
      <c r="BK158" s="218">
        <f>ROUND(I158*H158,2)</f>
        <v>0</v>
      </c>
      <c r="BL158" s="19" t="s">
        <v>275</v>
      </c>
      <c r="BM158" s="217" t="s">
        <v>1770</v>
      </c>
    </row>
    <row r="159" s="2" customFormat="1">
      <c r="A159" s="40"/>
      <c r="B159" s="41"/>
      <c r="C159" s="42"/>
      <c r="D159" s="219" t="s">
        <v>152</v>
      </c>
      <c r="E159" s="42"/>
      <c r="F159" s="220" t="s">
        <v>1769</v>
      </c>
      <c r="G159" s="42"/>
      <c r="H159" s="42"/>
      <c r="I159" s="221"/>
      <c r="J159" s="42"/>
      <c r="K159" s="42"/>
      <c r="L159" s="46"/>
      <c r="M159" s="222"/>
      <c r="N159" s="22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152</v>
      </c>
      <c r="AU159" s="19" t="s">
        <v>75</v>
      </c>
    </row>
    <row r="160" s="2" customFormat="1" ht="16.5" customHeight="1">
      <c r="A160" s="40"/>
      <c r="B160" s="41"/>
      <c r="C160" s="237" t="s">
        <v>1042</v>
      </c>
      <c r="D160" s="237" t="s">
        <v>224</v>
      </c>
      <c r="E160" s="238" t="s">
        <v>1771</v>
      </c>
      <c r="F160" s="239" t="s">
        <v>1772</v>
      </c>
      <c r="G160" s="240" t="s">
        <v>148</v>
      </c>
      <c r="H160" s="241">
        <v>1</v>
      </c>
      <c r="I160" s="242"/>
      <c r="J160" s="243">
        <f>ROUND(I160*H160,2)</f>
        <v>0</v>
      </c>
      <c r="K160" s="239" t="s">
        <v>19</v>
      </c>
      <c r="L160" s="244"/>
      <c r="M160" s="245" t="s">
        <v>19</v>
      </c>
      <c r="N160" s="246" t="s">
        <v>46</v>
      </c>
      <c r="O160" s="86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335</v>
      </c>
      <c r="AT160" s="217" t="s">
        <v>224</v>
      </c>
      <c r="AU160" s="217" t="s">
        <v>75</v>
      </c>
      <c r="AY160" s="19" t="s">
        <v>142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83</v>
      </c>
      <c r="BK160" s="218">
        <f>ROUND(I160*H160,2)</f>
        <v>0</v>
      </c>
      <c r="BL160" s="19" t="s">
        <v>275</v>
      </c>
      <c r="BM160" s="217" t="s">
        <v>1773</v>
      </c>
    </row>
    <row r="161" s="2" customFormat="1">
      <c r="A161" s="40"/>
      <c r="B161" s="41"/>
      <c r="C161" s="42"/>
      <c r="D161" s="219" t="s">
        <v>152</v>
      </c>
      <c r="E161" s="42"/>
      <c r="F161" s="220" t="s">
        <v>1772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152</v>
      </c>
      <c r="AU161" s="19" t="s">
        <v>75</v>
      </c>
    </row>
    <row r="162" s="2" customFormat="1">
      <c r="A162" s="40"/>
      <c r="B162" s="41"/>
      <c r="C162" s="42"/>
      <c r="D162" s="219" t="s">
        <v>229</v>
      </c>
      <c r="E162" s="42"/>
      <c r="F162" s="247" t="s">
        <v>1774</v>
      </c>
      <c r="G162" s="42"/>
      <c r="H162" s="42"/>
      <c r="I162" s="221"/>
      <c r="J162" s="42"/>
      <c r="K162" s="42"/>
      <c r="L162" s="46"/>
      <c r="M162" s="248"/>
      <c r="N162" s="249"/>
      <c r="O162" s="250"/>
      <c r="P162" s="250"/>
      <c r="Q162" s="250"/>
      <c r="R162" s="250"/>
      <c r="S162" s="250"/>
      <c r="T162" s="251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229</v>
      </c>
      <c r="AU162" s="19" t="s">
        <v>75</v>
      </c>
    </row>
    <row r="163" s="2" customFormat="1" ht="6.96" customHeight="1">
      <c r="A163" s="40"/>
      <c r="B163" s="61"/>
      <c r="C163" s="62"/>
      <c r="D163" s="62"/>
      <c r="E163" s="62"/>
      <c r="F163" s="62"/>
      <c r="G163" s="62"/>
      <c r="H163" s="62"/>
      <c r="I163" s="62"/>
      <c r="J163" s="62"/>
      <c r="K163" s="62"/>
      <c r="L163" s="46"/>
      <c r="M163" s="40"/>
      <c r="O163" s="40"/>
      <c r="P163" s="40"/>
      <c r="Q163" s="40"/>
      <c r="R163" s="40"/>
      <c r="S163" s="40"/>
      <c r="T163" s="40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</row>
  </sheetData>
  <sheetProtection sheet="1" autoFilter="0" formatColumns="0" formatRows="0" objects="1" scenarios="1" spinCount="100000" saltValue="DME5dB0bWiUZEthpzLssjntpExpiq9spxeSdwc0430ZKsE9JcWN3BoIOCGCdtaamnKS0Aooi03V5B7ioqaxisg==" hashValue="Q+mG3iV+5RIeZmXu8qABbEyid9ontVLq9/bmhIWLuVsY5dyZnKVpOrAm1lfv6ujB5SfPJY14+8MJUxPojLa78A==" algorithmName="SHA-512" password="CC35"/>
  <autoFilter ref="C78:K162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73" customWidth="1"/>
    <col min="2" max="2" width="1.667969" style="273" customWidth="1"/>
    <col min="3" max="4" width="5" style="273" customWidth="1"/>
    <col min="5" max="5" width="11.66016" style="273" customWidth="1"/>
    <col min="6" max="6" width="9.160156" style="273" customWidth="1"/>
    <col min="7" max="7" width="5" style="273" customWidth="1"/>
    <col min="8" max="8" width="77.83203" style="273" customWidth="1"/>
    <col min="9" max="10" width="20" style="273" customWidth="1"/>
    <col min="11" max="11" width="1.667969" style="273" customWidth="1"/>
  </cols>
  <sheetData>
    <row r="1" s="1" customFormat="1" ht="37.5" customHeight="1"/>
    <row r="2" s="1" customFormat="1" ht="7.5" customHeight="1">
      <c r="B2" s="274"/>
      <c r="C2" s="275"/>
      <c r="D2" s="275"/>
      <c r="E2" s="275"/>
      <c r="F2" s="275"/>
      <c r="G2" s="275"/>
      <c r="H2" s="275"/>
      <c r="I2" s="275"/>
      <c r="J2" s="275"/>
      <c r="K2" s="276"/>
    </row>
    <row r="3" s="16" customFormat="1" ht="45" customHeight="1">
      <c r="B3" s="277"/>
      <c r="C3" s="278" t="s">
        <v>1775</v>
      </c>
      <c r="D3" s="278"/>
      <c r="E3" s="278"/>
      <c r="F3" s="278"/>
      <c r="G3" s="278"/>
      <c r="H3" s="278"/>
      <c r="I3" s="278"/>
      <c r="J3" s="278"/>
      <c r="K3" s="279"/>
    </row>
    <row r="4" s="1" customFormat="1" ht="25.5" customHeight="1">
      <c r="B4" s="280"/>
      <c r="C4" s="281" t="s">
        <v>1776</v>
      </c>
      <c r="D4" s="281"/>
      <c r="E4" s="281"/>
      <c r="F4" s="281"/>
      <c r="G4" s="281"/>
      <c r="H4" s="281"/>
      <c r="I4" s="281"/>
      <c r="J4" s="281"/>
      <c r="K4" s="282"/>
    </row>
    <row r="5" s="1" customFormat="1" ht="5.25" customHeight="1">
      <c r="B5" s="280"/>
      <c r="C5" s="283"/>
      <c r="D5" s="283"/>
      <c r="E5" s="283"/>
      <c r="F5" s="283"/>
      <c r="G5" s="283"/>
      <c r="H5" s="283"/>
      <c r="I5" s="283"/>
      <c r="J5" s="283"/>
      <c r="K5" s="282"/>
    </row>
    <row r="6" s="1" customFormat="1" ht="15" customHeight="1">
      <c r="B6" s="280"/>
      <c r="C6" s="284" t="s">
        <v>1777</v>
      </c>
      <c r="D6" s="284"/>
      <c r="E6" s="284"/>
      <c r="F6" s="284"/>
      <c r="G6" s="284"/>
      <c r="H6" s="284"/>
      <c r="I6" s="284"/>
      <c r="J6" s="284"/>
      <c r="K6" s="282"/>
    </row>
    <row r="7" s="1" customFormat="1" ht="15" customHeight="1">
      <c r="B7" s="285"/>
      <c r="C7" s="284" t="s">
        <v>1778</v>
      </c>
      <c r="D7" s="284"/>
      <c r="E7" s="284"/>
      <c r="F7" s="284"/>
      <c r="G7" s="284"/>
      <c r="H7" s="284"/>
      <c r="I7" s="284"/>
      <c r="J7" s="284"/>
      <c r="K7" s="282"/>
    </row>
    <row r="8" s="1" customFormat="1" ht="12.75" customHeight="1">
      <c r="B8" s="285"/>
      <c r="C8" s="284"/>
      <c r="D8" s="284"/>
      <c r="E8" s="284"/>
      <c r="F8" s="284"/>
      <c r="G8" s="284"/>
      <c r="H8" s="284"/>
      <c r="I8" s="284"/>
      <c r="J8" s="284"/>
      <c r="K8" s="282"/>
    </row>
    <row r="9" s="1" customFormat="1" ht="15" customHeight="1">
      <c r="B9" s="285"/>
      <c r="C9" s="284" t="s">
        <v>1779</v>
      </c>
      <c r="D9" s="284"/>
      <c r="E9" s="284"/>
      <c r="F9" s="284"/>
      <c r="G9" s="284"/>
      <c r="H9" s="284"/>
      <c r="I9" s="284"/>
      <c r="J9" s="284"/>
      <c r="K9" s="282"/>
    </row>
    <row r="10" s="1" customFormat="1" ht="15" customHeight="1">
      <c r="B10" s="285"/>
      <c r="C10" s="284"/>
      <c r="D10" s="284" t="s">
        <v>1780</v>
      </c>
      <c r="E10" s="284"/>
      <c r="F10" s="284"/>
      <c r="G10" s="284"/>
      <c r="H10" s="284"/>
      <c r="I10" s="284"/>
      <c r="J10" s="284"/>
      <c r="K10" s="282"/>
    </row>
    <row r="11" s="1" customFormat="1" ht="15" customHeight="1">
      <c r="B11" s="285"/>
      <c r="C11" s="286"/>
      <c r="D11" s="284" t="s">
        <v>1781</v>
      </c>
      <c r="E11" s="284"/>
      <c r="F11" s="284"/>
      <c r="G11" s="284"/>
      <c r="H11" s="284"/>
      <c r="I11" s="284"/>
      <c r="J11" s="284"/>
      <c r="K11" s="282"/>
    </row>
    <row r="12" s="1" customFormat="1" ht="15" customHeight="1">
      <c r="B12" s="285"/>
      <c r="C12" s="286"/>
      <c r="D12" s="284"/>
      <c r="E12" s="284"/>
      <c r="F12" s="284"/>
      <c r="G12" s="284"/>
      <c r="H12" s="284"/>
      <c r="I12" s="284"/>
      <c r="J12" s="284"/>
      <c r="K12" s="282"/>
    </row>
    <row r="13" s="1" customFormat="1" ht="15" customHeight="1">
      <c r="B13" s="285"/>
      <c r="C13" s="286"/>
      <c r="D13" s="287" t="s">
        <v>1782</v>
      </c>
      <c r="E13" s="284"/>
      <c r="F13" s="284"/>
      <c r="G13" s="284"/>
      <c r="H13" s="284"/>
      <c r="I13" s="284"/>
      <c r="J13" s="284"/>
      <c r="K13" s="282"/>
    </row>
    <row r="14" s="1" customFormat="1" ht="12.75" customHeight="1">
      <c r="B14" s="285"/>
      <c r="C14" s="286"/>
      <c r="D14" s="286"/>
      <c r="E14" s="286"/>
      <c r="F14" s="286"/>
      <c r="G14" s="286"/>
      <c r="H14" s="286"/>
      <c r="I14" s="286"/>
      <c r="J14" s="286"/>
      <c r="K14" s="282"/>
    </row>
    <row r="15" s="1" customFormat="1" ht="15" customHeight="1">
      <c r="B15" s="285"/>
      <c r="C15" s="286"/>
      <c r="D15" s="284" t="s">
        <v>1783</v>
      </c>
      <c r="E15" s="284"/>
      <c r="F15" s="284"/>
      <c r="G15" s="284"/>
      <c r="H15" s="284"/>
      <c r="I15" s="284"/>
      <c r="J15" s="284"/>
      <c r="K15" s="282"/>
    </row>
    <row r="16" s="1" customFormat="1" ht="15" customHeight="1">
      <c r="B16" s="285"/>
      <c r="C16" s="286"/>
      <c r="D16" s="284" t="s">
        <v>1784</v>
      </c>
      <c r="E16" s="284"/>
      <c r="F16" s="284"/>
      <c r="G16" s="284"/>
      <c r="H16" s="284"/>
      <c r="I16" s="284"/>
      <c r="J16" s="284"/>
      <c r="K16" s="282"/>
    </row>
    <row r="17" s="1" customFormat="1" ht="15" customHeight="1">
      <c r="B17" s="285"/>
      <c r="C17" s="286"/>
      <c r="D17" s="284" t="s">
        <v>1785</v>
      </c>
      <c r="E17" s="284"/>
      <c r="F17" s="284"/>
      <c r="G17" s="284"/>
      <c r="H17" s="284"/>
      <c r="I17" s="284"/>
      <c r="J17" s="284"/>
      <c r="K17" s="282"/>
    </row>
    <row r="18" s="1" customFormat="1" ht="15" customHeight="1">
      <c r="B18" s="285"/>
      <c r="C18" s="286"/>
      <c r="D18" s="286"/>
      <c r="E18" s="288" t="s">
        <v>82</v>
      </c>
      <c r="F18" s="284" t="s">
        <v>1786</v>
      </c>
      <c r="G18" s="284"/>
      <c r="H18" s="284"/>
      <c r="I18" s="284"/>
      <c r="J18" s="284"/>
      <c r="K18" s="282"/>
    </row>
    <row r="19" s="1" customFormat="1" ht="15" customHeight="1">
      <c r="B19" s="285"/>
      <c r="C19" s="286"/>
      <c r="D19" s="286"/>
      <c r="E19" s="288" t="s">
        <v>1787</v>
      </c>
      <c r="F19" s="284" t="s">
        <v>1788</v>
      </c>
      <c r="G19" s="284"/>
      <c r="H19" s="284"/>
      <c r="I19" s="284"/>
      <c r="J19" s="284"/>
      <c r="K19" s="282"/>
    </row>
    <row r="20" s="1" customFormat="1" ht="15" customHeight="1">
      <c r="B20" s="285"/>
      <c r="C20" s="286"/>
      <c r="D20" s="286"/>
      <c r="E20" s="288" t="s">
        <v>1789</v>
      </c>
      <c r="F20" s="284" t="s">
        <v>1790</v>
      </c>
      <c r="G20" s="284"/>
      <c r="H20" s="284"/>
      <c r="I20" s="284"/>
      <c r="J20" s="284"/>
      <c r="K20" s="282"/>
    </row>
    <row r="21" s="1" customFormat="1" ht="15" customHeight="1">
      <c r="B21" s="285"/>
      <c r="C21" s="286"/>
      <c r="D21" s="286"/>
      <c r="E21" s="288" t="s">
        <v>1791</v>
      </c>
      <c r="F21" s="284" t="s">
        <v>1792</v>
      </c>
      <c r="G21" s="284"/>
      <c r="H21" s="284"/>
      <c r="I21" s="284"/>
      <c r="J21" s="284"/>
      <c r="K21" s="282"/>
    </row>
    <row r="22" s="1" customFormat="1" ht="15" customHeight="1">
      <c r="B22" s="285"/>
      <c r="C22" s="286"/>
      <c r="D22" s="286"/>
      <c r="E22" s="288" t="s">
        <v>1793</v>
      </c>
      <c r="F22" s="284" t="s">
        <v>1794</v>
      </c>
      <c r="G22" s="284"/>
      <c r="H22" s="284"/>
      <c r="I22" s="284"/>
      <c r="J22" s="284"/>
      <c r="K22" s="282"/>
    </row>
    <row r="23" s="1" customFormat="1" ht="15" customHeight="1">
      <c r="B23" s="285"/>
      <c r="C23" s="286"/>
      <c r="D23" s="286"/>
      <c r="E23" s="288" t="s">
        <v>1795</v>
      </c>
      <c r="F23" s="284" t="s">
        <v>1796</v>
      </c>
      <c r="G23" s="284"/>
      <c r="H23" s="284"/>
      <c r="I23" s="284"/>
      <c r="J23" s="284"/>
      <c r="K23" s="282"/>
    </row>
    <row r="24" s="1" customFormat="1" ht="12.75" customHeight="1">
      <c r="B24" s="285"/>
      <c r="C24" s="286"/>
      <c r="D24" s="286"/>
      <c r="E24" s="286"/>
      <c r="F24" s="286"/>
      <c r="G24" s="286"/>
      <c r="H24" s="286"/>
      <c r="I24" s="286"/>
      <c r="J24" s="286"/>
      <c r="K24" s="282"/>
    </row>
    <row r="25" s="1" customFormat="1" ht="15" customHeight="1">
      <c r="B25" s="285"/>
      <c r="C25" s="284" t="s">
        <v>1797</v>
      </c>
      <c r="D25" s="284"/>
      <c r="E25" s="284"/>
      <c r="F25" s="284"/>
      <c r="G25" s="284"/>
      <c r="H25" s="284"/>
      <c r="I25" s="284"/>
      <c r="J25" s="284"/>
      <c r="K25" s="282"/>
    </row>
    <row r="26" s="1" customFormat="1" ht="15" customHeight="1">
      <c r="B26" s="285"/>
      <c r="C26" s="284" t="s">
        <v>1798</v>
      </c>
      <c r="D26" s="284"/>
      <c r="E26" s="284"/>
      <c r="F26" s="284"/>
      <c r="G26" s="284"/>
      <c r="H26" s="284"/>
      <c r="I26" s="284"/>
      <c r="J26" s="284"/>
      <c r="K26" s="282"/>
    </row>
    <row r="27" s="1" customFormat="1" ht="15" customHeight="1">
      <c r="B27" s="285"/>
      <c r="C27" s="284"/>
      <c r="D27" s="284" t="s">
        <v>1799</v>
      </c>
      <c r="E27" s="284"/>
      <c r="F27" s="284"/>
      <c r="G27" s="284"/>
      <c r="H27" s="284"/>
      <c r="I27" s="284"/>
      <c r="J27" s="284"/>
      <c r="K27" s="282"/>
    </row>
    <row r="28" s="1" customFormat="1" ht="15" customHeight="1">
      <c r="B28" s="285"/>
      <c r="C28" s="286"/>
      <c r="D28" s="284" t="s">
        <v>1800</v>
      </c>
      <c r="E28" s="284"/>
      <c r="F28" s="284"/>
      <c r="G28" s="284"/>
      <c r="H28" s="284"/>
      <c r="I28" s="284"/>
      <c r="J28" s="284"/>
      <c r="K28" s="282"/>
    </row>
    <row r="29" s="1" customFormat="1" ht="12.75" customHeight="1">
      <c r="B29" s="285"/>
      <c r="C29" s="286"/>
      <c r="D29" s="286"/>
      <c r="E29" s="286"/>
      <c r="F29" s="286"/>
      <c r="G29" s="286"/>
      <c r="H29" s="286"/>
      <c r="I29" s="286"/>
      <c r="J29" s="286"/>
      <c r="K29" s="282"/>
    </row>
    <row r="30" s="1" customFormat="1" ht="15" customHeight="1">
      <c r="B30" s="285"/>
      <c r="C30" s="286"/>
      <c r="D30" s="284" t="s">
        <v>1801</v>
      </c>
      <c r="E30" s="284"/>
      <c r="F30" s="284"/>
      <c r="G30" s="284"/>
      <c r="H30" s="284"/>
      <c r="I30" s="284"/>
      <c r="J30" s="284"/>
      <c r="K30" s="282"/>
    </row>
    <row r="31" s="1" customFormat="1" ht="15" customHeight="1">
      <c r="B31" s="285"/>
      <c r="C31" s="286"/>
      <c r="D31" s="284" t="s">
        <v>1802</v>
      </c>
      <c r="E31" s="284"/>
      <c r="F31" s="284"/>
      <c r="G31" s="284"/>
      <c r="H31" s="284"/>
      <c r="I31" s="284"/>
      <c r="J31" s="284"/>
      <c r="K31" s="282"/>
    </row>
    <row r="32" s="1" customFormat="1" ht="12.75" customHeight="1">
      <c r="B32" s="285"/>
      <c r="C32" s="286"/>
      <c r="D32" s="286"/>
      <c r="E32" s="286"/>
      <c r="F32" s="286"/>
      <c r="G32" s="286"/>
      <c r="H32" s="286"/>
      <c r="I32" s="286"/>
      <c r="J32" s="286"/>
      <c r="K32" s="282"/>
    </row>
    <row r="33" s="1" customFormat="1" ht="15" customHeight="1">
      <c r="B33" s="285"/>
      <c r="C33" s="286"/>
      <c r="D33" s="284" t="s">
        <v>1803</v>
      </c>
      <c r="E33" s="284"/>
      <c r="F33" s="284"/>
      <c r="G33" s="284"/>
      <c r="H33" s="284"/>
      <c r="I33" s="284"/>
      <c r="J33" s="284"/>
      <c r="K33" s="282"/>
    </row>
    <row r="34" s="1" customFormat="1" ht="15" customHeight="1">
      <c r="B34" s="285"/>
      <c r="C34" s="286"/>
      <c r="D34" s="284" t="s">
        <v>1804</v>
      </c>
      <c r="E34" s="284"/>
      <c r="F34" s="284"/>
      <c r="G34" s="284"/>
      <c r="H34" s="284"/>
      <c r="I34" s="284"/>
      <c r="J34" s="284"/>
      <c r="K34" s="282"/>
    </row>
    <row r="35" s="1" customFormat="1" ht="15" customHeight="1">
      <c r="B35" s="285"/>
      <c r="C35" s="286"/>
      <c r="D35" s="284" t="s">
        <v>1805</v>
      </c>
      <c r="E35" s="284"/>
      <c r="F35" s="284"/>
      <c r="G35" s="284"/>
      <c r="H35" s="284"/>
      <c r="I35" s="284"/>
      <c r="J35" s="284"/>
      <c r="K35" s="282"/>
    </row>
    <row r="36" s="1" customFormat="1" ht="15" customHeight="1">
      <c r="B36" s="285"/>
      <c r="C36" s="286"/>
      <c r="D36" s="284"/>
      <c r="E36" s="287" t="s">
        <v>128</v>
      </c>
      <c r="F36" s="284"/>
      <c r="G36" s="284" t="s">
        <v>1806</v>
      </c>
      <c r="H36" s="284"/>
      <c r="I36" s="284"/>
      <c r="J36" s="284"/>
      <c r="K36" s="282"/>
    </row>
    <row r="37" s="1" customFormat="1" ht="30.75" customHeight="1">
      <c r="B37" s="285"/>
      <c r="C37" s="286"/>
      <c r="D37" s="284"/>
      <c r="E37" s="287" t="s">
        <v>1807</v>
      </c>
      <c r="F37" s="284"/>
      <c r="G37" s="284" t="s">
        <v>1808</v>
      </c>
      <c r="H37" s="284"/>
      <c r="I37" s="284"/>
      <c r="J37" s="284"/>
      <c r="K37" s="282"/>
    </row>
    <row r="38" s="1" customFormat="1" ht="15" customHeight="1">
      <c r="B38" s="285"/>
      <c r="C38" s="286"/>
      <c r="D38" s="284"/>
      <c r="E38" s="287" t="s">
        <v>56</v>
      </c>
      <c r="F38" s="284"/>
      <c r="G38" s="284" t="s">
        <v>1809</v>
      </c>
      <c r="H38" s="284"/>
      <c r="I38" s="284"/>
      <c r="J38" s="284"/>
      <c r="K38" s="282"/>
    </row>
    <row r="39" s="1" customFormat="1" ht="15" customHeight="1">
      <c r="B39" s="285"/>
      <c r="C39" s="286"/>
      <c r="D39" s="284"/>
      <c r="E39" s="287" t="s">
        <v>57</v>
      </c>
      <c r="F39" s="284"/>
      <c r="G39" s="284" t="s">
        <v>1810</v>
      </c>
      <c r="H39" s="284"/>
      <c r="I39" s="284"/>
      <c r="J39" s="284"/>
      <c r="K39" s="282"/>
    </row>
    <row r="40" s="1" customFormat="1" ht="15" customHeight="1">
      <c r="B40" s="285"/>
      <c r="C40" s="286"/>
      <c r="D40" s="284"/>
      <c r="E40" s="287" t="s">
        <v>129</v>
      </c>
      <c r="F40" s="284"/>
      <c r="G40" s="284" t="s">
        <v>1811</v>
      </c>
      <c r="H40" s="284"/>
      <c r="I40" s="284"/>
      <c r="J40" s="284"/>
      <c r="K40" s="282"/>
    </row>
    <row r="41" s="1" customFormat="1" ht="15" customHeight="1">
      <c r="B41" s="285"/>
      <c r="C41" s="286"/>
      <c r="D41" s="284"/>
      <c r="E41" s="287" t="s">
        <v>130</v>
      </c>
      <c r="F41" s="284"/>
      <c r="G41" s="284" t="s">
        <v>1812</v>
      </c>
      <c r="H41" s="284"/>
      <c r="I41" s="284"/>
      <c r="J41" s="284"/>
      <c r="K41" s="282"/>
    </row>
    <row r="42" s="1" customFormat="1" ht="15" customHeight="1">
      <c r="B42" s="285"/>
      <c r="C42" s="286"/>
      <c r="D42" s="284"/>
      <c r="E42" s="287" t="s">
        <v>1813</v>
      </c>
      <c r="F42" s="284"/>
      <c r="G42" s="284" t="s">
        <v>1814</v>
      </c>
      <c r="H42" s="284"/>
      <c r="I42" s="284"/>
      <c r="J42" s="284"/>
      <c r="K42" s="282"/>
    </row>
    <row r="43" s="1" customFormat="1" ht="15" customHeight="1">
      <c r="B43" s="285"/>
      <c r="C43" s="286"/>
      <c r="D43" s="284"/>
      <c r="E43" s="287"/>
      <c r="F43" s="284"/>
      <c r="G43" s="284" t="s">
        <v>1815</v>
      </c>
      <c r="H43" s="284"/>
      <c r="I43" s="284"/>
      <c r="J43" s="284"/>
      <c r="K43" s="282"/>
    </row>
    <row r="44" s="1" customFormat="1" ht="15" customHeight="1">
      <c r="B44" s="285"/>
      <c r="C44" s="286"/>
      <c r="D44" s="284"/>
      <c r="E44" s="287" t="s">
        <v>1816</v>
      </c>
      <c r="F44" s="284"/>
      <c r="G44" s="284" t="s">
        <v>1817</v>
      </c>
      <c r="H44" s="284"/>
      <c r="I44" s="284"/>
      <c r="J44" s="284"/>
      <c r="K44" s="282"/>
    </row>
    <row r="45" s="1" customFormat="1" ht="15" customHeight="1">
      <c r="B45" s="285"/>
      <c r="C45" s="286"/>
      <c r="D45" s="284"/>
      <c r="E45" s="287" t="s">
        <v>132</v>
      </c>
      <c r="F45" s="284"/>
      <c r="G45" s="284" t="s">
        <v>1818</v>
      </c>
      <c r="H45" s="284"/>
      <c r="I45" s="284"/>
      <c r="J45" s="284"/>
      <c r="K45" s="282"/>
    </row>
    <row r="46" s="1" customFormat="1" ht="12.75" customHeight="1">
      <c r="B46" s="285"/>
      <c r="C46" s="286"/>
      <c r="D46" s="284"/>
      <c r="E46" s="284"/>
      <c r="F46" s="284"/>
      <c r="G46" s="284"/>
      <c r="H46" s="284"/>
      <c r="I46" s="284"/>
      <c r="J46" s="284"/>
      <c r="K46" s="282"/>
    </row>
    <row r="47" s="1" customFormat="1" ht="15" customHeight="1">
      <c r="B47" s="285"/>
      <c r="C47" s="286"/>
      <c r="D47" s="284" t="s">
        <v>1819</v>
      </c>
      <c r="E47" s="284"/>
      <c r="F47" s="284"/>
      <c r="G47" s="284"/>
      <c r="H47" s="284"/>
      <c r="I47" s="284"/>
      <c r="J47" s="284"/>
      <c r="K47" s="282"/>
    </row>
    <row r="48" s="1" customFormat="1" ht="15" customHeight="1">
      <c r="B48" s="285"/>
      <c r="C48" s="286"/>
      <c r="D48" s="286"/>
      <c r="E48" s="284" t="s">
        <v>1820</v>
      </c>
      <c r="F48" s="284"/>
      <c r="G48" s="284"/>
      <c r="H48" s="284"/>
      <c r="I48" s="284"/>
      <c r="J48" s="284"/>
      <c r="K48" s="282"/>
    </row>
    <row r="49" s="1" customFormat="1" ht="15" customHeight="1">
      <c r="B49" s="285"/>
      <c r="C49" s="286"/>
      <c r="D49" s="286"/>
      <c r="E49" s="284" t="s">
        <v>1821</v>
      </c>
      <c r="F49" s="284"/>
      <c r="G49" s="284"/>
      <c r="H49" s="284"/>
      <c r="I49" s="284"/>
      <c r="J49" s="284"/>
      <c r="K49" s="282"/>
    </row>
    <row r="50" s="1" customFormat="1" ht="15" customHeight="1">
      <c r="B50" s="285"/>
      <c r="C50" s="286"/>
      <c r="D50" s="286"/>
      <c r="E50" s="284" t="s">
        <v>1822</v>
      </c>
      <c r="F50" s="284"/>
      <c r="G50" s="284"/>
      <c r="H50" s="284"/>
      <c r="I50" s="284"/>
      <c r="J50" s="284"/>
      <c r="K50" s="282"/>
    </row>
    <row r="51" s="1" customFormat="1" ht="15" customHeight="1">
      <c r="B51" s="285"/>
      <c r="C51" s="286"/>
      <c r="D51" s="284" t="s">
        <v>1823</v>
      </c>
      <c r="E51" s="284"/>
      <c r="F51" s="284"/>
      <c r="G51" s="284"/>
      <c r="H51" s="284"/>
      <c r="I51" s="284"/>
      <c r="J51" s="284"/>
      <c r="K51" s="282"/>
    </row>
    <row r="52" s="1" customFormat="1" ht="25.5" customHeight="1">
      <c r="B52" s="280"/>
      <c r="C52" s="281" t="s">
        <v>1824</v>
      </c>
      <c r="D52" s="281"/>
      <c r="E52" s="281"/>
      <c r="F52" s="281"/>
      <c r="G52" s="281"/>
      <c r="H52" s="281"/>
      <c r="I52" s="281"/>
      <c r="J52" s="281"/>
      <c r="K52" s="282"/>
    </row>
    <row r="53" s="1" customFormat="1" ht="5.25" customHeight="1">
      <c r="B53" s="280"/>
      <c r="C53" s="283"/>
      <c r="D53" s="283"/>
      <c r="E53" s="283"/>
      <c r="F53" s="283"/>
      <c r="G53" s="283"/>
      <c r="H53" s="283"/>
      <c r="I53" s="283"/>
      <c r="J53" s="283"/>
      <c r="K53" s="282"/>
    </row>
    <row r="54" s="1" customFormat="1" ht="15" customHeight="1">
      <c r="B54" s="280"/>
      <c r="C54" s="284" t="s">
        <v>1825</v>
      </c>
      <c r="D54" s="284"/>
      <c r="E54" s="284"/>
      <c r="F54" s="284"/>
      <c r="G54" s="284"/>
      <c r="H54" s="284"/>
      <c r="I54" s="284"/>
      <c r="J54" s="284"/>
      <c r="K54" s="282"/>
    </row>
    <row r="55" s="1" customFormat="1" ht="15" customHeight="1">
      <c r="B55" s="280"/>
      <c r="C55" s="284" t="s">
        <v>1826</v>
      </c>
      <c r="D55" s="284"/>
      <c r="E55" s="284"/>
      <c r="F55" s="284"/>
      <c r="G55" s="284"/>
      <c r="H55" s="284"/>
      <c r="I55" s="284"/>
      <c r="J55" s="284"/>
      <c r="K55" s="282"/>
    </row>
    <row r="56" s="1" customFormat="1" ht="12.75" customHeight="1">
      <c r="B56" s="280"/>
      <c r="C56" s="284"/>
      <c r="D56" s="284"/>
      <c r="E56" s="284"/>
      <c r="F56" s="284"/>
      <c r="G56" s="284"/>
      <c r="H56" s="284"/>
      <c r="I56" s="284"/>
      <c r="J56" s="284"/>
      <c r="K56" s="282"/>
    </row>
    <row r="57" s="1" customFormat="1" ht="15" customHeight="1">
      <c r="B57" s="280"/>
      <c r="C57" s="284" t="s">
        <v>1827</v>
      </c>
      <c r="D57" s="284"/>
      <c r="E57" s="284"/>
      <c r="F57" s="284"/>
      <c r="G57" s="284"/>
      <c r="H57" s="284"/>
      <c r="I57" s="284"/>
      <c r="J57" s="284"/>
      <c r="K57" s="282"/>
    </row>
    <row r="58" s="1" customFormat="1" ht="15" customHeight="1">
      <c r="B58" s="280"/>
      <c r="C58" s="286"/>
      <c r="D58" s="284" t="s">
        <v>1828</v>
      </c>
      <c r="E58" s="284"/>
      <c r="F58" s="284"/>
      <c r="G58" s="284"/>
      <c r="H58" s="284"/>
      <c r="I58" s="284"/>
      <c r="J58" s="284"/>
      <c r="K58" s="282"/>
    </row>
    <row r="59" s="1" customFormat="1" ht="15" customHeight="1">
      <c r="B59" s="280"/>
      <c r="C59" s="286"/>
      <c r="D59" s="284" t="s">
        <v>1829</v>
      </c>
      <c r="E59" s="284"/>
      <c r="F59" s="284"/>
      <c r="G59" s="284"/>
      <c r="H59" s="284"/>
      <c r="I59" s="284"/>
      <c r="J59" s="284"/>
      <c r="K59" s="282"/>
    </row>
    <row r="60" s="1" customFormat="1" ht="15" customHeight="1">
      <c r="B60" s="280"/>
      <c r="C60" s="286"/>
      <c r="D60" s="284" t="s">
        <v>1830</v>
      </c>
      <c r="E60" s="284"/>
      <c r="F60" s="284"/>
      <c r="G60" s="284"/>
      <c r="H60" s="284"/>
      <c r="I60" s="284"/>
      <c r="J60" s="284"/>
      <c r="K60" s="282"/>
    </row>
    <row r="61" s="1" customFormat="1" ht="15" customHeight="1">
      <c r="B61" s="280"/>
      <c r="C61" s="286"/>
      <c r="D61" s="284" t="s">
        <v>1831</v>
      </c>
      <c r="E61" s="284"/>
      <c r="F61" s="284"/>
      <c r="G61" s="284"/>
      <c r="H61" s="284"/>
      <c r="I61" s="284"/>
      <c r="J61" s="284"/>
      <c r="K61" s="282"/>
    </row>
    <row r="62" s="1" customFormat="1" ht="15" customHeight="1">
      <c r="B62" s="280"/>
      <c r="C62" s="286"/>
      <c r="D62" s="289" t="s">
        <v>1832</v>
      </c>
      <c r="E62" s="289"/>
      <c r="F62" s="289"/>
      <c r="G62" s="289"/>
      <c r="H62" s="289"/>
      <c r="I62" s="289"/>
      <c r="J62" s="289"/>
      <c r="K62" s="282"/>
    </row>
    <row r="63" s="1" customFormat="1" ht="15" customHeight="1">
      <c r="B63" s="280"/>
      <c r="C63" s="286"/>
      <c r="D63" s="284" t="s">
        <v>1833</v>
      </c>
      <c r="E63" s="284"/>
      <c r="F63" s="284"/>
      <c r="G63" s="284"/>
      <c r="H63" s="284"/>
      <c r="I63" s="284"/>
      <c r="J63" s="284"/>
      <c r="K63" s="282"/>
    </row>
    <row r="64" s="1" customFormat="1" ht="12.75" customHeight="1">
      <c r="B64" s="280"/>
      <c r="C64" s="286"/>
      <c r="D64" s="286"/>
      <c r="E64" s="290"/>
      <c r="F64" s="286"/>
      <c r="G64" s="286"/>
      <c r="H64" s="286"/>
      <c r="I64" s="286"/>
      <c r="J64" s="286"/>
      <c r="K64" s="282"/>
    </row>
    <row r="65" s="1" customFormat="1" ht="15" customHeight="1">
      <c r="B65" s="280"/>
      <c r="C65" s="286"/>
      <c r="D65" s="284" t="s">
        <v>1834</v>
      </c>
      <c r="E65" s="284"/>
      <c r="F65" s="284"/>
      <c r="G65" s="284"/>
      <c r="H65" s="284"/>
      <c r="I65" s="284"/>
      <c r="J65" s="284"/>
      <c r="K65" s="282"/>
    </row>
    <row r="66" s="1" customFormat="1" ht="15" customHeight="1">
      <c r="B66" s="280"/>
      <c r="C66" s="286"/>
      <c r="D66" s="289" t="s">
        <v>1835</v>
      </c>
      <c r="E66" s="289"/>
      <c r="F66" s="289"/>
      <c r="G66" s="289"/>
      <c r="H66" s="289"/>
      <c r="I66" s="289"/>
      <c r="J66" s="289"/>
      <c r="K66" s="282"/>
    </row>
    <row r="67" s="1" customFormat="1" ht="15" customHeight="1">
      <c r="B67" s="280"/>
      <c r="C67" s="286"/>
      <c r="D67" s="284" t="s">
        <v>1836</v>
      </c>
      <c r="E67" s="284"/>
      <c r="F67" s="284"/>
      <c r="G67" s="284"/>
      <c r="H67" s="284"/>
      <c r="I67" s="284"/>
      <c r="J67" s="284"/>
      <c r="K67" s="282"/>
    </row>
    <row r="68" s="1" customFormat="1" ht="15" customHeight="1">
      <c r="B68" s="280"/>
      <c r="C68" s="286"/>
      <c r="D68" s="284" t="s">
        <v>1837</v>
      </c>
      <c r="E68" s="284"/>
      <c r="F68" s="284"/>
      <c r="G68" s="284"/>
      <c r="H68" s="284"/>
      <c r="I68" s="284"/>
      <c r="J68" s="284"/>
      <c r="K68" s="282"/>
    </row>
    <row r="69" s="1" customFormat="1" ht="15" customHeight="1">
      <c r="B69" s="280"/>
      <c r="C69" s="286"/>
      <c r="D69" s="284" t="s">
        <v>1838</v>
      </c>
      <c r="E69" s="284"/>
      <c r="F69" s="284"/>
      <c r="G69" s="284"/>
      <c r="H69" s="284"/>
      <c r="I69" s="284"/>
      <c r="J69" s="284"/>
      <c r="K69" s="282"/>
    </row>
    <row r="70" s="1" customFormat="1" ht="15" customHeight="1">
      <c r="B70" s="280"/>
      <c r="C70" s="286"/>
      <c r="D70" s="284" t="s">
        <v>1839</v>
      </c>
      <c r="E70" s="284"/>
      <c r="F70" s="284"/>
      <c r="G70" s="284"/>
      <c r="H70" s="284"/>
      <c r="I70" s="284"/>
      <c r="J70" s="284"/>
      <c r="K70" s="282"/>
    </row>
    <row r="71" s="1" customFormat="1" ht="12.75" customHeight="1">
      <c r="B71" s="291"/>
      <c r="C71" s="292"/>
      <c r="D71" s="292"/>
      <c r="E71" s="292"/>
      <c r="F71" s="292"/>
      <c r="G71" s="292"/>
      <c r="H71" s="292"/>
      <c r="I71" s="292"/>
      <c r="J71" s="292"/>
      <c r="K71" s="293"/>
    </row>
    <row r="72" s="1" customFormat="1" ht="18.75" customHeight="1">
      <c r="B72" s="294"/>
      <c r="C72" s="294"/>
      <c r="D72" s="294"/>
      <c r="E72" s="294"/>
      <c r="F72" s="294"/>
      <c r="G72" s="294"/>
      <c r="H72" s="294"/>
      <c r="I72" s="294"/>
      <c r="J72" s="294"/>
      <c r="K72" s="295"/>
    </row>
    <row r="73" s="1" customFormat="1" ht="18.75" customHeight="1">
      <c r="B73" s="295"/>
      <c r="C73" s="295"/>
      <c r="D73" s="295"/>
      <c r="E73" s="295"/>
      <c r="F73" s="295"/>
      <c r="G73" s="295"/>
      <c r="H73" s="295"/>
      <c r="I73" s="295"/>
      <c r="J73" s="295"/>
      <c r="K73" s="295"/>
    </row>
    <row r="74" s="1" customFormat="1" ht="7.5" customHeight="1">
      <c r="B74" s="296"/>
      <c r="C74" s="297"/>
      <c r="D74" s="297"/>
      <c r="E74" s="297"/>
      <c r="F74" s="297"/>
      <c r="G74" s="297"/>
      <c r="H74" s="297"/>
      <c r="I74" s="297"/>
      <c r="J74" s="297"/>
      <c r="K74" s="298"/>
    </row>
    <row r="75" s="1" customFormat="1" ht="45" customHeight="1">
      <c r="B75" s="299"/>
      <c r="C75" s="300" t="s">
        <v>1840</v>
      </c>
      <c r="D75" s="300"/>
      <c r="E75" s="300"/>
      <c r="F75" s="300"/>
      <c r="G75" s="300"/>
      <c r="H75" s="300"/>
      <c r="I75" s="300"/>
      <c r="J75" s="300"/>
      <c r="K75" s="301"/>
    </row>
    <row r="76" s="1" customFormat="1" ht="17.25" customHeight="1">
      <c r="B76" s="299"/>
      <c r="C76" s="302" t="s">
        <v>1841</v>
      </c>
      <c r="D76" s="302"/>
      <c r="E76" s="302"/>
      <c r="F76" s="302" t="s">
        <v>1842</v>
      </c>
      <c r="G76" s="303"/>
      <c r="H76" s="302" t="s">
        <v>57</v>
      </c>
      <c r="I76" s="302" t="s">
        <v>60</v>
      </c>
      <c r="J76" s="302" t="s">
        <v>1843</v>
      </c>
      <c r="K76" s="301"/>
    </row>
    <row r="77" s="1" customFormat="1" ht="17.25" customHeight="1">
      <c r="B77" s="299"/>
      <c r="C77" s="304" t="s">
        <v>1844</v>
      </c>
      <c r="D77" s="304"/>
      <c r="E77" s="304"/>
      <c r="F77" s="305" t="s">
        <v>1845</v>
      </c>
      <c r="G77" s="306"/>
      <c r="H77" s="304"/>
      <c r="I77" s="304"/>
      <c r="J77" s="304" t="s">
        <v>1846</v>
      </c>
      <c r="K77" s="301"/>
    </row>
    <row r="78" s="1" customFormat="1" ht="5.25" customHeight="1">
      <c r="B78" s="299"/>
      <c r="C78" s="307"/>
      <c r="D78" s="307"/>
      <c r="E78" s="307"/>
      <c r="F78" s="307"/>
      <c r="G78" s="308"/>
      <c r="H78" s="307"/>
      <c r="I78" s="307"/>
      <c r="J78" s="307"/>
      <c r="K78" s="301"/>
    </row>
    <row r="79" s="1" customFormat="1" ht="15" customHeight="1">
      <c r="B79" s="299"/>
      <c r="C79" s="287" t="s">
        <v>56</v>
      </c>
      <c r="D79" s="309"/>
      <c r="E79" s="309"/>
      <c r="F79" s="310" t="s">
        <v>1847</v>
      </c>
      <c r="G79" s="311"/>
      <c r="H79" s="287" t="s">
        <v>1848</v>
      </c>
      <c r="I79" s="287" t="s">
        <v>1849</v>
      </c>
      <c r="J79" s="287">
        <v>20</v>
      </c>
      <c r="K79" s="301"/>
    </row>
    <row r="80" s="1" customFormat="1" ht="15" customHeight="1">
      <c r="B80" s="299"/>
      <c r="C80" s="287" t="s">
        <v>81</v>
      </c>
      <c r="D80" s="287"/>
      <c r="E80" s="287"/>
      <c r="F80" s="310" t="s">
        <v>1847</v>
      </c>
      <c r="G80" s="311"/>
      <c r="H80" s="287" t="s">
        <v>1850</v>
      </c>
      <c r="I80" s="287" t="s">
        <v>1849</v>
      </c>
      <c r="J80" s="287">
        <v>120</v>
      </c>
      <c r="K80" s="301"/>
    </row>
    <row r="81" s="1" customFormat="1" ht="15" customHeight="1">
      <c r="B81" s="312"/>
      <c r="C81" s="287" t="s">
        <v>1851</v>
      </c>
      <c r="D81" s="287"/>
      <c r="E81" s="287"/>
      <c r="F81" s="310" t="s">
        <v>1852</v>
      </c>
      <c r="G81" s="311"/>
      <c r="H81" s="287" t="s">
        <v>1853</v>
      </c>
      <c r="I81" s="287" t="s">
        <v>1849</v>
      </c>
      <c r="J81" s="287">
        <v>50</v>
      </c>
      <c r="K81" s="301"/>
    </row>
    <row r="82" s="1" customFormat="1" ht="15" customHeight="1">
      <c r="B82" s="312"/>
      <c r="C82" s="287" t="s">
        <v>1854</v>
      </c>
      <c r="D82" s="287"/>
      <c r="E82" s="287"/>
      <c r="F82" s="310" t="s">
        <v>1847</v>
      </c>
      <c r="G82" s="311"/>
      <c r="H82" s="287" t="s">
        <v>1855</v>
      </c>
      <c r="I82" s="287" t="s">
        <v>1856</v>
      </c>
      <c r="J82" s="287"/>
      <c r="K82" s="301"/>
    </row>
    <row r="83" s="1" customFormat="1" ht="15" customHeight="1">
      <c r="B83" s="312"/>
      <c r="C83" s="313" t="s">
        <v>1857</v>
      </c>
      <c r="D83" s="313"/>
      <c r="E83" s="313"/>
      <c r="F83" s="314" t="s">
        <v>1852</v>
      </c>
      <c r="G83" s="313"/>
      <c r="H83" s="313" t="s">
        <v>1858</v>
      </c>
      <c r="I83" s="313" t="s">
        <v>1849</v>
      </c>
      <c r="J83" s="313">
        <v>15</v>
      </c>
      <c r="K83" s="301"/>
    </row>
    <row r="84" s="1" customFormat="1" ht="15" customHeight="1">
      <c r="B84" s="312"/>
      <c r="C84" s="313" t="s">
        <v>1859</v>
      </c>
      <c r="D84" s="313"/>
      <c r="E84" s="313"/>
      <c r="F84" s="314" t="s">
        <v>1852</v>
      </c>
      <c r="G84" s="313"/>
      <c r="H84" s="313" t="s">
        <v>1860</v>
      </c>
      <c r="I84" s="313" t="s">
        <v>1849</v>
      </c>
      <c r="J84" s="313">
        <v>15</v>
      </c>
      <c r="K84" s="301"/>
    </row>
    <row r="85" s="1" customFormat="1" ht="15" customHeight="1">
      <c r="B85" s="312"/>
      <c r="C85" s="313" t="s">
        <v>1861</v>
      </c>
      <c r="D85" s="313"/>
      <c r="E85" s="313"/>
      <c r="F85" s="314" t="s">
        <v>1852</v>
      </c>
      <c r="G85" s="313"/>
      <c r="H85" s="313" t="s">
        <v>1862</v>
      </c>
      <c r="I85" s="313" t="s">
        <v>1849</v>
      </c>
      <c r="J85" s="313">
        <v>20</v>
      </c>
      <c r="K85" s="301"/>
    </row>
    <row r="86" s="1" customFormat="1" ht="15" customHeight="1">
      <c r="B86" s="312"/>
      <c r="C86" s="313" t="s">
        <v>1863</v>
      </c>
      <c r="D86" s="313"/>
      <c r="E86" s="313"/>
      <c r="F86" s="314" t="s">
        <v>1852</v>
      </c>
      <c r="G86" s="313"/>
      <c r="H86" s="313" t="s">
        <v>1864</v>
      </c>
      <c r="I86" s="313" t="s">
        <v>1849</v>
      </c>
      <c r="J86" s="313">
        <v>20</v>
      </c>
      <c r="K86" s="301"/>
    </row>
    <row r="87" s="1" customFormat="1" ht="15" customHeight="1">
      <c r="B87" s="312"/>
      <c r="C87" s="287" t="s">
        <v>1865</v>
      </c>
      <c r="D87" s="287"/>
      <c r="E87" s="287"/>
      <c r="F87" s="310" t="s">
        <v>1852</v>
      </c>
      <c r="G87" s="311"/>
      <c r="H87" s="287" t="s">
        <v>1866</v>
      </c>
      <c r="I87" s="287" t="s">
        <v>1849</v>
      </c>
      <c r="J87" s="287">
        <v>50</v>
      </c>
      <c r="K87" s="301"/>
    </row>
    <row r="88" s="1" customFormat="1" ht="15" customHeight="1">
      <c r="B88" s="312"/>
      <c r="C88" s="287" t="s">
        <v>1867</v>
      </c>
      <c r="D88" s="287"/>
      <c r="E88" s="287"/>
      <c r="F88" s="310" t="s">
        <v>1852</v>
      </c>
      <c r="G88" s="311"/>
      <c r="H88" s="287" t="s">
        <v>1868</v>
      </c>
      <c r="I88" s="287" t="s">
        <v>1849</v>
      </c>
      <c r="J88" s="287">
        <v>20</v>
      </c>
      <c r="K88" s="301"/>
    </row>
    <row r="89" s="1" customFormat="1" ht="15" customHeight="1">
      <c r="B89" s="312"/>
      <c r="C89" s="287" t="s">
        <v>1869</v>
      </c>
      <c r="D89" s="287"/>
      <c r="E89" s="287"/>
      <c r="F89" s="310" t="s">
        <v>1852</v>
      </c>
      <c r="G89" s="311"/>
      <c r="H89" s="287" t="s">
        <v>1870</v>
      </c>
      <c r="I89" s="287" t="s">
        <v>1849</v>
      </c>
      <c r="J89" s="287">
        <v>20</v>
      </c>
      <c r="K89" s="301"/>
    </row>
    <row r="90" s="1" customFormat="1" ht="15" customHeight="1">
      <c r="B90" s="312"/>
      <c r="C90" s="287" t="s">
        <v>1871</v>
      </c>
      <c r="D90" s="287"/>
      <c r="E90" s="287"/>
      <c r="F90" s="310" t="s">
        <v>1852</v>
      </c>
      <c r="G90" s="311"/>
      <c r="H90" s="287" t="s">
        <v>1872</v>
      </c>
      <c r="I90" s="287" t="s">
        <v>1849</v>
      </c>
      <c r="J90" s="287">
        <v>50</v>
      </c>
      <c r="K90" s="301"/>
    </row>
    <row r="91" s="1" customFormat="1" ht="15" customHeight="1">
      <c r="B91" s="312"/>
      <c r="C91" s="287" t="s">
        <v>1873</v>
      </c>
      <c r="D91" s="287"/>
      <c r="E91" s="287"/>
      <c r="F91" s="310" t="s">
        <v>1852</v>
      </c>
      <c r="G91" s="311"/>
      <c r="H91" s="287" t="s">
        <v>1873</v>
      </c>
      <c r="I91" s="287" t="s">
        <v>1849</v>
      </c>
      <c r="J91" s="287">
        <v>50</v>
      </c>
      <c r="K91" s="301"/>
    </row>
    <row r="92" s="1" customFormat="1" ht="15" customHeight="1">
      <c r="B92" s="312"/>
      <c r="C92" s="287" t="s">
        <v>1874</v>
      </c>
      <c r="D92" s="287"/>
      <c r="E92" s="287"/>
      <c r="F92" s="310" t="s">
        <v>1852</v>
      </c>
      <c r="G92" s="311"/>
      <c r="H92" s="287" t="s">
        <v>1875</v>
      </c>
      <c r="I92" s="287" t="s">
        <v>1849</v>
      </c>
      <c r="J92" s="287">
        <v>255</v>
      </c>
      <c r="K92" s="301"/>
    </row>
    <row r="93" s="1" customFormat="1" ht="15" customHeight="1">
      <c r="B93" s="312"/>
      <c r="C93" s="287" t="s">
        <v>1876</v>
      </c>
      <c r="D93" s="287"/>
      <c r="E93" s="287"/>
      <c r="F93" s="310" t="s">
        <v>1847</v>
      </c>
      <c r="G93" s="311"/>
      <c r="H93" s="287" t="s">
        <v>1877</v>
      </c>
      <c r="I93" s="287" t="s">
        <v>1878</v>
      </c>
      <c r="J93" s="287"/>
      <c r="K93" s="301"/>
    </row>
    <row r="94" s="1" customFormat="1" ht="15" customHeight="1">
      <c r="B94" s="312"/>
      <c r="C94" s="287" t="s">
        <v>1879</v>
      </c>
      <c r="D94" s="287"/>
      <c r="E94" s="287"/>
      <c r="F94" s="310" t="s">
        <v>1847</v>
      </c>
      <c r="G94" s="311"/>
      <c r="H94" s="287" t="s">
        <v>1880</v>
      </c>
      <c r="I94" s="287" t="s">
        <v>1881</v>
      </c>
      <c r="J94" s="287"/>
      <c r="K94" s="301"/>
    </row>
    <row r="95" s="1" customFormat="1" ht="15" customHeight="1">
      <c r="B95" s="312"/>
      <c r="C95" s="287" t="s">
        <v>1882</v>
      </c>
      <c r="D95" s="287"/>
      <c r="E95" s="287"/>
      <c r="F95" s="310" t="s">
        <v>1847</v>
      </c>
      <c r="G95" s="311"/>
      <c r="H95" s="287" t="s">
        <v>1882</v>
      </c>
      <c r="I95" s="287" t="s">
        <v>1881</v>
      </c>
      <c r="J95" s="287"/>
      <c r="K95" s="301"/>
    </row>
    <row r="96" s="1" customFormat="1" ht="15" customHeight="1">
      <c r="B96" s="312"/>
      <c r="C96" s="287" t="s">
        <v>41</v>
      </c>
      <c r="D96" s="287"/>
      <c r="E96" s="287"/>
      <c r="F96" s="310" t="s">
        <v>1847</v>
      </c>
      <c r="G96" s="311"/>
      <c r="H96" s="287" t="s">
        <v>1883</v>
      </c>
      <c r="I96" s="287" t="s">
        <v>1881</v>
      </c>
      <c r="J96" s="287"/>
      <c r="K96" s="301"/>
    </row>
    <row r="97" s="1" customFormat="1" ht="15" customHeight="1">
      <c r="B97" s="312"/>
      <c r="C97" s="287" t="s">
        <v>51</v>
      </c>
      <c r="D97" s="287"/>
      <c r="E97" s="287"/>
      <c r="F97" s="310" t="s">
        <v>1847</v>
      </c>
      <c r="G97" s="311"/>
      <c r="H97" s="287" t="s">
        <v>1884</v>
      </c>
      <c r="I97" s="287" t="s">
        <v>1881</v>
      </c>
      <c r="J97" s="287"/>
      <c r="K97" s="301"/>
    </row>
    <row r="98" s="1" customFormat="1" ht="15" customHeight="1">
      <c r="B98" s="315"/>
      <c r="C98" s="316"/>
      <c r="D98" s="316"/>
      <c r="E98" s="316"/>
      <c r="F98" s="316"/>
      <c r="G98" s="316"/>
      <c r="H98" s="316"/>
      <c r="I98" s="316"/>
      <c r="J98" s="316"/>
      <c r="K98" s="317"/>
    </row>
    <row r="99" s="1" customFormat="1" ht="18.75" customHeight="1">
      <c r="B99" s="318"/>
      <c r="C99" s="319"/>
      <c r="D99" s="319"/>
      <c r="E99" s="319"/>
      <c r="F99" s="319"/>
      <c r="G99" s="319"/>
      <c r="H99" s="319"/>
      <c r="I99" s="319"/>
      <c r="J99" s="319"/>
      <c r="K99" s="318"/>
    </row>
    <row r="100" s="1" customFormat="1" ht="18.75" customHeight="1">
      <c r="B100" s="295"/>
      <c r="C100" s="295"/>
      <c r="D100" s="295"/>
      <c r="E100" s="295"/>
      <c r="F100" s="295"/>
      <c r="G100" s="295"/>
      <c r="H100" s="295"/>
      <c r="I100" s="295"/>
      <c r="J100" s="295"/>
      <c r="K100" s="295"/>
    </row>
    <row r="101" s="1" customFormat="1" ht="7.5" customHeight="1">
      <c r="B101" s="296"/>
      <c r="C101" s="297"/>
      <c r="D101" s="297"/>
      <c r="E101" s="297"/>
      <c r="F101" s="297"/>
      <c r="G101" s="297"/>
      <c r="H101" s="297"/>
      <c r="I101" s="297"/>
      <c r="J101" s="297"/>
      <c r="K101" s="298"/>
    </row>
    <row r="102" s="1" customFormat="1" ht="45" customHeight="1">
      <c r="B102" s="299"/>
      <c r="C102" s="300" t="s">
        <v>1885</v>
      </c>
      <c r="D102" s="300"/>
      <c r="E102" s="300"/>
      <c r="F102" s="300"/>
      <c r="G102" s="300"/>
      <c r="H102" s="300"/>
      <c r="I102" s="300"/>
      <c r="J102" s="300"/>
      <c r="K102" s="301"/>
    </row>
    <row r="103" s="1" customFormat="1" ht="17.25" customHeight="1">
      <c r="B103" s="299"/>
      <c r="C103" s="302" t="s">
        <v>1841</v>
      </c>
      <c r="D103" s="302"/>
      <c r="E103" s="302"/>
      <c r="F103" s="302" t="s">
        <v>1842</v>
      </c>
      <c r="G103" s="303"/>
      <c r="H103" s="302" t="s">
        <v>57</v>
      </c>
      <c r="I103" s="302" t="s">
        <v>60</v>
      </c>
      <c r="J103" s="302" t="s">
        <v>1843</v>
      </c>
      <c r="K103" s="301"/>
    </row>
    <row r="104" s="1" customFormat="1" ht="17.25" customHeight="1">
      <c r="B104" s="299"/>
      <c r="C104" s="304" t="s">
        <v>1844</v>
      </c>
      <c r="D104" s="304"/>
      <c r="E104" s="304"/>
      <c r="F104" s="305" t="s">
        <v>1845</v>
      </c>
      <c r="G104" s="306"/>
      <c r="H104" s="304"/>
      <c r="I104" s="304"/>
      <c r="J104" s="304" t="s">
        <v>1846</v>
      </c>
      <c r="K104" s="301"/>
    </row>
    <row r="105" s="1" customFormat="1" ht="5.25" customHeight="1">
      <c r="B105" s="299"/>
      <c r="C105" s="302"/>
      <c r="D105" s="302"/>
      <c r="E105" s="302"/>
      <c r="F105" s="302"/>
      <c r="G105" s="320"/>
      <c r="H105" s="302"/>
      <c r="I105" s="302"/>
      <c r="J105" s="302"/>
      <c r="K105" s="301"/>
    </row>
    <row r="106" s="1" customFormat="1" ht="15" customHeight="1">
      <c r="B106" s="299"/>
      <c r="C106" s="287" t="s">
        <v>56</v>
      </c>
      <c r="D106" s="309"/>
      <c r="E106" s="309"/>
      <c r="F106" s="310" t="s">
        <v>1847</v>
      </c>
      <c r="G106" s="287"/>
      <c r="H106" s="287" t="s">
        <v>1886</v>
      </c>
      <c r="I106" s="287" t="s">
        <v>1849</v>
      </c>
      <c r="J106" s="287">
        <v>20</v>
      </c>
      <c r="K106" s="301"/>
    </row>
    <row r="107" s="1" customFormat="1" ht="15" customHeight="1">
      <c r="B107" s="299"/>
      <c r="C107" s="287" t="s">
        <v>81</v>
      </c>
      <c r="D107" s="287"/>
      <c r="E107" s="287"/>
      <c r="F107" s="310" t="s">
        <v>1847</v>
      </c>
      <c r="G107" s="287"/>
      <c r="H107" s="287" t="s">
        <v>1886</v>
      </c>
      <c r="I107" s="287" t="s">
        <v>1849</v>
      </c>
      <c r="J107" s="287">
        <v>120</v>
      </c>
      <c r="K107" s="301"/>
    </row>
    <row r="108" s="1" customFormat="1" ht="15" customHeight="1">
      <c r="B108" s="312"/>
      <c r="C108" s="287" t="s">
        <v>1851</v>
      </c>
      <c r="D108" s="287"/>
      <c r="E108" s="287"/>
      <c r="F108" s="310" t="s">
        <v>1852</v>
      </c>
      <c r="G108" s="287"/>
      <c r="H108" s="287" t="s">
        <v>1886</v>
      </c>
      <c r="I108" s="287" t="s">
        <v>1849</v>
      </c>
      <c r="J108" s="287">
        <v>50</v>
      </c>
      <c r="K108" s="301"/>
    </row>
    <row r="109" s="1" customFormat="1" ht="15" customHeight="1">
      <c r="B109" s="312"/>
      <c r="C109" s="287" t="s">
        <v>1854</v>
      </c>
      <c r="D109" s="287"/>
      <c r="E109" s="287"/>
      <c r="F109" s="310" t="s">
        <v>1847</v>
      </c>
      <c r="G109" s="287"/>
      <c r="H109" s="287" t="s">
        <v>1886</v>
      </c>
      <c r="I109" s="287" t="s">
        <v>1856</v>
      </c>
      <c r="J109" s="287"/>
      <c r="K109" s="301"/>
    </row>
    <row r="110" s="1" customFormat="1" ht="15" customHeight="1">
      <c r="B110" s="312"/>
      <c r="C110" s="287" t="s">
        <v>1865</v>
      </c>
      <c r="D110" s="287"/>
      <c r="E110" s="287"/>
      <c r="F110" s="310" t="s">
        <v>1852</v>
      </c>
      <c r="G110" s="287"/>
      <c r="H110" s="287" t="s">
        <v>1886</v>
      </c>
      <c r="I110" s="287" t="s">
        <v>1849</v>
      </c>
      <c r="J110" s="287">
        <v>50</v>
      </c>
      <c r="K110" s="301"/>
    </row>
    <row r="111" s="1" customFormat="1" ht="15" customHeight="1">
      <c r="B111" s="312"/>
      <c r="C111" s="287" t="s">
        <v>1873</v>
      </c>
      <c r="D111" s="287"/>
      <c r="E111" s="287"/>
      <c r="F111" s="310" t="s">
        <v>1852</v>
      </c>
      <c r="G111" s="287"/>
      <c r="H111" s="287" t="s">
        <v>1886</v>
      </c>
      <c r="I111" s="287" t="s">
        <v>1849</v>
      </c>
      <c r="J111" s="287">
        <v>50</v>
      </c>
      <c r="K111" s="301"/>
    </row>
    <row r="112" s="1" customFormat="1" ht="15" customHeight="1">
      <c r="B112" s="312"/>
      <c r="C112" s="287" t="s">
        <v>1871</v>
      </c>
      <c r="D112" s="287"/>
      <c r="E112" s="287"/>
      <c r="F112" s="310" t="s">
        <v>1852</v>
      </c>
      <c r="G112" s="287"/>
      <c r="H112" s="287" t="s">
        <v>1886</v>
      </c>
      <c r="I112" s="287" t="s">
        <v>1849</v>
      </c>
      <c r="J112" s="287">
        <v>50</v>
      </c>
      <c r="K112" s="301"/>
    </row>
    <row r="113" s="1" customFormat="1" ht="15" customHeight="1">
      <c r="B113" s="312"/>
      <c r="C113" s="287" t="s">
        <v>56</v>
      </c>
      <c r="D113" s="287"/>
      <c r="E113" s="287"/>
      <c r="F113" s="310" t="s">
        <v>1847</v>
      </c>
      <c r="G113" s="287"/>
      <c r="H113" s="287" t="s">
        <v>1887</v>
      </c>
      <c r="I113" s="287" t="s">
        <v>1849</v>
      </c>
      <c r="J113" s="287">
        <v>20</v>
      </c>
      <c r="K113" s="301"/>
    </row>
    <row r="114" s="1" customFormat="1" ht="15" customHeight="1">
      <c r="B114" s="312"/>
      <c r="C114" s="287" t="s">
        <v>1888</v>
      </c>
      <c r="D114" s="287"/>
      <c r="E114" s="287"/>
      <c r="F114" s="310" t="s">
        <v>1847</v>
      </c>
      <c r="G114" s="287"/>
      <c r="H114" s="287" t="s">
        <v>1889</v>
      </c>
      <c r="I114" s="287" t="s">
        <v>1849</v>
      </c>
      <c r="J114" s="287">
        <v>120</v>
      </c>
      <c r="K114" s="301"/>
    </row>
    <row r="115" s="1" customFormat="1" ht="15" customHeight="1">
      <c r="B115" s="312"/>
      <c r="C115" s="287" t="s">
        <v>41</v>
      </c>
      <c r="D115" s="287"/>
      <c r="E115" s="287"/>
      <c r="F115" s="310" t="s">
        <v>1847</v>
      </c>
      <c r="G115" s="287"/>
      <c r="H115" s="287" t="s">
        <v>1890</v>
      </c>
      <c r="I115" s="287" t="s">
        <v>1881</v>
      </c>
      <c r="J115" s="287"/>
      <c r="K115" s="301"/>
    </row>
    <row r="116" s="1" customFormat="1" ht="15" customHeight="1">
      <c r="B116" s="312"/>
      <c r="C116" s="287" t="s">
        <v>51</v>
      </c>
      <c r="D116" s="287"/>
      <c r="E116" s="287"/>
      <c r="F116" s="310" t="s">
        <v>1847</v>
      </c>
      <c r="G116" s="287"/>
      <c r="H116" s="287" t="s">
        <v>1891</v>
      </c>
      <c r="I116" s="287" t="s">
        <v>1881</v>
      </c>
      <c r="J116" s="287"/>
      <c r="K116" s="301"/>
    </row>
    <row r="117" s="1" customFormat="1" ht="15" customHeight="1">
      <c r="B117" s="312"/>
      <c r="C117" s="287" t="s">
        <v>60</v>
      </c>
      <c r="D117" s="287"/>
      <c r="E117" s="287"/>
      <c r="F117" s="310" t="s">
        <v>1847</v>
      </c>
      <c r="G117" s="287"/>
      <c r="H117" s="287" t="s">
        <v>1892</v>
      </c>
      <c r="I117" s="287" t="s">
        <v>1893</v>
      </c>
      <c r="J117" s="287"/>
      <c r="K117" s="301"/>
    </row>
    <row r="118" s="1" customFormat="1" ht="15" customHeight="1">
      <c r="B118" s="315"/>
      <c r="C118" s="321"/>
      <c r="D118" s="321"/>
      <c r="E118" s="321"/>
      <c r="F118" s="321"/>
      <c r="G118" s="321"/>
      <c r="H118" s="321"/>
      <c r="I118" s="321"/>
      <c r="J118" s="321"/>
      <c r="K118" s="317"/>
    </row>
    <row r="119" s="1" customFormat="1" ht="18.75" customHeight="1">
      <c r="B119" s="322"/>
      <c r="C119" s="323"/>
      <c r="D119" s="323"/>
      <c r="E119" s="323"/>
      <c r="F119" s="324"/>
      <c r="G119" s="323"/>
      <c r="H119" s="323"/>
      <c r="I119" s="323"/>
      <c r="J119" s="323"/>
      <c r="K119" s="322"/>
    </row>
    <row r="120" s="1" customFormat="1" ht="18.75" customHeight="1">
      <c r="B120" s="295"/>
      <c r="C120" s="295"/>
      <c r="D120" s="295"/>
      <c r="E120" s="295"/>
      <c r="F120" s="295"/>
      <c r="G120" s="295"/>
      <c r="H120" s="295"/>
      <c r="I120" s="295"/>
      <c r="J120" s="295"/>
      <c r="K120" s="295"/>
    </row>
    <row r="121" s="1" customFormat="1" ht="7.5" customHeight="1">
      <c r="B121" s="325"/>
      <c r="C121" s="326"/>
      <c r="D121" s="326"/>
      <c r="E121" s="326"/>
      <c r="F121" s="326"/>
      <c r="G121" s="326"/>
      <c r="H121" s="326"/>
      <c r="I121" s="326"/>
      <c r="J121" s="326"/>
      <c r="K121" s="327"/>
    </row>
    <row r="122" s="1" customFormat="1" ht="45" customHeight="1">
      <c r="B122" s="328"/>
      <c r="C122" s="278" t="s">
        <v>1894</v>
      </c>
      <c r="D122" s="278"/>
      <c r="E122" s="278"/>
      <c r="F122" s="278"/>
      <c r="G122" s="278"/>
      <c r="H122" s="278"/>
      <c r="I122" s="278"/>
      <c r="J122" s="278"/>
      <c r="K122" s="329"/>
    </row>
    <row r="123" s="1" customFormat="1" ht="17.25" customHeight="1">
      <c r="B123" s="330"/>
      <c r="C123" s="302" t="s">
        <v>1841</v>
      </c>
      <c r="D123" s="302"/>
      <c r="E123" s="302"/>
      <c r="F123" s="302" t="s">
        <v>1842</v>
      </c>
      <c r="G123" s="303"/>
      <c r="H123" s="302" t="s">
        <v>57</v>
      </c>
      <c r="I123" s="302" t="s">
        <v>60</v>
      </c>
      <c r="J123" s="302" t="s">
        <v>1843</v>
      </c>
      <c r="K123" s="331"/>
    </row>
    <row r="124" s="1" customFormat="1" ht="17.25" customHeight="1">
      <c r="B124" s="330"/>
      <c r="C124" s="304" t="s">
        <v>1844</v>
      </c>
      <c r="D124" s="304"/>
      <c r="E124" s="304"/>
      <c r="F124" s="305" t="s">
        <v>1845</v>
      </c>
      <c r="G124" s="306"/>
      <c r="H124" s="304"/>
      <c r="I124" s="304"/>
      <c r="J124" s="304" t="s">
        <v>1846</v>
      </c>
      <c r="K124" s="331"/>
    </row>
    <row r="125" s="1" customFormat="1" ht="5.25" customHeight="1">
      <c r="B125" s="332"/>
      <c r="C125" s="307"/>
      <c r="D125" s="307"/>
      <c r="E125" s="307"/>
      <c r="F125" s="307"/>
      <c r="G125" s="333"/>
      <c r="H125" s="307"/>
      <c r="I125" s="307"/>
      <c r="J125" s="307"/>
      <c r="K125" s="334"/>
    </row>
    <row r="126" s="1" customFormat="1" ht="15" customHeight="1">
      <c r="B126" s="332"/>
      <c r="C126" s="287" t="s">
        <v>81</v>
      </c>
      <c r="D126" s="309"/>
      <c r="E126" s="309"/>
      <c r="F126" s="310" t="s">
        <v>1847</v>
      </c>
      <c r="G126" s="287"/>
      <c r="H126" s="287" t="s">
        <v>1886</v>
      </c>
      <c r="I126" s="287" t="s">
        <v>1849</v>
      </c>
      <c r="J126" s="287">
        <v>120</v>
      </c>
      <c r="K126" s="335"/>
    </row>
    <row r="127" s="1" customFormat="1" ht="15" customHeight="1">
      <c r="B127" s="332"/>
      <c r="C127" s="287" t="s">
        <v>1895</v>
      </c>
      <c r="D127" s="287"/>
      <c r="E127" s="287"/>
      <c r="F127" s="310" t="s">
        <v>1847</v>
      </c>
      <c r="G127" s="287"/>
      <c r="H127" s="287" t="s">
        <v>1896</v>
      </c>
      <c r="I127" s="287" t="s">
        <v>1849</v>
      </c>
      <c r="J127" s="287" t="s">
        <v>1897</v>
      </c>
      <c r="K127" s="335"/>
    </row>
    <row r="128" s="1" customFormat="1" ht="15" customHeight="1">
      <c r="B128" s="332"/>
      <c r="C128" s="287" t="s">
        <v>1795</v>
      </c>
      <c r="D128" s="287"/>
      <c r="E128" s="287"/>
      <c r="F128" s="310" t="s">
        <v>1847</v>
      </c>
      <c r="G128" s="287"/>
      <c r="H128" s="287" t="s">
        <v>1898</v>
      </c>
      <c r="I128" s="287" t="s">
        <v>1849</v>
      </c>
      <c r="J128" s="287" t="s">
        <v>1897</v>
      </c>
      <c r="K128" s="335"/>
    </row>
    <row r="129" s="1" customFormat="1" ht="15" customHeight="1">
      <c r="B129" s="332"/>
      <c r="C129" s="287" t="s">
        <v>1857</v>
      </c>
      <c r="D129" s="287"/>
      <c r="E129" s="287"/>
      <c r="F129" s="310" t="s">
        <v>1852</v>
      </c>
      <c r="G129" s="287"/>
      <c r="H129" s="287" t="s">
        <v>1858</v>
      </c>
      <c r="I129" s="287" t="s">
        <v>1849</v>
      </c>
      <c r="J129" s="287">
        <v>15</v>
      </c>
      <c r="K129" s="335"/>
    </row>
    <row r="130" s="1" customFormat="1" ht="15" customHeight="1">
      <c r="B130" s="332"/>
      <c r="C130" s="313" t="s">
        <v>1859</v>
      </c>
      <c r="D130" s="313"/>
      <c r="E130" s="313"/>
      <c r="F130" s="314" t="s">
        <v>1852</v>
      </c>
      <c r="G130" s="313"/>
      <c r="H130" s="313" t="s">
        <v>1860</v>
      </c>
      <c r="I130" s="313" t="s">
        <v>1849</v>
      </c>
      <c r="J130" s="313">
        <v>15</v>
      </c>
      <c r="K130" s="335"/>
    </row>
    <row r="131" s="1" customFormat="1" ht="15" customHeight="1">
      <c r="B131" s="332"/>
      <c r="C131" s="313" t="s">
        <v>1861</v>
      </c>
      <c r="D131" s="313"/>
      <c r="E131" s="313"/>
      <c r="F131" s="314" t="s">
        <v>1852</v>
      </c>
      <c r="G131" s="313"/>
      <c r="H131" s="313" t="s">
        <v>1862</v>
      </c>
      <c r="I131" s="313" t="s">
        <v>1849</v>
      </c>
      <c r="J131" s="313">
        <v>20</v>
      </c>
      <c r="K131" s="335"/>
    </row>
    <row r="132" s="1" customFormat="1" ht="15" customHeight="1">
      <c r="B132" s="332"/>
      <c r="C132" s="313" t="s">
        <v>1863</v>
      </c>
      <c r="D132" s="313"/>
      <c r="E132" s="313"/>
      <c r="F132" s="314" t="s">
        <v>1852</v>
      </c>
      <c r="G132" s="313"/>
      <c r="H132" s="313" t="s">
        <v>1864</v>
      </c>
      <c r="I132" s="313" t="s">
        <v>1849</v>
      </c>
      <c r="J132" s="313">
        <v>20</v>
      </c>
      <c r="K132" s="335"/>
    </row>
    <row r="133" s="1" customFormat="1" ht="15" customHeight="1">
      <c r="B133" s="332"/>
      <c r="C133" s="287" t="s">
        <v>1851</v>
      </c>
      <c r="D133" s="287"/>
      <c r="E133" s="287"/>
      <c r="F133" s="310" t="s">
        <v>1852</v>
      </c>
      <c r="G133" s="287"/>
      <c r="H133" s="287" t="s">
        <v>1886</v>
      </c>
      <c r="I133" s="287" t="s">
        <v>1849</v>
      </c>
      <c r="J133" s="287">
        <v>50</v>
      </c>
      <c r="K133" s="335"/>
    </row>
    <row r="134" s="1" customFormat="1" ht="15" customHeight="1">
      <c r="B134" s="332"/>
      <c r="C134" s="287" t="s">
        <v>1865</v>
      </c>
      <c r="D134" s="287"/>
      <c r="E134" s="287"/>
      <c r="F134" s="310" t="s">
        <v>1852</v>
      </c>
      <c r="G134" s="287"/>
      <c r="H134" s="287" t="s">
        <v>1886</v>
      </c>
      <c r="I134" s="287" t="s">
        <v>1849</v>
      </c>
      <c r="J134" s="287">
        <v>50</v>
      </c>
      <c r="K134" s="335"/>
    </row>
    <row r="135" s="1" customFormat="1" ht="15" customHeight="1">
      <c r="B135" s="332"/>
      <c r="C135" s="287" t="s">
        <v>1871</v>
      </c>
      <c r="D135" s="287"/>
      <c r="E135" s="287"/>
      <c r="F135" s="310" t="s">
        <v>1852</v>
      </c>
      <c r="G135" s="287"/>
      <c r="H135" s="287" t="s">
        <v>1886</v>
      </c>
      <c r="I135" s="287" t="s">
        <v>1849</v>
      </c>
      <c r="J135" s="287">
        <v>50</v>
      </c>
      <c r="K135" s="335"/>
    </row>
    <row r="136" s="1" customFormat="1" ht="15" customHeight="1">
      <c r="B136" s="332"/>
      <c r="C136" s="287" t="s">
        <v>1873</v>
      </c>
      <c r="D136" s="287"/>
      <c r="E136" s="287"/>
      <c r="F136" s="310" t="s">
        <v>1852</v>
      </c>
      <c r="G136" s="287"/>
      <c r="H136" s="287" t="s">
        <v>1886</v>
      </c>
      <c r="I136" s="287" t="s">
        <v>1849</v>
      </c>
      <c r="J136" s="287">
        <v>50</v>
      </c>
      <c r="K136" s="335"/>
    </row>
    <row r="137" s="1" customFormat="1" ht="15" customHeight="1">
      <c r="B137" s="332"/>
      <c r="C137" s="287" t="s">
        <v>1874</v>
      </c>
      <c r="D137" s="287"/>
      <c r="E137" s="287"/>
      <c r="F137" s="310" t="s">
        <v>1852</v>
      </c>
      <c r="G137" s="287"/>
      <c r="H137" s="287" t="s">
        <v>1899</v>
      </c>
      <c r="I137" s="287" t="s">
        <v>1849</v>
      </c>
      <c r="J137" s="287">
        <v>255</v>
      </c>
      <c r="K137" s="335"/>
    </row>
    <row r="138" s="1" customFormat="1" ht="15" customHeight="1">
      <c r="B138" s="332"/>
      <c r="C138" s="287" t="s">
        <v>1876</v>
      </c>
      <c r="D138" s="287"/>
      <c r="E138" s="287"/>
      <c r="F138" s="310" t="s">
        <v>1847</v>
      </c>
      <c r="G138" s="287"/>
      <c r="H138" s="287" t="s">
        <v>1900</v>
      </c>
      <c r="I138" s="287" t="s">
        <v>1878</v>
      </c>
      <c r="J138" s="287"/>
      <c r="K138" s="335"/>
    </row>
    <row r="139" s="1" customFormat="1" ht="15" customHeight="1">
      <c r="B139" s="332"/>
      <c r="C139" s="287" t="s">
        <v>1879</v>
      </c>
      <c r="D139" s="287"/>
      <c r="E139" s="287"/>
      <c r="F139" s="310" t="s">
        <v>1847</v>
      </c>
      <c r="G139" s="287"/>
      <c r="H139" s="287" t="s">
        <v>1901</v>
      </c>
      <c r="I139" s="287" t="s">
        <v>1881</v>
      </c>
      <c r="J139" s="287"/>
      <c r="K139" s="335"/>
    </row>
    <row r="140" s="1" customFormat="1" ht="15" customHeight="1">
      <c r="B140" s="332"/>
      <c r="C140" s="287" t="s">
        <v>1882</v>
      </c>
      <c r="D140" s="287"/>
      <c r="E140" s="287"/>
      <c r="F140" s="310" t="s">
        <v>1847</v>
      </c>
      <c r="G140" s="287"/>
      <c r="H140" s="287" t="s">
        <v>1882</v>
      </c>
      <c r="I140" s="287" t="s">
        <v>1881</v>
      </c>
      <c r="J140" s="287"/>
      <c r="K140" s="335"/>
    </row>
    <row r="141" s="1" customFormat="1" ht="15" customHeight="1">
      <c r="B141" s="332"/>
      <c r="C141" s="287" t="s">
        <v>41</v>
      </c>
      <c r="D141" s="287"/>
      <c r="E141" s="287"/>
      <c r="F141" s="310" t="s">
        <v>1847</v>
      </c>
      <c r="G141" s="287"/>
      <c r="H141" s="287" t="s">
        <v>1902</v>
      </c>
      <c r="I141" s="287" t="s">
        <v>1881</v>
      </c>
      <c r="J141" s="287"/>
      <c r="K141" s="335"/>
    </row>
    <row r="142" s="1" customFormat="1" ht="15" customHeight="1">
      <c r="B142" s="332"/>
      <c r="C142" s="287" t="s">
        <v>1903</v>
      </c>
      <c r="D142" s="287"/>
      <c r="E142" s="287"/>
      <c r="F142" s="310" t="s">
        <v>1847</v>
      </c>
      <c r="G142" s="287"/>
      <c r="H142" s="287" t="s">
        <v>1904</v>
      </c>
      <c r="I142" s="287" t="s">
        <v>1881</v>
      </c>
      <c r="J142" s="287"/>
      <c r="K142" s="335"/>
    </row>
    <row r="143" s="1" customFormat="1" ht="15" customHeight="1">
      <c r="B143" s="336"/>
      <c r="C143" s="337"/>
      <c r="D143" s="337"/>
      <c r="E143" s="337"/>
      <c r="F143" s="337"/>
      <c r="G143" s="337"/>
      <c r="H143" s="337"/>
      <c r="I143" s="337"/>
      <c r="J143" s="337"/>
      <c r="K143" s="338"/>
    </row>
    <row r="144" s="1" customFormat="1" ht="18.75" customHeight="1">
      <c r="B144" s="323"/>
      <c r="C144" s="323"/>
      <c r="D144" s="323"/>
      <c r="E144" s="323"/>
      <c r="F144" s="324"/>
      <c r="G144" s="323"/>
      <c r="H144" s="323"/>
      <c r="I144" s="323"/>
      <c r="J144" s="323"/>
      <c r="K144" s="323"/>
    </row>
    <row r="145" s="1" customFormat="1" ht="18.75" customHeight="1">
      <c r="B145" s="295"/>
      <c r="C145" s="295"/>
      <c r="D145" s="295"/>
      <c r="E145" s="295"/>
      <c r="F145" s="295"/>
      <c r="G145" s="295"/>
      <c r="H145" s="295"/>
      <c r="I145" s="295"/>
      <c r="J145" s="295"/>
      <c r="K145" s="295"/>
    </row>
    <row r="146" s="1" customFormat="1" ht="7.5" customHeight="1">
      <c r="B146" s="296"/>
      <c r="C146" s="297"/>
      <c r="D146" s="297"/>
      <c r="E146" s="297"/>
      <c r="F146" s="297"/>
      <c r="G146" s="297"/>
      <c r="H146" s="297"/>
      <c r="I146" s="297"/>
      <c r="J146" s="297"/>
      <c r="K146" s="298"/>
    </row>
    <row r="147" s="1" customFormat="1" ht="45" customHeight="1">
      <c r="B147" s="299"/>
      <c r="C147" s="300" t="s">
        <v>1905</v>
      </c>
      <c r="D147" s="300"/>
      <c r="E147" s="300"/>
      <c r="F147" s="300"/>
      <c r="G147" s="300"/>
      <c r="H147" s="300"/>
      <c r="I147" s="300"/>
      <c r="J147" s="300"/>
      <c r="K147" s="301"/>
    </row>
    <row r="148" s="1" customFormat="1" ht="17.25" customHeight="1">
      <c r="B148" s="299"/>
      <c r="C148" s="302" t="s">
        <v>1841</v>
      </c>
      <c r="D148" s="302"/>
      <c r="E148" s="302"/>
      <c r="F148" s="302" t="s">
        <v>1842</v>
      </c>
      <c r="G148" s="303"/>
      <c r="H148" s="302" t="s">
        <v>57</v>
      </c>
      <c r="I148" s="302" t="s">
        <v>60</v>
      </c>
      <c r="J148" s="302" t="s">
        <v>1843</v>
      </c>
      <c r="K148" s="301"/>
    </row>
    <row r="149" s="1" customFormat="1" ht="17.25" customHeight="1">
      <c r="B149" s="299"/>
      <c r="C149" s="304" t="s">
        <v>1844</v>
      </c>
      <c r="D149" s="304"/>
      <c r="E149" s="304"/>
      <c r="F149" s="305" t="s">
        <v>1845</v>
      </c>
      <c r="G149" s="306"/>
      <c r="H149" s="304"/>
      <c r="I149" s="304"/>
      <c r="J149" s="304" t="s">
        <v>1846</v>
      </c>
      <c r="K149" s="301"/>
    </row>
    <row r="150" s="1" customFormat="1" ht="5.25" customHeight="1">
      <c r="B150" s="312"/>
      <c r="C150" s="307"/>
      <c r="D150" s="307"/>
      <c r="E150" s="307"/>
      <c r="F150" s="307"/>
      <c r="G150" s="308"/>
      <c r="H150" s="307"/>
      <c r="I150" s="307"/>
      <c r="J150" s="307"/>
      <c r="K150" s="335"/>
    </row>
    <row r="151" s="1" customFormat="1" ht="15" customHeight="1">
      <c r="B151" s="312"/>
      <c r="C151" s="339" t="s">
        <v>81</v>
      </c>
      <c r="D151" s="287"/>
      <c r="E151" s="287"/>
      <c r="F151" s="340" t="s">
        <v>1847</v>
      </c>
      <c r="G151" s="287"/>
      <c r="H151" s="339" t="s">
        <v>1886</v>
      </c>
      <c r="I151" s="339" t="s">
        <v>1849</v>
      </c>
      <c r="J151" s="339">
        <v>120</v>
      </c>
      <c r="K151" s="335"/>
    </row>
    <row r="152" s="1" customFormat="1" ht="15" customHeight="1">
      <c r="B152" s="312"/>
      <c r="C152" s="339" t="s">
        <v>1895</v>
      </c>
      <c r="D152" s="287"/>
      <c r="E152" s="287"/>
      <c r="F152" s="340" t="s">
        <v>1847</v>
      </c>
      <c r="G152" s="287"/>
      <c r="H152" s="339" t="s">
        <v>1906</v>
      </c>
      <c r="I152" s="339" t="s">
        <v>1849</v>
      </c>
      <c r="J152" s="339" t="s">
        <v>1897</v>
      </c>
      <c r="K152" s="335"/>
    </row>
    <row r="153" s="1" customFormat="1" ht="15" customHeight="1">
      <c r="B153" s="312"/>
      <c r="C153" s="339" t="s">
        <v>1795</v>
      </c>
      <c r="D153" s="287"/>
      <c r="E153" s="287"/>
      <c r="F153" s="340" t="s">
        <v>1847</v>
      </c>
      <c r="G153" s="287"/>
      <c r="H153" s="339" t="s">
        <v>1907</v>
      </c>
      <c r="I153" s="339" t="s">
        <v>1849</v>
      </c>
      <c r="J153" s="339" t="s">
        <v>1897</v>
      </c>
      <c r="K153" s="335"/>
    </row>
    <row r="154" s="1" customFormat="1" ht="15" customHeight="1">
      <c r="B154" s="312"/>
      <c r="C154" s="339" t="s">
        <v>1851</v>
      </c>
      <c r="D154" s="287"/>
      <c r="E154" s="287"/>
      <c r="F154" s="340" t="s">
        <v>1852</v>
      </c>
      <c r="G154" s="287"/>
      <c r="H154" s="339" t="s">
        <v>1886</v>
      </c>
      <c r="I154" s="339" t="s">
        <v>1849</v>
      </c>
      <c r="J154" s="339">
        <v>50</v>
      </c>
      <c r="K154" s="335"/>
    </row>
    <row r="155" s="1" customFormat="1" ht="15" customHeight="1">
      <c r="B155" s="312"/>
      <c r="C155" s="339" t="s">
        <v>1854</v>
      </c>
      <c r="D155" s="287"/>
      <c r="E155" s="287"/>
      <c r="F155" s="340" t="s">
        <v>1847</v>
      </c>
      <c r="G155" s="287"/>
      <c r="H155" s="339" t="s">
        <v>1886</v>
      </c>
      <c r="I155" s="339" t="s">
        <v>1856</v>
      </c>
      <c r="J155" s="339"/>
      <c r="K155" s="335"/>
    </row>
    <row r="156" s="1" customFormat="1" ht="15" customHeight="1">
      <c r="B156" s="312"/>
      <c r="C156" s="339" t="s">
        <v>1865</v>
      </c>
      <c r="D156" s="287"/>
      <c r="E156" s="287"/>
      <c r="F156" s="340" t="s">
        <v>1852</v>
      </c>
      <c r="G156" s="287"/>
      <c r="H156" s="339" t="s">
        <v>1886</v>
      </c>
      <c r="I156" s="339" t="s">
        <v>1849</v>
      </c>
      <c r="J156" s="339">
        <v>50</v>
      </c>
      <c r="K156" s="335"/>
    </row>
    <row r="157" s="1" customFormat="1" ht="15" customHeight="1">
      <c r="B157" s="312"/>
      <c r="C157" s="339" t="s">
        <v>1873</v>
      </c>
      <c r="D157" s="287"/>
      <c r="E157" s="287"/>
      <c r="F157" s="340" t="s">
        <v>1852</v>
      </c>
      <c r="G157" s="287"/>
      <c r="H157" s="339" t="s">
        <v>1886</v>
      </c>
      <c r="I157" s="339" t="s">
        <v>1849</v>
      </c>
      <c r="J157" s="339">
        <v>50</v>
      </c>
      <c r="K157" s="335"/>
    </row>
    <row r="158" s="1" customFormat="1" ht="15" customHeight="1">
      <c r="B158" s="312"/>
      <c r="C158" s="339" t="s">
        <v>1871</v>
      </c>
      <c r="D158" s="287"/>
      <c r="E158" s="287"/>
      <c r="F158" s="340" t="s">
        <v>1852</v>
      </c>
      <c r="G158" s="287"/>
      <c r="H158" s="339" t="s">
        <v>1886</v>
      </c>
      <c r="I158" s="339" t="s">
        <v>1849</v>
      </c>
      <c r="J158" s="339">
        <v>50</v>
      </c>
      <c r="K158" s="335"/>
    </row>
    <row r="159" s="1" customFormat="1" ht="15" customHeight="1">
      <c r="B159" s="312"/>
      <c r="C159" s="339" t="s">
        <v>102</v>
      </c>
      <c r="D159" s="287"/>
      <c r="E159" s="287"/>
      <c r="F159" s="340" t="s">
        <v>1847</v>
      </c>
      <c r="G159" s="287"/>
      <c r="H159" s="339" t="s">
        <v>1908</v>
      </c>
      <c r="I159" s="339" t="s">
        <v>1849</v>
      </c>
      <c r="J159" s="339" t="s">
        <v>1909</v>
      </c>
      <c r="K159" s="335"/>
    </row>
    <row r="160" s="1" customFormat="1" ht="15" customHeight="1">
      <c r="B160" s="312"/>
      <c r="C160" s="339" t="s">
        <v>1910</v>
      </c>
      <c r="D160" s="287"/>
      <c r="E160" s="287"/>
      <c r="F160" s="340" t="s">
        <v>1847</v>
      </c>
      <c r="G160" s="287"/>
      <c r="H160" s="339" t="s">
        <v>1911</v>
      </c>
      <c r="I160" s="339" t="s">
        <v>1881</v>
      </c>
      <c r="J160" s="339"/>
      <c r="K160" s="335"/>
    </row>
    <row r="161" s="1" customFormat="1" ht="15" customHeight="1">
      <c r="B161" s="341"/>
      <c r="C161" s="321"/>
      <c r="D161" s="321"/>
      <c r="E161" s="321"/>
      <c r="F161" s="321"/>
      <c r="G161" s="321"/>
      <c r="H161" s="321"/>
      <c r="I161" s="321"/>
      <c r="J161" s="321"/>
      <c r="K161" s="342"/>
    </row>
    <row r="162" s="1" customFormat="1" ht="18.75" customHeight="1">
      <c r="B162" s="323"/>
      <c r="C162" s="333"/>
      <c r="D162" s="333"/>
      <c r="E162" s="333"/>
      <c r="F162" s="343"/>
      <c r="G162" s="333"/>
      <c r="H162" s="333"/>
      <c r="I162" s="333"/>
      <c r="J162" s="333"/>
      <c r="K162" s="323"/>
    </row>
    <row r="163" s="1" customFormat="1" ht="18.75" customHeight="1">
      <c r="B163" s="295"/>
      <c r="C163" s="295"/>
      <c r="D163" s="295"/>
      <c r="E163" s="295"/>
      <c r="F163" s="295"/>
      <c r="G163" s="295"/>
      <c r="H163" s="295"/>
      <c r="I163" s="295"/>
      <c r="J163" s="295"/>
      <c r="K163" s="295"/>
    </row>
    <row r="164" s="1" customFormat="1" ht="7.5" customHeight="1">
      <c r="B164" s="274"/>
      <c r="C164" s="275"/>
      <c r="D164" s="275"/>
      <c r="E164" s="275"/>
      <c r="F164" s="275"/>
      <c r="G164" s="275"/>
      <c r="H164" s="275"/>
      <c r="I164" s="275"/>
      <c r="J164" s="275"/>
      <c r="K164" s="276"/>
    </row>
    <row r="165" s="1" customFormat="1" ht="45" customHeight="1">
      <c r="B165" s="277"/>
      <c r="C165" s="278" t="s">
        <v>1912</v>
      </c>
      <c r="D165" s="278"/>
      <c r="E165" s="278"/>
      <c r="F165" s="278"/>
      <c r="G165" s="278"/>
      <c r="H165" s="278"/>
      <c r="I165" s="278"/>
      <c r="J165" s="278"/>
      <c r="K165" s="279"/>
    </row>
    <row r="166" s="1" customFormat="1" ht="17.25" customHeight="1">
      <c r="B166" s="277"/>
      <c r="C166" s="302" t="s">
        <v>1841</v>
      </c>
      <c r="D166" s="302"/>
      <c r="E166" s="302"/>
      <c r="F166" s="302" t="s">
        <v>1842</v>
      </c>
      <c r="G166" s="344"/>
      <c r="H166" s="345" t="s">
        <v>57</v>
      </c>
      <c r="I166" s="345" t="s">
        <v>60</v>
      </c>
      <c r="J166" s="302" t="s">
        <v>1843</v>
      </c>
      <c r="K166" s="279"/>
    </row>
    <row r="167" s="1" customFormat="1" ht="17.25" customHeight="1">
      <c r="B167" s="280"/>
      <c r="C167" s="304" t="s">
        <v>1844</v>
      </c>
      <c r="D167" s="304"/>
      <c r="E167" s="304"/>
      <c r="F167" s="305" t="s">
        <v>1845</v>
      </c>
      <c r="G167" s="346"/>
      <c r="H167" s="347"/>
      <c r="I167" s="347"/>
      <c r="J167" s="304" t="s">
        <v>1846</v>
      </c>
      <c r="K167" s="282"/>
    </row>
    <row r="168" s="1" customFormat="1" ht="5.25" customHeight="1">
      <c r="B168" s="312"/>
      <c r="C168" s="307"/>
      <c r="D168" s="307"/>
      <c r="E168" s="307"/>
      <c r="F168" s="307"/>
      <c r="G168" s="308"/>
      <c r="H168" s="307"/>
      <c r="I168" s="307"/>
      <c r="J168" s="307"/>
      <c r="K168" s="335"/>
    </row>
    <row r="169" s="1" customFormat="1" ht="15" customHeight="1">
      <c r="B169" s="312"/>
      <c r="C169" s="287" t="s">
        <v>81</v>
      </c>
      <c r="D169" s="287"/>
      <c r="E169" s="287"/>
      <c r="F169" s="310" t="s">
        <v>1847</v>
      </c>
      <c r="G169" s="287"/>
      <c r="H169" s="287" t="s">
        <v>1886</v>
      </c>
      <c r="I169" s="287" t="s">
        <v>1849</v>
      </c>
      <c r="J169" s="287">
        <v>120</v>
      </c>
      <c r="K169" s="335"/>
    </row>
    <row r="170" s="1" customFormat="1" ht="15" customHeight="1">
      <c r="B170" s="312"/>
      <c r="C170" s="287" t="s">
        <v>1895</v>
      </c>
      <c r="D170" s="287"/>
      <c r="E170" s="287"/>
      <c r="F170" s="310" t="s">
        <v>1847</v>
      </c>
      <c r="G170" s="287"/>
      <c r="H170" s="287" t="s">
        <v>1896</v>
      </c>
      <c r="I170" s="287" t="s">
        <v>1849</v>
      </c>
      <c r="J170" s="287" t="s">
        <v>1897</v>
      </c>
      <c r="K170" s="335"/>
    </row>
    <row r="171" s="1" customFormat="1" ht="15" customHeight="1">
      <c r="B171" s="312"/>
      <c r="C171" s="287" t="s">
        <v>1795</v>
      </c>
      <c r="D171" s="287"/>
      <c r="E171" s="287"/>
      <c r="F171" s="310" t="s">
        <v>1847</v>
      </c>
      <c r="G171" s="287"/>
      <c r="H171" s="287" t="s">
        <v>1913</v>
      </c>
      <c r="I171" s="287" t="s">
        <v>1849</v>
      </c>
      <c r="J171" s="287" t="s">
        <v>1897</v>
      </c>
      <c r="K171" s="335"/>
    </row>
    <row r="172" s="1" customFormat="1" ht="15" customHeight="1">
      <c r="B172" s="312"/>
      <c r="C172" s="287" t="s">
        <v>1851</v>
      </c>
      <c r="D172" s="287"/>
      <c r="E172" s="287"/>
      <c r="F172" s="310" t="s">
        <v>1852</v>
      </c>
      <c r="G172" s="287"/>
      <c r="H172" s="287" t="s">
        <v>1913</v>
      </c>
      <c r="I172" s="287" t="s">
        <v>1849</v>
      </c>
      <c r="J172" s="287">
        <v>50</v>
      </c>
      <c r="K172" s="335"/>
    </row>
    <row r="173" s="1" customFormat="1" ht="15" customHeight="1">
      <c r="B173" s="312"/>
      <c r="C173" s="287" t="s">
        <v>1854</v>
      </c>
      <c r="D173" s="287"/>
      <c r="E173" s="287"/>
      <c r="F173" s="310" t="s">
        <v>1847</v>
      </c>
      <c r="G173" s="287"/>
      <c r="H173" s="287" t="s">
        <v>1913</v>
      </c>
      <c r="I173" s="287" t="s">
        <v>1856</v>
      </c>
      <c r="J173" s="287"/>
      <c r="K173" s="335"/>
    </row>
    <row r="174" s="1" customFormat="1" ht="15" customHeight="1">
      <c r="B174" s="312"/>
      <c r="C174" s="287" t="s">
        <v>1865</v>
      </c>
      <c r="D174" s="287"/>
      <c r="E174" s="287"/>
      <c r="F174" s="310" t="s">
        <v>1852</v>
      </c>
      <c r="G174" s="287"/>
      <c r="H174" s="287" t="s">
        <v>1913</v>
      </c>
      <c r="I174" s="287" t="s">
        <v>1849</v>
      </c>
      <c r="J174" s="287">
        <v>50</v>
      </c>
      <c r="K174" s="335"/>
    </row>
    <row r="175" s="1" customFormat="1" ht="15" customHeight="1">
      <c r="B175" s="312"/>
      <c r="C175" s="287" t="s">
        <v>1873</v>
      </c>
      <c r="D175" s="287"/>
      <c r="E175" s="287"/>
      <c r="F175" s="310" t="s">
        <v>1852</v>
      </c>
      <c r="G175" s="287"/>
      <c r="H175" s="287" t="s">
        <v>1913</v>
      </c>
      <c r="I175" s="287" t="s">
        <v>1849</v>
      </c>
      <c r="J175" s="287">
        <v>50</v>
      </c>
      <c r="K175" s="335"/>
    </row>
    <row r="176" s="1" customFormat="1" ht="15" customHeight="1">
      <c r="B176" s="312"/>
      <c r="C176" s="287" t="s">
        <v>1871</v>
      </c>
      <c r="D176" s="287"/>
      <c r="E176" s="287"/>
      <c r="F176" s="310" t="s">
        <v>1852</v>
      </c>
      <c r="G176" s="287"/>
      <c r="H176" s="287" t="s">
        <v>1913</v>
      </c>
      <c r="I176" s="287" t="s">
        <v>1849</v>
      </c>
      <c r="J176" s="287">
        <v>50</v>
      </c>
      <c r="K176" s="335"/>
    </row>
    <row r="177" s="1" customFormat="1" ht="15" customHeight="1">
      <c r="B177" s="312"/>
      <c r="C177" s="287" t="s">
        <v>128</v>
      </c>
      <c r="D177" s="287"/>
      <c r="E177" s="287"/>
      <c r="F177" s="310" t="s">
        <v>1847</v>
      </c>
      <c r="G177" s="287"/>
      <c r="H177" s="287" t="s">
        <v>1914</v>
      </c>
      <c r="I177" s="287" t="s">
        <v>1915</v>
      </c>
      <c r="J177" s="287"/>
      <c r="K177" s="335"/>
    </row>
    <row r="178" s="1" customFormat="1" ht="15" customHeight="1">
      <c r="B178" s="312"/>
      <c r="C178" s="287" t="s">
        <v>60</v>
      </c>
      <c r="D178" s="287"/>
      <c r="E178" s="287"/>
      <c r="F178" s="310" t="s">
        <v>1847</v>
      </c>
      <c r="G178" s="287"/>
      <c r="H178" s="287" t="s">
        <v>1916</v>
      </c>
      <c r="I178" s="287" t="s">
        <v>1917</v>
      </c>
      <c r="J178" s="287">
        <v>1</v>
      </c>
      <c r="K178" s="335"/>
    </row>
    <row r="179" s="1" customFormat="1" ht="15" customHeight="1">
      <c r="B179" s="312"/>
      <c r="C179" s="287" t="s">
        <v>56</v>
      </c>
      <c r="D179" s="287"/>
      <c r="E179" s="287"/>
      <c r="F179" s="310" t="s">
        <v>1847</v>
      </c>
      <c r="G179" s="287"/>
      <c r="H179" s="287" t="s">
        <v>1918</v>
      </c>
      <c r="I179" s="287" t="s">
        <v>1849</v>
      </c>
      <c r="J179" s="287">
        <v>20</v>
      </c>
      <c r="K179" s="335"/>
    </row>
    <row r="180" s="1" customFormat="1" ht="15" customHeight="1">
      <c r="B180" s="312"/>
      <c r="C180" s="287" t="s">
        <v>57</v>
      </c>
      <c r="D180" s="287"/>
      <c r="E180" s="287"/>
      <c r="F180" s="310" t="s">
        <v>1847</v>
      </c>
      <c r="G180" s="287"/>
      <c r="H180" s="287" t="s">
        <v>1919</v>
      </c>
      <c r="I180" s="287" t="s">
        <v>1849</v>
      </c>
      <c r="J180" s="287">
        <v>255</v>
      </c>
      <c r="K180" s="335"/>
    </row>
    <row r="181" s="1" customFormat="1" ht="15" customHeight="1">
      <c r="B181" s="312"/>
      <c r="C181" s="287" t="s">
        <v>129</v>
      </c>
      <c r="D181" s="287"/>
      <c r="E181" s="287"/>
      <c r="F181" s="310" t="s">
        <v>1847</v>
      </c>
      <c r="G181" s="287"/>
      <c r="H181" s="287" t="s">
        <v>1811</v>
      </c>
      <c r="I181" s="287" t="s">
        <v>1849</v>
      </c>
      <c r="J181" s="287">
        <v>10</v>
      </c>
      <c r="K181" s="335"/>
    </row>
    <row r="182" s="1" customFormat="1" ht="15" customHeight="1">
      <c r="B182" s="312"/>
      <c r="C182" s="287" t="s">
        <v>130</v>
      </c>
      <c r="D182" s="287"/>
      <c r="E182" s="287"/>
      <c r="F182" s="310" t="s">
        <v>1847</v>
      </c>
      <c r="G182" s="287"/>
      <c r="H182" s="287" t="s">
        <v>1920</v>
      </c>
      <c r="I182" s="287" t="s">
        <v>1881</v>
      </c>
      <c r="J182" s="287"/>
      <c r="K182" s="335"/>
    </row>
    <row r="183" s="1" customFormat="1" ht="15" customHeight="1">
      <c r="B183" s="312"/>
      <c r="C183" s="287" t="s">
        <v>1921</v>
      </c>
      <c r="D183" s="287"/>
      <c r="E183" s="287"/>
      <c r="F183" s="310" t="s">
        <v>1847</v>
      </c>
      <c r="G183" s="287"/>
      <c r="H183" s="287" t="s">
        <v>1922</v>
      </c>
      <c r="I183" s="287" t="s">
        <v>1881</v>
      </c>
      <c r="J183" s="287"/>
      <c r="K183" s="335"/>
    </row>
    <row r="184" s="1" customFormat="1" ht="15" customHeight="1">
      <c r="B184" s="312"/>
      <c r="C184" s="287" t="s">
        <v>1910</v>
      </c>
      <c r="D184" s="287"/>
      <c r="E184" s="287"/>
      <c r="F184" s="310" t="s">
        <v>1847</v>
      </c>
      <c r="G184" s="287"/>
      <c r="H184" s="287" t="s">
        <v>1923</v>
      </c>
      <c r="I184" s="287" t="s">
        <v>1881</v>
      </c>
      <c r="J184" s="287"/>
      <c r="K184" s="335"/>
    </row>
    <row r="185" s="1" customFormat="1" ht="15" customHeight="1">
      <c r="B185" s="312"/>
      <c r="C185" s="287" t="s">
        <v>132</v>
      </c>
      <c r="D185" s="287"/>
      <c r="E185" s="287"/>
      <c r="F185" s="310" t="s">
        <v>1852</v>
      </c>
      <c r="G185" s="287"/>
      <c r="H185" s="287" t="s">
        <v>1924</v>
      </c>
      <c r="I185" s="287" t="s">
        <v>1849</v>
      </c>
      <c r="J185" s="287">
        <v>50</v>
      </c>
      <c r="K185" s="335"/>
    </row>
    <row r="186" s="1" customFormat="1" ht="15" customHeight="1">
      <c r="B186" s="312"/>
      <c r="C186" s="287" t="s">
        <v>1925</v>
      </c>
      <c r="D186" s="287"/>
      <c r="E186" s="287"/>
      <c r="F186" s="310" t="s">
        <v>1852</v>
      </c>
      <c r="G186" s="287"/>
      <c r="H186" s="287" t="s">
        <v>1926</v>
      </c>
      <c r="I186" s="287" t="s">
        <v>1927</v>
      </c>
      <c r="J186" s="287"/>
      <c r="K186" s="335"/>
    </row>
    <row r="187" s="1" customFormat="1" ht="15" customHeight="1">
      <c r="B187" s="312"/>
      <c r="C187" s="287" t="s">
        <v>1928</v>
      </c>
      <c r="D187" s="287"/>
      <c r="E187" s="287"/>
      <c r="F187" s="310" t="s">
        <v>1852</v>
      </c>
      <c r="G187" s="287"/>
      <c r="H187" s="287" t="s">
        <v>1929</v>
      </c>
      <c r="I187" s="287" t="s">
        <v>1927</v>
      </c>
      <c r="J187" s="287"/>
      <c r="K187" s="335"/>
    </row>
    <row r="188" s="1" customFormat="1" ht="15" customHeight="1">
      <c r="B188" s="312"/>
      <c r="C188" s="287" t="s">
        <v>1930</v>
      </c>
      <c r="D188" s="287"/>
      <c r="E188" s="287"/>
      <c r="F188" s="310" t="s">
        <v>1852</v>
      </c>
      <c r="G188" s="287"/>
      <c r="H188" s="287" t="s">
        <v>1931</v>
      </c>
      <c r="I188" s="287" t="s">
        <v>1927</v>
      </c>
      <c r="J188" s="287"/>
      <c r="K188" s="335"/>
    </row>
    <row r="189" s="1" customFormat="1" ht="15" customHeight="1">
      <c r="B189" s="312"/>
      <c r="C189" s="348" t="s">
        <v>1932</v>
      </c>
      <c r="D189" s="287"/>
      <c r="E189" s="287"/>
      <c r="F189" s="310" t="s">
        <v>1852</v>
      </c>
      <c r="G189" s="287"/>
      <c r="H189" s="287" t="s">
        <v>1933</v>
      </c>
      <c r="I189" s="287" t="s">
        <v>1934</v>
      </c>
      <c r="J189" s="349" t="s">
        <v>1935</v>
      </c>
      <c r="K189" s="335"/>
    </row>
    <row r="190" s="17" customFormat="1" ht="15" customHeight="1">
      <c r="B190" s="350"/>
      <c r="C190" s="351" t="s">
        <v>1936</v>
      </c>
      <c r="D190" s="352"/>
      <c r="E190" s="352"/>
      <c r="F190" s="353" t="s">
        <v>1852</v>
      </c>
      <c r="G190" s="352"/>
      <c r="H190" s="352" t="s">
        <v>1937</v>
      </c>
      <c r="I190" s="352" t="s">
        <v>1934</v>
      </c>
      <c r="J190" s="354" t="s">
        <v>1935</v>
      </c>
      <c r="K190" s="355"/>
    </row>
    <row r="191" s="1" customFormat="1" ht="15" customHeight="1">
      <c r="B191" s="312"/>
      <c r="C191" s="348" t="s">
        <v>45</v>
      </c>
      <c r="D191" s="287"/>
      <c r="E191" s="287"/>
      <c r="F191" s="310" t="s">
        <v>1847</v>
      </c>
      <c r="G191" s="287"/>
      <c r="H191" s="284" t="s">
        <v>1938</v>
      </c>
      <c r="I191" s="287" t="s">
        <v>1939</v>
      </c>
      <c r="J191" s="287"/>
      <c r="K191" s="335"/>
    </row>
    <row r="192" s="1" customFormat="1" ht="15" customHeight="1">
      <c r="B192" s="312"/>
      <c r="C192" s="348" t="s">
        <v>1940</v>
      </c>
      <c r="D192" s="287"/>
      <c r="E192" s="287"/>
      <c r="F192" s="310" t="s">
        <v>1847</v>
      </c>
      <c r="G192" s="287"/>
      <c r="H192" s="287" t="s">
        <v>1941</v>
      </c>
      <c r="I192" s="287" t="s">
        <v>1881</v>
      </c>
      <c r="J192" s="287"/>
      <c r="K192" s="335"/>
    </row>
    <row r="193" s="1" customFormat="1" ht="15" customHeight="1">
      <c r="B193" s="312"/>
      <c r="C193" s="348" t="s">
        <v>1942</v>
      </c>
      <c r="D193" s="287"/>
      <c r="E193" s="287"/>
      <c r="F193" s="310" t="s">
        <v>1847</v>
      </c>
      <c r="G193" s="287"/>
      <c r="H193" s="287" t="s">
        <v>1943</v>
      </c>
      <c r="I193" s="287" t="s">
        <v>1881</v>
      </c>
      <c r="J193" s="287"/>
      <c r="K193" s="335"/>
    </row>
    <row r="194" s="1" customFormat="1" ht="15" customHeight="1">
      <c r="B194" s="312"/>
      <c r="C194" s="348" t="s">
        <v>1944</v>
      </c>
      <c r="D194" s="287"/>
      <c r="E194" s="287"/>
      <c r="F194" s="310" t="s">
        <v>1852</v>
      </c>
      <c r="G194" s="287"/>
      <c r="H194" s="287" t="s">
        <v>1945</v>
      </c>
      <c r="I194" s="287" t="s">
        <v>1881</v>
      </c>
      <c r="J194" s="287"/>
      <c r="K194" s="335"/>
    </row>
    <row r="195" s="1" customFormat="1" ht="15" customHeight="1">
      <c r="B195" s="341"/>
      <c r="C195" s="356"/>
      <c r="D195" s="321"/>
      <c r="E195" s="321"/>
      <c r="F195" s="321"/>
      <c r="G195" s="321"/>
      <c r="H195" s="321"/>
      <c r="I195" s="321"/>
      <c r="J195" s="321"/>
      <c r="K195" s="342"/>
    </row>
    <row r="196" s="1" customFormat="1" ht="18.75" customHeight="1">
      <c r="B196" s="323"/>
      <c r="C196" s="333"/>
      <c r="D196" s="333"/>
      <c r="E196" s="333"/>
      <c r="F196" s="343"/>
      <c r="G196" s="333"/>
      <c r="H196" s="333"/>
      <c r="I196" s="333"/>
      <c r="J196" s="333"/>
      <c r="K196" s="323"/>
    </row>
    <row r="197" s="1" customFormat="1" ht="18.75" customHeight="1">
      <c r="B197" s="323"/>
      <c r="C197" s="333"/>
      <c r="D197" s="333"/>
      <c r="E197" s="333"/>
      <c r="F197" s="343"/>
      <c r="G197" s="333"/>
      <c r="H197" s="333"/>
      <c r="I197" s="333"/>
      <c r="J197" s="333"/>
      <c r="K197" s="323"/>
    </row>
    <row r="198" s="1" customFormat="1" ht="18.75" customHeight="1">
      <c r="B198" s="295"/>
      <c r="C198" s="295"/>
      <c r="D198" s="295"/>
      <c r="E198" s="295"/>
      <c r="F198" s="295"/>
      <c r="G198" s="295"/>
      <c r="H198" s="295"/>
      <c r="I198" s="295"/>
      <c r="J198" s="295"/>
      <c r="K198" s="295"/>
    </row>
    <row r="199" s="1" customFormat="1" ht="13.5">
      <c r="B199" s="274"/>
      <c r="C199" s="275"/>
      <c r="D199" s="275"/>
      <c r="E199" s="275"/>
      <c r="F199" s="275"/>
      <c r="G199" s="275"/>
      <c r="H199" s="275"/>
      <c r="I199" s="275"/>
      <c r="J199" s="275"/>
      <c r="K199" s="276"/>
    </row>
    <row r="200" s="1" customFormat="1" ht="21">
      <c r="B200" s="277"/>
      <c r="C200" s="278" t="s">
        <v>1946</v>
      </c>
      <c r="D200" s="278"/>
      <c r="E200" s="278"/>
      <c r="F200" s="278"/>
      <c r="G200" s="278"/>
      <c r="H200" s="278"/>
      <c r="I200" s="278"/>
      <c r="J200" s="278"/>
      <c r="K200" s="279"/>
    </row>
    <row r="201" s="1" customFormat="1" ht="25.5" customHeight="1">
      <c r="B201" s="277"/>
      <c r="C201" s="357" t="s">
        <v>1947</v>
      </c>
      <c r="D201" s="357"/>
      <c r="E201" s="357"/>
      <c r="F201" s="357" t="s">
        <v>1948</v>
      </c>
      <c r="G201" s="358"/>
      <c r="H201" s="357" t="s">
        <v>1949</v>
      </c>
      <c r="I201" s="357"/>
      <c r="J201" s="357"/>
      <c r="K201" s="279"/>
    </row>
    <row r="202" s="1" customFormat="1" ht="5.25" customHeight="1">
      <c r="B202" s="312"/>
      <c r="C202" s="307"/>
      <c r="D202" s="307"/>
      <c r="E202" s="307"/>
      <c r="F202" s="307"/>
      <c r="G202" s="333"/>
      <c r="H202" s="307"/>
      <c r="I202" s="307"/>
      <c r="J202" s="307"/>
      <c r="K202" s="335"/>
    </row>
    <row r="203" s="1" customFormat="1" ht="15" customHeight="1">
      <c r="B203" s="312"/>
      <c r="C203" s="287" t="s">
        <v>1939</v>
      </c>
      <c r="D203" s="287"/>
      <c r="E203" s="287"/>
      <c r="F203" s="310" t="s">
        <v>46</v>
      </c>
      <c r="G203" s="287"/>
      <c r="H203" s="287" t="s">
        <v>1950</v>
      </c>
      <c r="I203" s="287"/>
      <c r="J203" s="287"/>
      <c r="K203" s="335"/>
    </row>
    <row r="204" s="1" customFormat="1" ht="15" customHeight="1">
      <c r="B204" s="312"/>
      <c r="C204" s="287"/>
      <c r="D204" s="287"/>
      <c r="E204" s="287"/>
      <c r="F204" s="310" t="s">
        <v>47</v>
      </c>
      <c r="G204" s="287"/>
      <c r="H204" s="287" t="s">
        <v>1951</v>
      </c>
      <c r="I204" s="287"/>
      <c r="J204" s="287"/>
      <c r="K204" s="335"/>
    </row>
    <row r="205" s="1" customFormat="1" ht="15" customHeight="1">
      <c r="B205" s="312"/>
      <c r="C205" s="287"/>
      <c r="D205" s="287"/>
      <c r="E205" s="287"/>
      <c r="F205" s="310" t="s">
        <v>50</v>
      </c>
      <c r="G205" s="287"/>
      <c r="H205" s="287" t="s">
        <v>1952</v>
      </c>
      <c r="I205" s="287"/>
      <c r="J205" s="287"/>
      <c r="K205" s="335"/>
    </row>
    <row r="206" s="1" customFormat="1" ht="15" customHeight="1">
      <c r="B206" s="312"/>
      <c r="C206" s="287"/>
      <c r="D206" s="287"/>
      <c r="E206" s="287"/>
      <c r="F206" s="310" t="s">
        <v>48</v>
      </c>
      <c r="G206" s="287"/>
      <c r="H206" s="287" t="s">
        <v>1953</v>
      </c>
      <c r="I206" s="287"/>
      <c r="J206" s="287"/>
      <c r="K206" s="335"/>
    </row>
    <row r="207" s="1" customFormat="1" ht="15" customHeight="1">
      <c r="B207" s="312"/>
      <c r="C207" s="287"/>
      <c r="D207" s="287"/>
      <c r="E207" s="287"/>
      <c r="F207" s="310" t="s">
        <v>49</v>
      </c>
      <c r="G207" s="287"/>
      <c r="H207" s="287" t="s">
        <v>1954</v>
      </c>
      <c r="I207" s="287"/>
      <c r="J207" s="287"/>
      <c r="K207" s="335"/>
    </row>
    <row r="208" s="1" customFormat="1" ht="15" customHeight="1">
      <c r="B208" s="312"/>
      <c r="C208" s="287"/>
      <c r="D208" s="287"/>
      <c r="E208" s="287"/>
      <c r="F208" s="310"/>
      <c r="G208" s="287"/>
      <c r="H208" s="287"/>
      <c r="I208" s="287"/>
      <c r="J208" s="287"/>
      <c r="K208" s="335"/>
    </row>
    <row r="209" s="1" customFormat="1" ht="15" customHeight="1">
      <c r="B209" s="312"/>
      <c r="C209" s="287" t="s">
        <v>1893</v>
      </c>
      <c r="D209" s="287"/>
      <c r="E209" s="287"/>
      <c r="F209" s="310" t="s">
        <v>82</v>
      </c>
      <c r="G209" s="287"/>
      <c r="H209" s="287" t="s">
        <v>1955</v>
      </c>
      <c r="I209" s="287"/>
      <c r="J209" s="287"/>
      <c r="K209" s="335"/>
    </row>
    <row r="210" s="1" customFormat="1" ht="15" customHeight="1">
      <c r="B210" s="312"/>
      <c r="C210" s="287"/>
      <c r="D210" s="287"/>
      <c r="E210" s="287"/>
      <c r="F210" s="310" t="s">
        <v>1789</v>
      </c>
      <c r="G210" s="287"/>
      <c r="H210" s="287" t="s">
        <v>1790</v>
      </c>
      <c r="I210" s="287"/>
      <c r="J210" s="287"/>
      <c r="K210" s="335"/>
    </row>
    <row r="211" s="1" customFormat="1" ht="15" customHeight="1">
      <c r="B211" s="312"/>
      <c r="C211" s="287"/>
      <c r="D211" s="287"/>
      <c r="E211" s="287"/>
      <c r="F211" s="310" t="s">
        <v>1787</v>
      </c>
      <c r="G211" s="287"/>
      <c r="H211" s="287" t="s">
        <v>1956</v>
      </c>
      <c r="I211" s="287"/>
      <c r="J211" s="287"/>
      <c r="K211" s="335"/>
    </row>
    <row r="212" s="1" customFormat="1" ht="15" customHeight="1">
      <c r="B212" s="359"/>
      <c r="C212" s="287"/>
      <c r="D212" s="287"/>
      <c r="E212" s="287"/>
      <c r="F212" s="310" t="s">
        <v>1791</v>
      </c>
      <c r="G212" s="348"/>
      <c r="H212" s="339" t="s">
        <v>1792</v>
      </c>
      <c r="I212" s="339"/>
      <c r="J212" s="339"/>
      <c r="K212" s="360"/>
    </row>
    <row r="213" s="1" customFormat="1" ht="15" customHeight="1">
      <c r="B213" s="359"/>
      <c r="C213" s="287"/>
      <c r="D213" s="287"/>
      <c r="E213" s="287"/>
      <c r="F213" s="310" t="s">
        <v>1793</v>
      </c>
      <c r="G213" s="348"/>
      <c r="H213" s="339" t="s">
        <v>1957</v>
      </c>
      <c r="I213" s="339"/>
      <c r="J213" s="339"/>
      <c r="K213" s="360"/>
    </row>
    <row r="214" s="1" customFormat="1" ht="15" customHeight="1">
      <c r="B214" s="359"/>
      <c r="C214" s="287"/>
      <c r="D214" s="287"/>
      <c r="E214" s="287"/>
      <c r="F214" s="310"/>
      <c r="G214" s="348"/>
      <c r="H214" s="339"/>
      <c r="I214" s="339"/>
      <c r="J214" s="339"/>
      <c r="K214" s="360"/>
    </row>
    <row r="215" s="1" customFormat="1" ht="15" customHeight="1">
      <c r="B215" s="359"/>
      <c r="C215" s="287" t="s">
        <v>1917</v>
      </c>
      <c r="D215" s="287"/>
      <c r="E215" s="287"/>
      <c r="F215" s="310">
        <v>1</v>
      </c>
      <c r="G215" s="348"/>
      <c r="H215" s="339" t="s">
        <v>1958</v>
      </c>
      <c r="I215" s="339"/>
      <c r="J215" s="339"/>
      <c r="K215" s="360"/>
    </row>
    <row r="216" s="1" customFormat="1" ht="15" customHeight="1">
      <c r="B216" s="359"/>
      <c r="C216" s="287"/>
      <c r="D216" s="287"/>
      <c r="E216" s="287"/>
      <c r="F216" s="310">
        <v>2</v>
      </c>
      <c r="G216" s="348"/>
      <c r="H216" s="339" t="s">
        <v>1959</v>
      </c>
      <c r="I216" s="339"/>
      <c r="J216" s="339"/>
      <c r="K216" s="360"/>
    </row>
    <row r="217" s="1" customFormat="1" ht="15" customHeight="1">
      <c r="B217" s="359"/>
      <c r="C217" s="287"/>
      <c r="D217" s="287"/>
      <c r="E217" s="287"/>
      <c r="F217" s="310">
        <v>3</v>
      </c>
      <c r="G217" s="348"/>
      <c r="H217" s="339" t="s">
        <v>1960</v>
      </c>
      <c r="I217" s="339"/>
      <c r="J217" s="339"/>
      <c r="K217" s="360"/>
    </row>
    <row r="218" s="1" customFormat="1" ht="15" customHeight="1">
      <c r="B218" s="359"/>
      <c r="C218" s="287"/>
      <c r="D218" s="287"/>
      <c r="E218" s="287"/>
      <c r="F218" s="310">
        <v>4</v>
      </c>
      <c r="G218" s="348"/>
      <c r="H218" s="339" t="s">
        <v>1961</v>
      </c>
      <c r="I218" s="339"/>
      <c r="J218" s="339"/>
      <c r="K218" s="360"/>
    </row>
    <row r="219" s="1" customFormat="1" ht="12.75" customHeight="1">
      <c r="B219" s="361"/>
      <c r="C219" s="362"/>
      <c r="D219" s="362"/>
      <c r="E219" s="362"/>
      <c r="F219" s="362"/>
      <c r="G219" s="362"/>
      <c r="H219" s="362"/>
      <c r="I219" s="362"/>
      <c r="J219" s="362"/>
      <c r="K219" s="36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 Klimša</dc:creator>
  <cp:lastModifiedBy>Michal Klimša</cp:lastModifiedBy>
  <dcterms:created xsi:type="dcterms:W3CDTF">2024-05-15T04:12:59Z</dcterms:created>
  <dcterms:modified xsi:type="dcterms:W3CDTF">2024-05-15T04:13:12Z</dcterms:modified>
</cp:coreProperties>
</file>