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Plocha - Zástupce\PROJEKTY\Projekty 2024\Nem. Karviná - dětské\ROZPOČET zvlášt na přenosný nábytek - Stušová 24 7 2024\"/>
    </mc:Choice>
  </mc:AlternateContent>
  <xr:revisionPtr revIDLastSave="0" documentId="13_ncr:1_{F519F37F-C715-4EF6-9DD4-139CABA7E9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enosný nábytek" sheetId="2" r:id="rId1"/>
  </sheets>
  <definedNames>
    <definedName name="_xlnm._FilterDatabase" localSheetId="0" hidden="1">'Přenosný nábytek'!$C$80:$K$113</definedName>
    <definedName name="_xlnm.Print_Titles" localSheetId="0">'Přenosný nábytek'!$80:$80</definedName>
    <definedName name="_xlnm.Print_Area" localSheetId="0">'Přenosný nábytek'!$C$4:$J$39,'Přenosný nábytek'!$C$45:$J$62,'Přenosný nábytek'!$C$68:$J$113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J35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J77" i="2"/>
  <c r="F77" i="2"/>
  <c r="F75" i="2"/>
  <c r="E73" i="2"/>
  <c r="F54" i="2"/>
  <c r="F52" i="2"/>
  <c r="E50" i="2"/>
  <c r="F55" i="2"/>
  <c r="J52" i="2"/>
  <c r="E71" i="2"/>
  <c r="BK103" i="2"/>
  <c r="BK87" i="2"/>
  <c r="J110" i="2"/>
  <c r="BK102" i="2"/>
  <c r="BK94" i="2"/>
  <c r="J96" i="2"/>
  <c r="J94" i="2"/>
  <c r="J108" i="2"/>
  <c r="J98" i="2"/>
  <c r="BK104" i="2"/>
  <c r="J90" i="2"/>
  <c r="BK93" i="2"/>
  <c r="BK108" i="2"/>
  <c r="J85" i="2"/>
  <c r="J104" i="2"/>
  <c r="BK100" i="2"/>
  <c r="J112" i="2"/>
  <c r="J91" i="2"/>
  <c r="BK106" i="2"/>
  <c r="BK84" i="2"/>
  <c r="J88" i="2"/>
  <c r="J87" i="2"/>
  <c r="J92" i="2"/>
  <c r="BK111" i="2"/>
  <c r="J84" i="2"/>
  <c r="BK107" i="2"/>
  <c r="J95" i="2"/>
  <c r="J105" i="2"/>
  <c r="J106" i="2"/>
  <c r="J89" i="2"/>
  <c r="J97" i="2"/>
  <c r="J93" i="2"/>
  <c r="BK98" i="2"/>
  <c r="J103" i="2"/>
  <c r="BK86" i="2"/>
  <c r="J109" i="2"/>
  <c r="J99" i="2"/>
  <c r="BK88" i="2"/>
  <c r="J86" i="2"/>
  <c r="BK101" i="2"/>
  <c r="BK110" i="2"/>
  <c r="BK90" i="2"/>
  <c r="BK97" i="2"/>
  <c r="BK95" i="2"/>
  <c r="BK89" i="2"/>
  <c r="BK112" i="2"/>
  <c r="J100" i="2"/>
  <c r="BK92" i="2"/>
  <c r="J111" i="2"/>
  <c r="BK109" i="2"/>
  <c r="J101" i="2"/>
  <c r="BK99" i="2"/>
  <c r="BK91" i="2"/>
  <c r="J102" i="2"/>
  <c r="BK85" i="2"/>
  <c r="BK105" i="2"/>
  <c r="J107" i="2"/>
  <c r="BK96" i="2"/>
  <c r="BK83" i="2" l="1"/>
  <c r="J83" i="2" s="1"/>
  <c r="J61" i="2" s="1"/>
  <c r="P83" i="2"/>
  <c r="P82" i="2" s="1"/>
  <c r="P81" i="2" s="1"/>
  <c r="R83" i="2"/>
  <c r="R82" i="2" s="1"/>
  <c r="R81" i="2" s="1"/>
  <c r="T83" i="2"/>
  <c r="T82" i="2" s="1"/>
  <c r="T81" i="2" s="1"/>
  <c r="BE108" i="2"/>
  <c r="BE86" i="2"/>
  <c r="J75" i="2"/>
  <c r="BE85" i="2"/>
  <c r="BE92" i="2"/>
  <c r="BE89" i="2"/>
  <c r="BE91" i="2"/>
  <c r="BE93" i="2"/>
  <c r="BE94" i="2"/>
  <c r="F78" i="2"/>
  <c r="E48" i="2"/>
  <c r="BE84" i="2"/>
  <c r="BE99" i="2"/>
  <c r="BE102" i="2"/>
  <c r="BE104" i="2"/>
  <c r="BE107" i="2"/>
  <c r="BE110" i="2"/>
  <c r="BE111" i="2"/>
  <c r="BE97" i="2"/>
  <c r="BE98" i="2"/>
  <c r="BE103" i="2"/>
  <c r="BE105" i="2"/>
  <c r="BE109" i="2"/>
  <c r="BE112" i="2"/>
  <c r="BE87" i="2"/>
  <c r="BE88" i="2"/>
  <c r="BE90" i="2"/>
  <c r="BE95" i="2"/>
  <c r="BE96" i="2"/>
  <c r="BE100" i="2"/>
  <c r="BE101" i="2"/>
  <c r="BE106" i="2"/>
  <c r="J34" i="2"/>
  <c r="F36" i="2"/>
  <c r="F37" i="2"/>
  <c r="F34" i="2"/>
  <c r="F35" i="2"/>
  <c r="BK82" i="2" l="1"/>
  <c r="J82" i="2" s="1"/>
  <c r="J60" i="2" s="1"/>
  <c r="F33" i="2"/>
  <c r="J33" i="2"/>
  <c r="BK81" i="2" l="1"/>
  <c r="J81" i="2" s="1"/>
  <c r="J59" i="2" s="1"/>
  <c r="J30" i="2" l="1"/>
  <c r="J39" i="2" l="1"/>
</calcChain>
</file>

<file path=xl/sharedStrings.xml><?xml version="1.0" encoding="utf-8"?>
<sst xmlns="http://schemas.openxmlformats.org/spreadsheetml/2006/main" count="512" uniqueCount="186">
  <si>
    <t/>
  </si>
  <si>
    <t>False</t>
  </si>
  <si>
    <t>&gt;&gt;  skryté sloupce  &lt;&lt;</t>
  </si>
  <si>
    <t>21</t>
  </si>
  <si>
    <t>12</t>
  </si>
  <si>
    <t>v ---  níže se nacházejí doplnkové a pomocné údaje k sestavám  --- v</t>
  </si>
  <si>
    <t>Stavba:</t>
  </si>
  <si>
    <t>Rekonstrukce dětského oddělení v křídle A</t>
  </si>
  <si>
    <t>Místo:</t>
  </si>
  <si>
    <t>Vydmuchov 399/5, 734 01 Karviná - Ráj</t>
  </si>
  <si>
    <t>Datum:</t>
  </si>
  <si>
    <t>Zadavatel:</t>
  </si>
  <si>
    <t>IČ:</t>
  </si>
  <si>
    <t>00844853</t>
  </si>
  <si>
    <t>Nemocnice Karviná - Ráj, p. o.</t>
  </si>
  <si>
    <t>DIČ:</t>
  </si>
  <si>
    <t>CZ00844853</t>
  </si>
  <si>
    <t>Uchazeč:</t>
  </si>
  <si>
    <t>Projektant:</t>
  </si>
  <si>
    <t>25842544</t>
  </si>
  <si>
    <t>HAMROZI s.r.o.</t>
  </si>
  <si>
    <t>CZ25842544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</si>
  <si>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</si>
  <si>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</si>
  <si>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</si>
  <si>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</si>
  <si>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</si>
  <si>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</si>
  <si>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</si>
  <si>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</si>
  <si>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</si>
  <si>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</si>
  <si>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</si>
  <si>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</si>
  <si>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</si>
  <si>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</si>
  <si>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</si>
  <si>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</si>
  <si>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</si>
  <si>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</si>
  <si>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D</t>
  </si>
  <si>
    <t>0</t>
  </si>
  <si>
    <t>Přenosný nábytek</t>
  </si>
  <si>
    <t>1</t>
  </si>
  <si>
    <t>{c2d1424f-6828-4aee-a0e6-85ba8a5e57ed}</t>
  </si>
  <si>
    <t>2</t>
  </si>
  <si>
    <t>Objekt: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</si>
  <si>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</si>
  <si>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</si>
  <si>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</si>
  <si>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</si>
  <si>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</si>
  <si>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</si>
  <si>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</si>
  <si>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</si>
  <si>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</si>
  <si>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</si>
  <si>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</si>
  <si>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</si>
  <si>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</si>
  <si>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</si>
  <si>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</si>
  <si>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</si>
  <si>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</si>
  <si>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766</t>
  </si>
  <si>
    <t>K</t>
  </si>
  <si>
    <t>7668111R11</t>
  </si>
  <si>
    <t>Šatní skříň 90x40x190 - T/11 - dod. a mtž.</t>
  </si>
  <si>
    <t>kus</t>
  </si>
  <si>
    <t>16</t>
  </si>
  <si>
    <t>-660890279</t>
  </si>
  <si>
    <t>7668111R12</t>
  </si>
  <si>
    <t>Šatní skříň 90x40x190 - T/12 - dod. a mtž.</t>
  </si>
  <si>
    <t>1290829558</t>
  </si>
  <si>
    <t>3</t>
  </si>
  <si>
    <t>7668111R13</t>
  </si>
  <si>
    <t>Šatní skříň 40x40x190 - T/13 - dod. a mtž.</t>
  </si>
  <si>
    <t>1118448870</t>
  </si>
  <si>
    <t>4</t>
  </si>
  <si>
    <t>7668111R14</t>
  </si>
  <si>
    <t>Policová skříň 95x45x200 - T/14 - dod. a mtž.</t>
  </si>
  <si>
    <t>1442171769</t>
  </si>
  <si>
    <t>5</t>
  </si>
  <si>
    <t>7668111R15</t>
  </si>
  <si>
    <t>Policová skříň 80x50x190 - T/15 - dod. a mtž.</t>
  </si>
  <si>
    <t>-598586248</t>
  </si>
  <si>
    <t>6</t>
  </si>
  <si>
    <t>7668111R16</t>
  </si>
  <si>
    <t>Policová skříň 80x40x190 - T/16 - dod. a mtž.</t>
  </si>
  <si>
    <t>-471536667</t>
  </si>
  <si>
    <t>7</t>
  </si>
  <si>
    <t>7668111R17</t>
  </si>
  <si>
    <t>Policová skříň 80x40x190 - T/17 - dod. a mtž.</t>
  </si>
  <si>
    <t>807853533</t>
  </si>
  <si>
    <t>8</t>
  </si>
  <si>
    <t>7668111R18</t>
  </si>
  <si>
    <t>Policová skříň 80x40x190 - T/18 - dod. a mtž.</t>
  </si>
  <si>
    <t>248933127</t>
  </si>
  <si>
    <t>9</t>
  </si>
  <si>
    <t>7668111R19</t>
  </si>
  <si>
    <t>Policová skříň 80x40x190 - T/19 - dod. a mtž.</t>
  </si>
  <si>
    <t>179010556</t>
  </si>
  <si>
    <t>10</t>
  </si>
  <si>
    <t>7668111R20</t>
  </si>
  <si>
    <t>Policová skříň 60x40x190 - T/20 - dod. a mtž.</t>
  </si>
  <si>
    <t>-1592356100</t>
  </si>
  <si>
    <t>11</t>
  </si>
  <si>
    <t>7668111R21</t>
  </si>
  <si>
    <t>Kancelářský stůl 130x70x75 - T/21 - dod. a mtž.</t>
  </si>
  <si>
    <t>1531072459</t>
  </si>
  <si>
    <t>7668111R22</t>
  </si>
  <si>
    <t>Kancelářský stůl 110x70x75 - T/22 - dod. a mtž.</t>
  </si>
  <si>
    <t>-1658970794</t>
  </si>
  <si>
    <t>13</t>
  </si>
  <si>
    <t>7668111R23</t>
  </si>
  <si>
    <t>Kancelářský stůl rohový 150x40x75/160x60x75 - T/23 - dod. a mtž.</t>
  </si>
  <si>
    <t>1530237565</t>
  </si>
  <si>
    <t>14</t>
  </si>
  <si>
    <t>7668111R24</t>
  </si>
  <si>
    <t>Jídelní stůl 80x60x75 - T/24 - dod. a mtž.</t>
  </si>
  <si>
    <t>-2111344631</t>
  </si>
  <si>
    <t>15</t>
  </si>
  <si>
    <t>7668111R25</t>
  </si>
  <si>
    <t>Jídelní stůl 120x80x75 - T/25 - dod. a mtž.</t>
  </si>
  <si>
    <t>343820388</t>
  </si>
  <si>
    <t>7668111R26</t>
  </si>
  <si>
    <t>Pracovní stůl do učebny 200x100x60 - T/26 - dod. a mtž.</t>
  </si>
  <si>
    <t>-1322311591</t>
  </si>
  <si>
    <t>17</t>
  </si>
  <si>
    <t>7668111R27</t>
  </si>
  <si>
    <t>Konferenční stolek 60x60x52 - T/27 - dod. a mtž.</t>
  </si>
  <si>
    <t>2086690783</t>
  </si>
  <si>
    <t>18</t>
  </si>
  <si>
    <t>7668111R28</t>
  </si>
  <si>
    <t>Konferenční stolek 100x50x52 - T/28 - dod. a mtž.</t>
  </si>
  <si>
    <t>1349979176</t>
  </si>
  <si>
    <t>19</t>
  </si>
  <si>
    <t>7668111R29</t>
  </si>
  <si>
    <t>Stěnový věšák 110x190 - T/29 - dod. a mtž.</t>
  </si>
  <si>
    <t>846713595</t>
  </si>
  <si>
    <t>20</t>
  </si>
  <si>
    <t>7668111R30</t>
  </si>
  <si>
    <t>Stěnový věšák 90x160 - T/30 - dod. a mtž.</t>
  </si>
  <si>
    <t>-333554083</t>
  </si>
  <si>
    <t>7668111R31</t>
  </si>
  <si>
    <t>Kontejner 40x50x57 - T/31 - dod. a mtž.</t>
  </si>
  <si>
    <t>408310152</t>
  </si>
  <si>
    <t>22</t>
  </si>
  <si>
    <t>7668111R32</t>
  </si>
  <si>
    <t>Skříňka 45x40x75 - T/32 - dod. a mtž.</t>
  </si>
  <si>
    <t>1294539609</t>
  </si>
  <si>
    <t>23</t>
  </si>
  <si>
    <t>7668111R33</t>
  </si>
  <si>
    <t>Skříňka 40x60x75 - T/33 - dod. a mtž.</t>
  </si>
  <si>
    <t>-2015693204</t>
  </si>
  <si>
    <t>24</t>
  </si>
  <si>
    <t>7668111R34</t>
  </si>
  <si>
    <t>Skříňka závěsná 75x35x50 - T/34 - dod. a mtž.</t>
  </si>
  <si>
    <t>1368549066</t>
  </si>
  <si>
    <t>25</t>
  </si>
  <si>
    <t>7668111R35</t>
  </si>
  <si>
    <t>Skříňka 80x60x90 - T/35 - dod. a mtž.</t>
  </si>
  <si>
    <t>-830835381</t>
  </si>
  <si>
    <t>26</t>
  </si>
  <si>
    <t>7668111R36</t>
  </si>
  <si>
    <t>Skříňka na lednici 60x60x90 - T/36 - dod. a mtž.</t>
  </si>
  <si>
    <t>1083691414</t>
  </si>
  <si>
    <t>27</t>
  </si>
  <si>
    <t>7668111R37</t>
  </si>
  <si>
    <t>Skříňky s boxy 200x40x175 - T/37 - dod. a mtž.</t>
  </si>
  <si>
    <t>1591945727</t>
  </si>
  <si>
    <t>28</t>
  </si>
  <si>
    <t>7668111R38</t>
  </si>
  <si>
    <t>Pult přebalovací 100x60x90 - T/38 - dod. a mtž.</t>
  </si>
  <si>
    <t>-1165578943</t>
  </si>
  <si>
    <t>29</t>
  </si>
  <si>
    <t>7668111R39</t>
  </si>
  <si>
    <t>Závěsná skříňka na klíče - T/39 - dod. a mtž.</t>
  </si>
  <si>
    <t>907960620</t>
  </si>
  <si>
    <t>Online PSC</t>
  </si>
  <si>
    <t>Celkem bez DPH</t>
  </si>
  <si>
    <t xml:space="preserve">    Přenosný nábytek</t>
  </si>
  <si>
    <t>KRYCÍ LIST SOUPISU PRACÍ A DODÁVEK</t>
  </si>
  <si>
    <t>REKAPITULACE ČLENĚNÍ SOUPISU PRACÍ A DODÁVEK</t>
  </si>
  <si>
    <t>V rámci jednotlivých položek budou zozhledněné veškeré náklady spojené s výrobou, montáži a přepravou nábytku.</t>
  </si>
  <si>
    <t>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</si>
</sst>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" fontId="14" fillId="0" borderId="0" xfId="0" applyNumberFormat="1" applyFont="1"/>
    <xf numFmtId="166" fontId="17" fillId="0" borderId="10" xfId="0" applyNumberFormat="1" applyFont="1" applyBorder="1"/>
    <xf numFmtId="166" fontId="17" fillId="0" borderId="11" xfId="0" applyNumberFormat="1" applyFont="1" applyBorder="1"/>
    <xf numFmtId="4" fontId="18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2" xfId="0" applyFont="1" applyBorder="1"/>
    <xf numFmtId="166" fontId="7" fillId="0" borderId="0" xfId="0" applyNumberFormat="1" applyFont="1"/>
    <xf numFmtId="166" fontId="7" fillId="0" borderId="1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 applyProtection="1">
      <alignment vertical="center"/>
      <protection locked="0"/>
    </xf>
    <xf numFmtId="4" fontId="12" fillId="3" borderId="20" xfId="0" applyNumberFormat="1" applyFont="1" applyFill="1" applyBorder="1" applyAlignment="1" applyProtection="1">
      <alignment vertical="center"/>
      <protection locked="0"/>
    </xf>
    <xf numFmtId="4" fontId="12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13" fillId="0" borderId="13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4"/>
  <sheetViews>
    <sheetView showGridLines="0" tabSelected="1" topLeftCell="A31" workbookViewId="0">
      <selection activeCell="H127" sqref="H12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01" t="s">
        <v>2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AT2" s="7" t="s">
        <v>44</v>
      </c>
    </row>
    <row r="3" spans="2:46" ht="6.9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45</v>
      </c>
    </row>
    <row r="4" spans="2:46" ht="24.9" customHeight="1" x14ac:dyDescent="0.2">
      <c r="B4" s="10"/>
      <c r="D4" s="11" t="s">
        <v>182</v>
      </c>
      <c r="L4" s="10"/>
      <c r="M4" s="33" t="s">
        <v>5</v>
      </c>
      <c r="AT4" s="7" t="s">
        <v>1</v>
      </c>
    </row>
    <row r="5" spans="2:46" ht="6.9" customHeight="1" x14ac:dyDescent="0.2">
      <c r="B5" s="10"/>
      <c r="L5" s="10"/>
    </row>
    <row r="6" spans="2:46" ht="12" customHeight="1" x14ac:dyDescent="0.2">
      <c r="B6" s="10"/>
      <c r="D6" s="13" t="s">
        <v>6</v>
      </c>
      <c r="L6" s="10"/>
    </row>
    <row r="7" spans="2:46" ht="16.5" customHeight="1" x14ac:dyDescent="0.2">
      <c r="B7" s="10"/>
      <c r="E7" s="99" t="s">
        <v>7</v>
      </c>
      <c r="F7" s="100"/>
      <c r="G7" s="100"/>
      <c r="H7" s="100"/>
      <c r="L7" s="10"/>
    </row>
    <row r="8" spans="2:46" s="1" customFormat="1" ht="12" customHeight="1" x14ac:dyDescent="0.2">
      <c r="B8" s="16"/>
      <c r="D8" s="13" t="s">
        <v>46</v>
      </c>
      <c r="L8" s="16"/>
    </row>
    <row r="9" spans="2:46" s="1" customFormat="1" ht="16.5" customHeight="1" x14ac:dyDescent="0.2">
      <c r="B9" s="16"/>
      <c r="E9" s="97" t="s">
        <v>42</v>
      </c>
      <c r="F9" s="98"/>
      <c r="G9" s="98"/>
      <c r="H9" s="98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3"/>
      <c r="F11" s="12"/>
      <c r="I11" s="13"/>
      <c r="J11" s="12" t="s">
        <v>0</v>
      </c>
      <c r="L11" s="16"/>
    </row>
    <row r="12" spans="2:46" s="1" customFormat="1" ht="12" customHeight="1" x14ac:dyDescent="0.2">
      <c r="B12" s="16"/>
      <c r="D12" s="13" t="s">
        <v>8</v>
      </c>
      <c r="F12" s="12" t="s">
        <v>9</v>
      </c>
      <c r="I12" s="13" t="s">
        <v>10</v>
      </c>
      <c r="J12" s="22"/>
      <c r="L12" s="16"/>
    </row>
    <row r="13" spans="2:46" s="1" customFormat="1" ht="10.8" customHeight="1" x14ac:dyDescent="0.2">
      <c r="B13" s="16"/>
      <c r="L13" s="16"/>
    </row>
    <row r="14" spans="2:46" s="1" customFormat="1" ht="12" customHeight="1" x14ac:dyDescent="0.2">
      <c r="B14" s="16"/>
      <c r="D14" s="13" t="s">
        <v>11</v>
      </c>
      <c r="I14" s="13" t="s">
        <v>12</v>
      </c>
      <c r="J14" s="12" t="s">
        <v>13</v>
      </c>
      <c r="L14" s="16"/>
    </row>
    <row r="15" spans="2:46" s="1" customFormat="1" ht="18" customHeight="1" x14ac:dyDescent="0.2">
      <c r="B15" s="16"/>
      <c r="E15" s="12" t="s">
        <v>14</v>
      </c>
      <c r="I15" s="13" t="s">
        <v>15</v>
      </c>
      <c r="J15" s="12" t="s">
        <v>16</v>
      </c>
      <c r="L15" s="16"/>
    </row>
    <row r="16" spans="2:46" s="1" customFormat="1" ht="6.9" customHeight="1" x14ac:dyDescent="0.2">
      <c r="B16" s="16"/>
      <c r="L16" s="16"/>
    </row>
    <row r="17" spans="2:12" s="1" customFormat="1" ht="12" customHeight="1" x14ac:dyDescent="0.2">
      <c r="B17" s="16"/>
      <c r="D17" s="13" t="s">
        <v>17</v>
      </c>
      <c r="I17" s="13" t="s">
        <v>12</v>
      </c>
      <c r="J17" s="14"/>
      <c r="L17" s="16"/>
    </row>
    <row r="18" spans="2:12" s="1" customFormat="1" ht="18" customHeight="1" x14ac:dyDescent="0.2">
      <c r="B18" s="16"/>
      <c r="E18" s="104"/>
      <c r="F18" s="105"/>
      <c r="G18" s="105"/>
      <c r="H18" s="105"/>
      <c r="I18" s="13" t="s">
        <v>15</v>
      </c>
      <c r="J18" s="14"/>
      <c r="L18" s="16"/>
    </row>
    <row r="19" spans="2:12" s="1" customFormat="1" ht="6.9" customHeight="1" x14ac:dyDescent="0.2">
      <c r="B19" s="16"/>
      <c r="L19" s="16"/>
    </row>
    <row r="20" spans="2:12" s="1" customFormat="1" ht="12" customHeight="1" x14ac:dyDescent="0.2">
      <c r="B20" s="16"/>
      <c r="D20" s="13" t="s">
        <v>18</v>
      </c>
      <c r="I20" s="13" t="s">
        <v>12</v>
      </c>
      <c r="J20" s="12" t="s">
        <v>19</v>
      </c>
      <c r="L20" s="16"/>
    </row>
    <row r="21" spans="2:12" s="1" customFormat="1" ht="18" customHeight="1" x14ac:dyDescent="0.2">
      <c r="B21" s="16"/>
      <c r="E21" s="12" t="s">
        <v>20</v>
      </c>
      <c r="I21" s="13" t="s">
        <v>15</v>
      </c>
      <c r="J21" s="12" t="s">
        <v>21</v>
      </c>
      <c r="L21" s="16"/>
    </row>
    <row r="22" spans="2:12" s="1" customFormat="1" ht="6.9" customHeight="1" x14ac:dyDescent="0.2">
      <c r="B22" s="16"/>
      <c r="L22" s="16"/>
    </row>
    <row r="23" spans="2:12" s="1" customFormat="1" ht="12" customHeight="1" x14ac:dyDescent="0.2">
      <c r="B23" s="16"/>
      <c r="D23" s="13" t="s">
        <v>22</v>
      </c>
      <c r="I23" s="13" t="s">
        <v>12</v>
      </c>
      <c r="J23" s="12"/>
      <c r="L23" s="16"/>
    </row>
    <row r="24" spans="2:12" s="1" customFormat="1" ht="18" customHeight="1" x14ac:dyDescent="0.2">
      <c r="B24" s="16"/>
      <c r="E24" s="12"/>
      <c r="I24" s="13" t="s">
        <v>15</v>
      </c>
      <c r="J24" s="12"/>
      <c r="L24" s="16"/>
    </row>
    <row r="25" spans="2:12" s="1" customFormat="1" ht="6.9" customHeight="1" x14ac:dyDescent="0.2">
      <c r="B25" s="16"/>
      <c r="L25" s="16"/>
    </row>
    <row r="26" spans="2:12" s="1" customFormat="1" ht="12" customHeight="1" x14ac:dyDescent="0.2">
      <c r="B26" s="16"/>
      <c r="D26" s="13" t="s">
        <v>23</v>
      </c>
      <c r="F26" s="103" t="s">
        <v>184</v>
      </c>
      <c r="G26" s="103"/>
      <c r="H26" s="103"/>
      <c r="I26" s="103"/>
      <c r="L26" s="16"/>
    </row>
    <row r="27" spans="2:12" s="2" customFormat="1" ht="16.5" customHeight="1" x14ac:dyDescent="0.2">
      <c r="B27" s="34"/>
      <c r="E27" s="23"/>
      <c r="F27" s="103"/>
      <c r="G27" s="103"/>
      <c r="H27" s="103"/>
      <c r="I27" s="103"/>
      <c r="L27" s="34"/>
    </row>
    <row r="28" spans="2:12" s="1" customFormat="1" ht="6.9" customHeight="1" x14ac:dyDescent="0.2">
      <c r="B28" s="16"/>
      <c r="L28" s="16"/>
    </row>
    <row r="29" spans="2:12" s="1" customFormat="1" ht="6.9" customHeight="1" x14ac:dyDescent="0.2">
      <c r="B29" s="16"/>
      <c r="D29" s="24"/>
      <c r="E29" s="24"/>
      <c r="F29" s="24"/>
      <c r="G29" s="24"/>
      <c r="H29" s="24"/>
      <c r="I29" s="24"/>
      <c r="J29" s="24"/>
      <c r="K29" s="24"/>
      <c r="L29" s="16"/>
    </row>
    <row r="30" spans="2:12" s="1" customFormat="1" ht="25.35" customHeight="1" x14ac:dyDescent="0.2">
      <c r="B30" s="16"/>
      <c r="D30" s="35" t="s">
        <v>24</v>
      </c>
      <c r="J30" s="32">
        <f>ROUND(J81, 2)</f>
        <v>0</v>
      </c>
      <c r="L30" s="16"/>
    </row>
    <row r="31" spans="2:12" s="1" customFormat="1" ht="6.9" customHeight="1" x14ac:dyDescent="0.2">
      <c r="B31" s="16"/>
      <c r="D31" s="24"/>
      <c r="E31" s="24"/>
      <c r="F31" s="24"/>
      <c r="G31" s="24"/>
      <c r="H31" s="24"/>
      <c r="I31" s="24"/>
      <c r="J31" s="24"/>
      <c r="K31" s="24"/>
      <c r="L31" s="16"/>
    </row>
    <row r="32" spans="2:12" s="1" customFormat="1" ht="14.4" customHeight="1" x14ac:dyDescent="0.2">
      <c r="B32" s="16"/>
      <c r="F32" s="17" t="s">
        <v>26</v>
      </c>
      <c r="I32" s="17" t="s">
        <v>25</v>
      </c>
      <c r="J32" s="17" t="s">
        <v>27</v>
      </c>
      <c r="L32" s="16"/>
    </row>
    <row r="33" spans="2:12" s="1" customFormat="1" ht="14.4" customHeight="1" x14ac:dyDescent="0.2">
      <c r="B33" s="16"/>
      <c r="D33" s="25" t="s">
        <v>28</v>
      </c>
      <c r="E33" s="13" t="s">
        <v>29</v>
      </c>
      <c r="F33" s="36">
        <f>ROUND((SUM(BE81:BE113)),  2)</f>
        <v>0</v>
      </c>
      <c r="I33" s="37">
        <v>0.21</v>
      </c>
      <c r="J33" s="36">
        <f>ROUND(((SUM(BE81:BE113))*I33),  2)</f>
        <v>0</v>
      </c>
      <c r="L33" s="16"/>
    </row>
    <row r="34" spans="2:12" s="1" customFormat="1" ht="14.4" customHeight="1" x14ac:dyDescent="0.2">
      <c r="B34" s="16"/>
      <c r="E34" s="13" t="s">
        <v>30</v>
      </c>
      <c r="F34" s="36">
        <f>ROUND((SUM(BF81:BF113)),  2)</f>
        <v>0</v>
      </c>
      <c r="I34" s="37">
        <v>0.12</v>
      </c>
      <c r="J34" s="36">
        <f>ROUND(((SUM(BF81:BF113))*I34),  2)</f>
        <v>0</v>
      </c>
      <c r="L34" s="16"/>
    </row>
    <row r="35" spans="2:12" s="1" customFormat="1" ht="14.4" hidden="1" customHeight="1" x14ac:dyDescent="0.2">
      <c r="B35" s="16"/>
      <c r="E35" s="13" t="s">
        <v>31</v>
      </c>
      <c r="F35" s="36">
        <f>ROUND((SUM(BG81:BG113)),  2)</f>
        <v>0</v>
      </c>
      <c r="I35" s="37">
        <v>0.21</v>
      </c>
      <c r="J35" s="36">
        <f>0</f>
        <v>0</v>
      </c>
      <c r="L35" s="16"/>
    </row>
    <row r="36" spans="2:12" s="1" customFormat="1" ht="14.4" hidden="1" customHeight="1" x14ac:dyDescent="0.2">
      <c r="B36" s="16"/>
      <c r="E36" s="13" t="s">
        <v>32</v>
      </c>
      <c r="F36" s="36">
        <f>ROUND((SUM(BH81:BH113)),  2)</f>
        <v>0</v>
      </c>
      <c r="I36" s="37">
        <v>0.12</v>
      </c>
      <c r="J36" s="36">
        <f>0</f>
        <v>0</v>
      </c>
      <c r="L36" s="16"/>
    </row>
    <row r="37" spans="2:12" s="1" customFormat="1" ht="14.4" hidden="1" customHeight="1" x14ac:dyDescent="0.2">
      <c r="B37" s="16"/>
      <c r="E37" s="13" t="s">
        <v>33</v>
      </c>
      <c r="F37" s="36">
        <f>ROUND((SUM(BI81:BI113)),  2)</f>
        <v>0</v>
      </c>
      <c r="I37" s="37">
        <v>0</v>
      </c>
      <c r="J37" s="36">
        <f>0</f>
        <v>0</v>
      </c>
      <c r="L37" s="16"/>
    </row>
    <row r="38" spans="2:12" s="1" customFormat="1" ht="6.9" customHeight="1" x14ac:dyDescent="0.2">
      <c r="B38" s="16"/>
      <c r="L38" s="16"/>
    </row>
    <row r="39" spans="2:12" s="1" customFormat="1" ht="25.35" customHeight="1" x14ac:dyDescent="0.2">
      <c r="B39" s="16"/>
      <c r="C39" s="38"/>
      <c r="D39" s="39" t="s">
        <v>34</v>
      </c>
      <c r="E39" s="26"/>
      <c r="F39" s="26"/>
      <c r="G39" s="40" t="s">
        <v>35</v>
      </c>
      <c r="H39" s="41" t="s">
        <v>36</v>
      </c>
      <c r="I39" s="26"/>
      <c r="J39" s="42">
        <f>SUM(J30:J37)</f>
        <v>0</v>
      </c>
      <c r="K39" s="43"/>
      <c r="L39" s="16"/>
    </row>
    <row r="40" spans="2:12" s="1" customFormat="1" ht="14.4" customHeight="1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6"/>
    </row>
    <row r="44" spans="2:12" s="1" customFormat="1" ht="6.9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16"/>
    </row>
    <row r="45" spans="2:12" s="1" customFormat="1" ht="24.9" customHeight="1" x14ac:dyDescent="0.2">
      <c r="B45" s="16"/>
      <c r="C45" s="11" t="s">
        <v>183</v>
      </c>
      <c r="L45" s="16"/>
    </row>
    <row r="46" spans="2:12" s="1" customFormat="1" ht="6.9" customHeight="1" x14ac:dyDescent="0.2">
      <c r="B46" s="16"/>
      <c r="L46" s="16"/>
    </row>
    <row r="47" spans="2:12" s="1" customFormat="1" ht="12" customHeight="1" x14ac:dyDescent="0.2">
      <c r="B47" s="16"/>
      <c r="C47" s="13" t="s">
        <v>6</v>
      </c>
      <c r="L47" s="16"/>
    </row>
    <row r="48" spans="2:12" s="1" customFormat="1" ht="16.5" customHeight="1" x14ac:dyDescent="0.2">
      <c r="B48" s="16"/>
      <c r="E48" s="99" t="str">
        <f>E7</f>
        <v>Rekonstrukce dětského oddělení v křídle A</v>
      </c>
      <c r="F48" s="100"/>
      <c r="G48" s="100"/>
      <c r="H48" s="100"/>
      <c r="L48" s="16"/>
    </row>
    <row r="49" spans="2:47" s="1" customFormat="1" ht="12" customHeight="1" x14ac:dyDescent="0.2">
      <c r="B49" s="16"/>
      <c r="C49" s="13" t="s">
        <v>46</v>
      </c>
      <c r="L49" s="16"/>
    </row>
    <row r="50" spans="2:47" s="1" customFormat="1" ht="16.5" customHeight="1" x14ac:dyDescent="0.2">
      <c r="B50" s="16"/>
      <c r="E50" s="97" t="str">
        <f>E9</f>
        <v>Přenosný nábytek</v>
      </c>
      <c r="F50" s="98"/>
      <c r="G50" s="98"/>
      <c r="H50" s="98"/>
      <c r="L50" s="16"/>
    </row>
    <row r="51" spans="2:47" s="1" customFormat="1" ht="6.9" customHeight="1" x14ac:dyDescent="0.2">
      <c r="B51" s="16"/>
      <c r="L51" s="16"/>
    </row>
    <row r="52" spans="2:47" s="1" customFormat="1" ht="12" customHeight="1" x14ac:dyDescent="0.2">
      <c r="B52" s="16"/>
      <c r="C52" s="13" t="s">
        <v>8</v>
      </c>
      <c r="F52" s="12" t="str">
        <f>F12</f>
        <v>Vydmuchov 399/5, 734 01 Karviná - Ráj</v>
      </c>
      <c r="I52" s="13" t="s">
        <v>10</v>
      </c>
      <c r="J52" s="22" t="str">
        <f>IF(J12="","",J12)</f>
        <v/>
      </c>
      <c r="L52" s="16"/>
    </row>
    <row r="53" spans="2:47" s="1" customFormat="1" ht="6.9" customHeight="1" x14ac:dyDescent="0.2">
      <c r="B53" s="16"/>
      <c r="L53" s="16"/>
    </row>
    <row r="54" spans="2:47" s="1" customFormat="1" ht="15.15" customHeight="1" x14ac:dyDescent="0.2">
      <c r="B54" s="16"/>
      <c r="C54" s="13" t="s">
        <v>11</v>
      </c>
      <c r="F54" s="12" t="str">
        <f>E15</f>
        <v>Nemocnice Karviná - Ráj, p. o.</v>
      </c>
      <c r="I54" s="13" t="s">
        <v>18</v>
      </c>
      <c r="J54" s="15"/>
      <c r="L54" s="16"/>
    </row>
    <row r="55" spans="2:47" s="1" customFormat="1" ht="15.15" customHeight="1" x14ac:dyDescent="0.2">
      <c r="B55" s="16"/>
      <c r="C55" s="13" t="s">
        <v>17</v>
      </c>
      <c r="F55" s="12" t="str">
        <f>IF(E18="","",E18)</f>
        <v/>
      </c>
      <c r="I55" s="13" t="s">
        <v>22</v>
      </c>
      <c r="J55" s="15"/>
      <c r="L55" s="16"/>
    </row>
    <row r="56" spans="2:47" s="1" customFormat="1" ht="10.35" customHeight="1" x14ac:dyDescent="0.2">
      <c r="B56" s="16"/>
      <c r="L56" s="16"/>
    </row>
    <row r="57" spans="2:47" s="1" customFormat="1" ht="29.25" customHeight="1" x14ac:dyDescent="0.2">
      <c r="B57" s="16"/>
      <c r="C57" s="44" t="s">
        <v>47</v>
      </c>
      <c r="D57" s="38"/>
      <c r="E57" s="38"/>
      <c r="F57" s="38"/>
      <c r="G57" s="38"/>
      <c r="H57" s="38"/>
      <c r="I57" s="38"/>
      <c r="J57" s="45" t="s">
        <v>48</v>
      </c>
      <c r="K57" s="38"/>
      <c r="L57" s="16"/>
    </row>
    <row r="58" spans="2:47" s="1" customFormat="1" ht="10.35" customHeight="1" x14ac:dyDescent="0.2">
      <c r="B58" s="16"/>
      <c r="L58" s="16"/>
    </row>
    <row r="59" spans="2:47" s="1" customFormat="1" ht="22.8" customHeight="1" x14ac:dyDescent="0.2">
      <c r="B59" s="16"/>
      <c r="C59" s="46" t="s">
        <v>185</v>
      </c>
      <c r="J59" s="32">
        <f>J81</f>
        <v>0</v>
      </c>
      <c r="L59" s="16"/>
      <c r="AU59" s="7" t="s">
        <v>49</v>
      </c>
    </row>
    <row r="60" spans="2:47" s="3" customFormat="1" ht="24.9" customHeight="1" x14ac:dyDescent="0.2">
      <c r="B60" s="47"/>
      <c r="D60" s="48" t="s">
        <v>180</v>
      </c>
      <c r="E60" s="49"/>
      <c r="F60" s="49"/>
      <c r="G60" s="49"/>
      <c r="H60" s="49"/>
      <c r="I60" s="49"/>
      <c r="J60" s="50">
        <f>J82</f>
        <v>0</v>
      </c>
      <c r="L60" s="47"/>
    </row>
    <row r="61" spans="2:47" s="4" customFormat="1" ht="19.95" customHeight="1" x14ac:dyDescent="0.2">
      <c r="B61" s="51"/>
      <c r="D61" s="52" t="s">
        <v>181</v>
      </c>
      <c r="E61" s="53"/>
      <c r="F61" s="53"/>
      <c r="G61" s="53"/>
      <c r="H61" s="53"/>
      <c r="I61" s="53"/>
      <c r="J61" s="54">
        <f>J83</f>
        <v>0</v>
      </c>
      <c r="L61" s="51"/>
    </row>
    <row r="62" spans="2:47" s="1" customFormat="1" ht="21.75" customHeight="1" x14ac:dyDescent="0.2">
      <c r="B62" s="16"/>
      <c r="L62" s="16"/>
    </row>
    <row r="63" spans="2:47" s="1" customFormat="1" ht="6.9" customHeight="1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6"/>
    </row>
    <row r="67" spans="2:20" s="1" customFormat="1" ht="6.9" customHeight="1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16"/>
    </row>
    <row r="68" spans="2:20" s="1" customFormat="1" ht="24.9" customHeight="1" x14ac:dyDescent="0.2">
      <c r="B68" s="16"/>
      <c r="C68" s="11" t="s">
        <v>50</v>
      </c>
      <c r="L68" s="16"/>
    </row>
    <row r="69" spans="2:20" s="1" customFormat="1" ht="6.9" customHeight="1" x14ac:dyDescent="0.2">
      <c r="B69" s="16"/>
      <c r="L69" s="16"/>
    </row>
    <row r="70" spans="2:20" s="1" customFormat="1" ht="12" customHeight="1" x14ac:dyDescent="0.2">
      <c r="B70" s="16"/>
      <c r="C70" s="13" t="s">
        <v>6</v>
      </c>
      <c r="L70" s="16"/>
    </row>
    <row r="71" spans="2:20" s="1" customFormat="1" ht="16.5" customHeight="1" x14ac:dyDescent="0.2">
      <c r="B71" s="16"/>
      <c r="E71" s="99" t="str">
        <f>E7</f>
        <v>Rekonstrukce dětského oddělení v křídle A</v>
      </c>
      <c r="F71" s="100"/>
      <c r="G71" s="100"/>
      <c r="H71" s="100"/>
      <c r="L71" s="16"/>
    </row>
    <row r="72" spans="2:20" s="1" customFormat="1" ht="12" customHeight="1" x14ac:dyDescent="0.2">
      <c r="B72" s="16"/>
      <c r="C72" s="13" t="s">
        <v>46</v>
      </c>
      <c r="L72" s="16"/>
    </row>
    <row r="73" spans="2:20" s="1" customFormat="1" ht="16.5" customHeight="1" x14ac:dyDescent="0.2">
      <c r="B73" s="16"/>
      <c r="E73" s="97" t="str">
        <f>E9</f>
        <v>Přenosný nábytek</v>
      </c>
      <c r="F73" s="98"/>
      <c r="G73" s="98"/>
      <c r="H73" s="98"/>
      <c r="L73" s="16"/>
    </row>
    <row r="74" spans="2:20" s="1" customFormat="1" ht="6.9" customHeight="1" x14ac:dyDescent="0.2">
      <c r="B74" s="16"/>
      <c r="L74" s="16"/>
    </row>
    <row r="75" spans="2:20" s="1" customFormat="1" ht="12" customHeight="1" x14ac:dyDescent="0.2">
      <c r="B75" s="16"/>
      <c r="C75" s="13" t="s">
        <v>8</v>
      </c>
      <c r="F75" s="12" t="str">
        <f>F12</f>
        <v>Vydmuchov 399/5, 734 01 Karviná - Ráj</v>
      </c>
      <c r="I75" s="13" t="s">
        <v>10</v>
      </c>
      <c r="J75" s="22" t="str">
        <f>IF(J12="","",J12)</f>
        <v/>
      </c>
      <c r="L75" s="16"/>
    </row>
    <row r="76" spans="2:20" s="1" customFormat="1" ht="6.9" customHeight="1" x14ac:dyDescent="0.2">
      <c r="B76" s="16"/>
      <c r="L76" s="16"/>
    </row>
    <row r="77" spans="2:20" s="1" customFormat="1" ht="15.15" customHeight="1" x14ac:dyDescent="0.2">
      <c r="B77" s="16"/>
      <c r="C77" s="13" t="s">
        <v>11</v>
      </c>
      <c r="F77" s="12" t="str">
        <f>E15</f>
        <v>Nemocnice Karviná - Ráj, p. o.</v>
      </c>
      <c r="I77" s="13" t="s">
        <v>18</v>
      </c>
      <c r="J77" s="15" t="str">
        <f>E21</f>
        <v>HAMROZI s.r.o.</v>
      </c>
      <c r="L77" s="16"/>
    </row>
    <row r="78" spans="2:20" s="1" customFormat="1" ht="15.15" customHeight="1" x14ac:dyDescent="0.2">
      <c r="B78" s="16"/>
      <c r="C78" s="13" t="s">
        <v>17</v>
      </c>
      <c r="F78" s="12" t="str">
        <f>IF(E18="","",E18)</f>
        <v/>
      </c>
      <c r="I78" s="13" t="s">
        <v>22</v>
      </c>
      <c r="J78" s="15"/>
      <c r="L78" s="16"/>
    </row>
    <row r="79" spans="2:20" s="1" customFormat="1" ht="10.35" customHeight="1" x14ac:dyDescent="0.2">
      <c r="B79" s="16"/>
      <c r="L79" s="16"/>
    </row>
    <row r="80" spans="2:20" s="5" customFormat="1" ht="29.25" customHeight="1" x14ac:dyDescent="0.2">
      <c r="B80" s="55"/>
      <c r="C80" s="56" t="s">
        <v>51</v>
      </c>
      <c r="D80" s="57" t="s">
        <v>39</v>
      </c>
      <c r="E80" s="57" t="s">
        <v>37</v>
      </c>
      <c r="F80" s="57" t="s">
        <v>38</v>
      </c>
      <c r="G80" s="57" t="s">
        <v>52</v>
      </c>
      <c r="H80" s="57" t="s">
        <v>53</v>
      </c>
      <c r="I80" s="57" t="s">
        <v>54</v>
      </c>
      <c r="J80" s="58" t="s">
        <v>48</v>
      </c>
      <c r="K80" s="59" t="s">
        <v>55</v>
      </c>
      <c r="L80" s="55"/>
      <c r="M80" s="27" t="s">
        <v>0</v>
      </c>
      <c r="N80" s="28" t="s">
        <v>28</v>
      </c>
      <c r="O80" s="28" t="s">
        <v>56</v>
      </c>
      <c r="P80" s="28" t="s">
        <v>57</v>
      </c>
      <c r="Q80" s="28" t="s">
        <v>58</v>
      </c>
      <c r="R80" s="28" t="s">
        <v>59</v>
      </c>
      <c r="S80" s="28" t="s">
        <v>60</v>
      </c>
      <c r="T80" s="29" t="s">
        <v>61</v>
      </c>
    </row>
    <row r="81" spans="2:65" s="1" customFormat="1" ht="22.8" customHeight="1" x14ac:dyDescent="0.3">
      <c r="B81" s="16"/>
      <c r="C81" s="31" t="s">
        <v>62</v>
      </c>
      <c r="J81" s="60">
        <f>BK81</f>
        <v>0</v>
      </c>
      <c r="L81" s="16"/>
      <c r="M81" s="30"/>
      <c r="N81" s="24"/>
      <c r="O81" s="24"/>
      <c r="P81" s="61">
        <f>P82</f>
        <v>0</v>
      </c>
      <c r="Q81" s="24"/>
      <c r="R81" s="61">
        <f>R82</f>
        <v>4.0609999999999999</v>
      </c>
      <c r="S81" s="24"/>
      <c r="T81" s="62">
        <f>T82</f>
        <v>0</v>
      </c>
      <c r="AT81" s="7" t="s">
        <v>40</v>
      </c>
      <c r="AU81" s="7" t="s">
        <v>49</v>
      </c>
      <c r="BK81" s="63">
        <f>BK82</f>
        <v>0</v>
      </c>
    </row>
    <row r="82" spans="2:65" s="6" customFormat="1" ht="25.95" customHeight="1" x14ac:dyDescent="0.25">
      <c r="B82" s="64"/>
      <c r="D82" s="65" t="s">
        <v>40</v>
      </c>
      <c r="E82" s="66"/>
      <c r="F82" s="66" t="s">
        <v>180</v>
      </c>
      <c r="I82" s="67"/>
      <c r="J82" s="68">
        <f>BK82</f>
        <v>0</v>
      </c>
      <c r="L82" s="64"/>
      <c r="M82" s="69"/>
      <c r="P82" s="70">
        <f>P83</f>
        <v>0</v>
      </c>
      <c r="R82" s="70">
        <f>R83</f>
        <v>4.0609999999999999</v>
      </c>
      <c r="T82" s="71">
        <f>T83</f>
        <v>0</v>
      </c>
      <c r="AR82" s="65" t="s">
        <v>45</v>
      </c>
      <c r="AT82" s="72" t="s">
        <v>40</v>
      </c>
      <c r="AU82" s="72" t="s">
        <v>41</v>
      </c>
      <c r="AY82" s="65" t="s">
        <v>63</v>
      </c>
      <c r="BK82" s="73">
        <f>BK83</f>
        <v>0</v>
      </c>
    </row>
    <row r="83" spans="2:65" s="6" customFormat="1" ht="22.8" customHeight="1" x14ac:dyDescent="0.25">
      <c r="B83" s="64"/>
      <c r="D83" s="65" t="s">
        <v>40</v>
      </c>
      <c r="E83" s="74" t="s">
        <v>64</v>
      </c>
      <c r="F83" s="74" t="s">
        <v>42</v>
      </c>
      <c r="I83" s="67"/>
      <c r="J83" s="75">
        <f>BK83</f>
        <v>0</v>
      </c>
      <c r="L83" s="64"/>
      <c r="M83" s="69"/>
      <c r="P83" s="70">
        <f>SUM(P84:P113)</f>
        <v>0</v>
      </c>
      <c r="R83" s="70">
        <f>SUM(R84:R113)</f>
        <v>4.0609999999999999</v>
      </c>
      <c r="T83" s="71">
        <f>SUM(T84:T113)</f>
        <v>0</v>
      </c>
      <c r="AR83" s="65" t="s">
        <v>45</v>
      </c>
      <c r="AT83" s="72" t="s">
        <v>40</v>
      </c>
      <c r="AU83" s="72" t="s">
        <v>43</v>
      </c>
      <c r="AY83" s="65" t="s">
        <v>63</v>
      </c>
      <c r="BK83" s="73">
        <f>SUM(BK84:BK113)</f>
        <v>0</v>
      </c>
    </row>
    <row r="84" spans="2:65" s="1" customFormat="1" ht="16.5" customHeight="1" x14ac:dyDescent="0.2">
      <c r="B84" s="76"/>
      <c r="C84" s="77" t="s">
        <v>43</v>
      </c>
      <c r="D84" s="77" t="s">
        <v>65</v>
      </c>
      <c r="E84" s="78" t="s">
        <v>66</v>
      </c>
      <c r="F84" s="79" t="s">
        <v>67</v>
      </c>
      <c r="G84" s="80" t="s">
        <v>68</v>
      </c>
      <c r="H84" s="81">
        <v>2</v>
      </c>
      <c r="I84" s="82"/>
      <c r="J84" s="83">
        <f t="shared" ref="J84:J112" si="0">ROUND(I84*H84,2)</f>
        <v>0</v>
      </c>
      <c r="K84" s="84"/>
      <c r="L84" s="16"/>
      <c r="M84" s="85" t="s">
        <v>0</v>
      </c>
      <c r="N84" s="86" t="s">
        <v>29</v>
      </c>
      <c r="P84" s="87">
        <f t="shared" ref="P84:P112" si="1">O84*H84</f>
        <v>0</v>
      </c>
      <c r="Q84" s="87">
        <v>0.1</v>
      </c>
      <c r="R84" s="87">
        <f t="shared" ref="R84:R112" si="2">Q84*H84</f>
        <v>0.2</v>
      </c>
      <c r="S84" s="87">
        <v>0</v>
      </c>
      <c r="T84" s="88">
        <f t="shared" ref="T84:T112" si="3">S84*H84</f>
        <v>0</v>
      </c>
      <c r="AR84" s="89" t="s">
        <v>69</v>
      </c>
      <c r="AT84" s="89" t="s">
        <v>65</v>
      </c>
      <c r="AU84" s="89" t="s">
        <v>45</v>
      </c>
      <c r="AY84" s="7" t="s">
        <v>63</v>
      </c>
      <c r="BE84" s="90">
        <f t="shared" ref="BE84:BE112" si="4">IF(N84="základní",J84,0)</f>
        <v>0</v>
      </c>
      <c r="BF84" s="90">
        <f t="shared" ref="BF84:BF112" si="5">IF(N84="snížená",J84,0)</f>
        <v>0</v>
      </c>
      <c r="BG84" s="90">
        <f t="shared" ref="BG84:BG112" si="6">IF(N84="zákl. přenesená",J84,0)</f>
        <v>0</v>
      </c>
      <c r="BH84" s="90">
        <f t="shared" ref="BH84:BH112" si="7">IF(N84="sníž. přenesená",J84,0)</f>
        <v>0</v>
      </c>
      <c r="BI84" s="90">
        <f t="shared" ref="BI84:BI112" si="8">IF(N84="nulová",J84,0)</f>
        <v>0</v>
      </c>
      <c r="BJ84" s="7" t="s">
        <v>43</v>
      </c>
      <c r="BK84" s="90">
        <f t="shared" ref="BK84:BK112" si="9">ROUND(I84*H84,2)</f>
        <v>0</v>
      </c>
      <c r="BL84" s="7" t="s">
        <v>69</v>
      </c>
      <c r="BM84" s="89" t="s">
        <v>70</v>
      </c>
    </row>
    <row r="85" spans="2:65" s="1" customFormat="1" ht="16.5" customHeight="1" x14ac:dyDescent="0.2">
      <c r="B85" s="76"/>
      <c r="C85" s="77" t="s">
        <v>45</v>
      </c>
      <c r="D85" s="77" t="s">
        <v>65</v>
      </c>
      <c r="E85" s="78" t="s">
        <v>71</v>
      </c>
      <c r="F85" s="79" t="s">
        <v>72</v>
      </c>
      <c r="G85" s="80" t="s">
        <v>68</v>
      </c>
      <c r="H85" s="81">
        <v>3</v>
      </c>
      <c r="I85" s="82"/>
      <c r="J85" s="83">
        <f t="shared" si="0"/>
        <v>0</v>
      </c>
      <c r="K85" s="84"/>
      <c r="L85" s="16"/>
      <c r="M85" s="85" t="s">
        <v>0</v>
      </c>
      <c r="N85" s="86" t="s">
        <v>29</v>
      </c>
      <c r="P85" s="87">
        <f t="shared" si="1"/>
        <v>0</v>
      </c>
      <c r="Q85" s="87">
        <v>0.1</v>
      </c>
      <c r="R85" s="87">
        <f t="shared" si="2"/>
        <v>0.30000000000000004</v>
      </c>
      <c r="S85" s="87">
        <v>0</v>
      </c>
      <c r="T85" s="88">
        <f t="shared" si="3"/>
        <v>0</v>
      </c>
      <c r="AR85" s="89" t="s">
        <v>69</v>
      </c>
      <c r="AT85" s="89" t="s">
        <v>65</v>
      </c>
      <c r="AU85" s="89" t="s">
        <v>45</v>
      </c>
      <c r="AY85" s="7" t="s">
        <v>63</v>
      </c>
      <c r="BE85" s="90">
        <f t="shared" si="4"/>
        <v>0</v>
      </c>
      <c r="BF85" s="90">
        <f t="shared" si="5"/>
        <v>0</v>
      </c>
      <c r="BG85" s="90">
        <f t="shared" si="6"/>
        <v>0</v>
      </c>
      <c r="BH85" s="90">
        <f t="shared" si="7"/>
        <v>0</v>
      </c>
      <c r="BI85" s="90">
        <f t="shared" si="8"/>
        <v>0</v>
      </c>
      <c r="BJ85" s="7" t="s">
        <v>43</v>
      </c>
      <c r="BK85" s="90">
        <f t="shared" si="9"/>
        <v>0</v>
      </c>
      <c r="BL85" s="7" t="s">
        <v>69</v>
      </c>
      <c r="BM85" s="89" t="s">
        <v>73</v>
      </c>
    </row>
    <row r="86" spans="2:65" s="1" customFormat="1" ht="16.5" customHeight="1" x14ac:dyDescent="0.2">
      <c r="B86" s="76"/>
      <c r="C86" s="77" t="s">
        <v>74</v>
      </c>
      <c r="D86" s="77" t="s">
        <v>65</v>
      </c>
      <c r="E86" s="78" t="s">
        <v>75</v>
      </c>
      <c r="F86" s="79" t="s">
        <v>76</v>
      </c>
      <c r="G86" s="80" t="s">
        <v>68</v>
      </c>
      <c r="H86" s="81">
        <v>1</v>
      </c>
      <c r="I86" s="82"/>
      <c r="J86" s="83">
        <f t="shared" si="0"/>
        <v>0</v>
      </c>
      <c r="K86" s="84"/>
      <c r="L86" s="16"/>
      <c r="M86" s="85" t="s">
        <v>0</v>
      </c>
      <c r="N86" s="86" t="s">
        <v>29</v>
      </c>
      <c r="P86" s="87">
        <f t="shared" si="1"/>
        <v>0</v>
      </c>
      <c r="Q86" s="87">
        <v>0.1</v>
      </c>
      <c r="R86" s="87">
        <f t="shared" si="2"/>
        <v>0.1</v>
      </c>
      <c r="S86" s="87">
        <v>0</v>
      </c>
      <c r="T86" s="88">
        <f t="shared" si="3"/>
        <v>0</v>
      </c>
      <c r="AR86" s="89" t="s">
        <v>69</v>
      </c>
      <c r="AT86" s="89" t="s">
        <v>65</v>
      </c>
      <c r="AU86" s="89" t="s">
        <v>45</v>
      </c>
      <c r="AY86" s="7" t="s">
        <v>63</v>
      </c>
      <c r="BE86" s="90">
        <f t="shared" si="4"/>
        <v>0</v>
      </c>
      <c r="BF86" s="90">
        <f t="shared" si="5"/>
        <v>0</v>
      </c>
      <c r="BG86" s="90">
        <f t="shared" si="6"/>
        <v>0</v>
      </c>
      <c r="BH86" s="90">
        <f t="shared" si="7"/>
        <v>0</v>
      </c>
      <c r="BI86" s="90">
        <f t="shared" si="8"/>
        <v>0</v>
      </c>
      <c r="BJ86" s="7" t="s">
        <v>43</v>
      </c>
      <c r="BK86" s="90">
        <f t="shared" si="9"/>
        <v>0</v>
      </c>
      <c r="BL86" s="7" t="s">
        <v>69</v>
      </c>
      <c r="BM86" s="89" t="s">
        <v>77</v>
      </c>
    </row>
    <row r="87" spans="2:65" s="1" customFormat="1" ht="16.5" customHeight="1" x14ac:dyDescent="0.2">
      <c r="B87" s="76"/>
      <c r="C87" s="77" t="s">
        <v>78</v>
      </c>
      <c r="D87" s="77" t="s">
        <v>65</v>
      </c>
      <c r="E87" s="78" t="s">
        <v>79</v>
      </c>
      <c r="F87" s="79" t="s">
        <v>80</v>
      </c>
      <c r="G87" s="80" t="s">
        <v>68</v>
      </c>
      <c r="H87" s="81">
        <v>5</v>
      </c>
      <c r="I87" s="82"/>
      <c r="J87" s="83">
        <f t="shared" si="0"/>
        <v>0</v>
      </c>
      <c r="K87" s="84"/>
      <c r="L87" s="16"/>
      <c r="M87" s="85" t="s">
        <v>0</v>
      </c>
      <c r="N87" s="86" t="s">
        <v>29</v>
      </c>
      <c r="P87" s="87">
        <f t="shared" si="1"/>
        <v>0</v>
      </c>
      <c r="Q87" s="87">
        <v>0.1</v>
      </c>
      <c r="R87" s="87">
        <f t="shared" si="2"/>
        <v>0.5</v>
      </c>
      <c r="S87" s="87">
        <v>0</v>
      </c>
      <c r="T87" s="88">
        <f t="shared" si="3"/>
        <v>0</v>
      </c>
      <c r="AR87" s="89" t="s">
        <v>69</v>
      </c>
      <c r="AT87" s="89" t="s">
        <v>65</v>
      </c>
      <c r="AU87" s="89" t="s">
        <v>45</v>
      </c>
      <c r="AY87" s="7" t="s">
        <v>63</v>
      </c>
      <c r="BE87" s="90">
        <f t="shared" si="4"/>
        <v>0</v>
      </c>
      <c r="BF87" s="90">
        <f t="shared" si="5"/>
        <v>0</v>
      </c>
      <c r="BG87" s="90">
        <f t="shared" si="6"/>
        <v>0</v>
      </c>
      <c r="BH87" s="90">
        <f t="shared" si="7"/>
        <v>0</v>
      </c>
      <c r="BI87" s="90">
        <f t="shared" si="8"/>
        <v>0</v>
      </c>
      <c r="BJ87" s="7" t="s">
        <v>43</v>
      </c>
      <c r="BK87" s="90">
        <f t="shared" si="9"/>
        <v>0</v>
      </c>
      <c r="BL87" s="7" t="s">
        <v>69</v>
      </c>
      <c r="BM87" s="89" t="s">
        <v>81</v>
      </c>
    </row>
    <row r="88" spans="2:65" s="1" customFormat="1" ht="16.5" customHeight="1" x14ac:dyDescent="0.2">
      <c r="B88" s="76"/>
      <c r="C88" s="77" t="s">
        <v>82</v>
      </c>
      <c r="D88" s="77" t="s">
        <v>65</v>
      </c>
      <c r="E88" s="78" t="s">
        <v>83</v>
      </c>
      <c r="F88" s="79" t="s">
        <v>84</v>
      </c>
      <c r="G88" s="80" t="s">
        <v>68</v>
      </c>
      <c r="H88" s="81">
        <v>3</v>
      </c>
      <c r="I88" s="82"/>
      <c r="J88" s="83">
        <f t="shared" si="0"/>
        <v>0</v>
      </c>
      <c r="K88" s="84"/>
      <c r="L88" s="16"/>
      <c r="M88" s="85" t="s">
        <v>0</v>
      </c>
      <c r="N88" s="86" t="s">
        <v>29</v>
      </c>
      <c r="P88" s="87">
        <f t="shared" si="1"/>
        <v>0</v>
      </c>
      <c r="Q88" s="87">
        <v>0.1</v>
      </c>
      <c r="R88" s="87">
        <f t="shared" si="2"/>
        <v>0.30000000000000004</v>
      </c>
      <c r="S88" s="87">
        <v>0</v>
      </c>
      <c r="T88" s="88">
        <f t="shared" si="3"/>
        <v>0</v>
      </c>
      <c r="AR88" s="89" t="s">
        <v>69</v>
      </c>
      <c r="AT88" s="89" t="s">
        <v>65</v>
      </c>
      <c r="AU88" s="89" t="s">
        <v>45</v>
      </c>
      <c r="AY88" s="7" t="s">
        <v>63</v>
      </c>
      <c r="BE88" s="90">
        <f t="shared" si="4"/>
        <v>0</v>
      </c>
      <c r="BF88" s="90">
        <f t="shared" si="5"/>
        <v>0</v>
      </c>
      <c r="BG88" s="90">
        <f t="shared" si="6"/>
        <v>0</v>
      </c>
      <c r="BH88" s="90">
        <f t="shared" si="7"/>
        <v>0</v>
      </c>
      <c r="BI88" s="90">
        <f t="shared" si="8"/>
        <v>0</v>
      </c>
      <c r="BJ88" s="7" t="s">
        <v>43</v>
      </c>
      <c r="BK88" s="90">
        <f t="shared" si="9"/>
        <v>0</v>
      </c>
      <c r="BL88" s="7" t="s">
        <v>69</v>
      </c>
      <c r="BM88" s="89" t="s">
        <v>85</v>
      </c>
    </row>
    <row r="89" spans="2:65" s="1" customFormat="1" ht="16.5" customHeight="1" x14ac:dyDescent="0.2">
      <c r="B89" s="76"/>
      <c r="C89" s="77" t="s">
        <v>86</v>
      </c>
      <c r="D89" s="77" t="s">
        <v>65</v>
      </c>
      <c r="E89" s="78" t="s">
        <v>87</v>
      </c>
      <c r="F89" s="79" t="s">
        <v>88</v>
      </c>
      <c r="G89" s="80" t="s">
        <v>68</v>
      </c>
      <c r="H89" s="81">
        <v>1</v>
      </c>
      <c r="I89" s="82"/>
      <c r="J89" s="83">
        <f t="shared" si="0"/>
        <v>0</v>
      </c>
      <c r="K89" s="84"/>
      <c r="L89" s="16"/>
      <c r="M89" s="85" t="s">
        <v>0</v>
      </c>
      <c r="N89" s="86" t="s">
        <v>29</v>
      </c>
      <c r="P89" s="87">
        <f t="shared" si="1"/>
        <v>0</v>
      </c>
      <c r="Q89" s="87">
        <v>0.1</v>
      </c>
      <c r="R89" s="87">
        <f t="shared" si="2"/>
        <v>0.1</v>
      </c>
      <c r="S89" s="87">
        <v>0</v>
      </c>
      <c r="T89" s="88">
        <f t="shared" si="3"/>
        <v>0</v>
      </c>
      <c r="AR89" s="89" t="s">
        <v>69</v>
      </c>
      <c r="AT89" s="89" t="s">
        <v>65</v>
      </c>
      <c r="AU89" s="89" t="s">
        <v>45</v>
      </c>
      <c r="AY89" s="7" t="s">
        <v>63</v>
      </c>
      <c r="BE89" s="90">
        <f t="shared" si="4"/>
        <v>0</v>
      </c>
      <c r="BF89" s="90">
        <f t="shared" si="5"/>
        <v>0</v>
      </c>
      <c r="BG89" s="90">
        <f t="shared" si="6"/>
        <v>0</v>
      </c>
      <c r="BH89" s="90">
        <f t="shared" si="7"/>
        <v>0</v>
      </c>
      <c r="BI89" s="90">
        <f t="shared" si="8"/>
        <v>0</v>
      </c>
      <c r="BJ89" s="7" t="s">
        <v>43</v>
      </c>
      <c r="BK89" s="90">
        <f t="shared" si="9"/>
        <v>0</v>
      </c>
      <c r="BL89" s="7" t="s">
        <v>69</v>
      </c>
      <c r="BM89" s="89" t="s">
        <v>89</v>
      </c>
    </row>
    <row r="90" spans="2:65" s="1" customFormat="1" ht="16.5" customHeight="1" x14ac:dyDescent="0.2">
      <c r="B90" s="76"/>
      <c r="C90" s="77" t="s">
        <v>90</v>
      </c>
      <c r="D90" s="77" t="s">
        <v>65</v>
      </c>
      <c r="E90" s="78" t="s">
        <v>91</v>
      </c>
      <c r="F90" s="79" t="s">
        <v>92</v>
      </c>
      <c r="G90" s="80" t="s">
        <v>68</v>
      </c>
      <c r="H90" s="81">
        <v>3</v>
      </c>
      <c r="I90" s="82"/>
      <c r="J90" s="83">
        <f t="shared" si="0"/>
        <v>0</v>
      </c>
      <c r="K90" s="84"/>
      <c r="L90" s="16"/>
      <c r="M90" s="85" t="s">
        <v>0</v>
      </c>
      <c r="N90" s="86" t="s">
        <v>29</v>
      </c>
      <c r="P90" s="87">
        <f t="shared" si="1"/>
        <v>0</v>
      </c>
      <c r="Q90" s="87">
        <v>0.1</v>
      </c>
      <c r="R90" s="87">
        <f t="shared" si="2"/>
        <v>0.30000000000000004</v>
      </c>
      <c r="S90" s="87">
        <v>0</v>
      </c>
      <c r="T90" s="88">
        <f t="shared" si="3"/>
        <v>0</v>
      </c>
      <c r="AR90" s="89" t="s">
        <v>69</v>
      </c>
      <c r="AT90" s="89" t="s">
        <v>65</v>
      </c>
      <c r="AU90" s="89" t="s">
        <v>45</v>
      </c>
      <c r="AY90" s="7" t="s">
        <v>63</v>
      </c>
      <c r="BE90" s="90">
        <f t="shared" si="4"/>
        <v>0</v>
      </c>
      <c r="BF90" s="90">
        <f t="shared" si="5"/>
        <v>0</v>
      </c>
      <c r="BG90" s="90">
        <f t="shared" si="6"/>
        <v>0</v>
      </c>
      <c r="BH90" s="90">
        <f t="shared" si="7"/>
        <v>0</v>
      </c>
      <c r="BI90" s="90">
        <f t="shared" si="8"/>
        <v>0</v>
      </c>
      <c r="BJ90" s="7" t="s">
        <v>43</v>
      </c>
      <c r="BK90" s="90">
        <f t="shared" si="9"/>
        <v>0</v>
      </c>
      <c r="BL90" s="7" t="s">
        <v>69</v>
      </c>
      <c r="BM90" s="89" t="s">
        <v>93</v>
      </c>
    </row>
    <row r="91" spans="2:65" s="1" customFormat="1" ht="16.5" customHeight="1" x14ac:dyDescent="0.2">
      <c r="B91" s="76"/>
      <c r="C91" s="77" t="s">
        <v>94</v>
      </c>
      <c r="D91" s="77" t="s">
        <v>65</v>
      </c>
      <c r="E91" s="78" t="s">
        <v>95</v>
      </c>
      <c r="F91" s="79" t="s">
        <v>96</v>
      </c>
      <c r="G91" s="80" t="s">
        <v>68</v>
      </c>
      <c r="H91" s="81">
        <v>1</v>
      </c>
      <c r="I91" s="82"/>
      <c r="J91" s="83">
        <f t="shared" si="0"/>
        <v>0</v>
      </c>
      <c r="K91" s="84"/>
      <c r="L91" s="16"/>
      <c r="M91" s="85" t="s">
        <v>0</v>
      </c>
      <c r="N91" s="86" t="s">
        <v>29</v>
      </c>
      <c r="P91" s="87">
        <f t="shared" si="1"/>
        <v>0</v>
      </c>
      <c r="Q91" s="87">
        <v>0.1</v>
      </c>
      <c r="R91" s="87">
        <f t="shared" si="2"/>
        <v>0.1</v>
      </c>
      <c r="S91" s="87">
        <v>0</v>
      </c>
      <c r="T91" s="88">
        <f t="shared" si="3"/>
        <v>0</v>
      </c>
      <c r="AR91" s="89" t="s">
        <v>69</v>
      </c>
      <c r="AT91" s="89" t="s">
        <v>65</v>
      </c>
      <c r="AU91" s="89" t="s">
        <v>45</v>
      </c>
      <c r="AY91" s="7" t="s">
        <v>63</v>
      </c>
      <c r="BE91" s="90">
        <f t="shared" si="4"/>
        <v>0</v>
      </c>
      <c r="BF91" s="90">
        <f t="shared" si="5"/>
        <v>0</v>
      </c>
      <c r="BG91" s="90">
        <f t="shared" si="6"/>
        <v>0</v>
      </c>
      <c r="BH91" s="90">
        <f t="shared" si="7"/>
        <v>0</v>
      </c>
      <c r="BI91" s="90">
        <f t="shared" si="8"/>
        <v>0</v>
      </c>
      <c r="BJ91" s="7" t="s">
        <v>43</v>
      </c>
      <c r="BK91" s="90">
        <f t="shared" si="9"/>
        <v>0</v>
      </c>
      <c r="BL91" s="7" t="s">
        <v>69</v>
      </c>
      <c r="BM91" s="89" t="s">
        <v>97</v>
      </c>
    </row>
    <row r="92" spans="2:65" s="1" customFormat="1" ht="16.5" customHeight="1" x14ac:dyDescent="0.2">
      <c r="B92" s="76"/>
      <c r="C92" s="77" t="s">
        <v>98</v>
      </c>
      <c r="D92" s="77" t="s">
        <v>65</v>
      </c>
      <c r="E92" s="78" t="s">
        <v>99</v>
      </c>
      <c r="F92" s="79" t="s">
        <v>100</v>
      </c>
      <c r="G92" s="80" t="s">
        <v>68</v>
      </c>
      <c r="H92" s="81">
        <v>2</v>
      </c>
      <c r="I92" s="82"/>
      <c r="J92" s="83">
        <f t="shared" si="0"/>
        <v>0</v>
      </c>
      <c r="K92" s="84"/>
      <c r="L92" s="16"/>
      <c r="M92" s="85" t="s">
        <v>0</v>
      </c>
      <c r="N92" s="86" t="s">
        <v>29</v>
      </c>
      <c r="P92" s="87">
        <f t="shared" si="1"/>
        <v>0</v>
      </c>
      <c r="Q92" s="87">
        <v>0.1</v>
      </c>
      <c r="R92" s="87">
        <f t="shared" si="2"/>
        <v>0.2</v>
      </c>
      <c r="S92" s="87">
        <v>0</v>
      </c>
      <c r="T92" s="88">
        <f t="shared" si="3"/>
        <v>0</v>
      </c>
      <c r="AR92" s="89" t="s">
        <v>69</v>
      </c>
      <c r="AT92" s="89" t="s">
        <v>65</v>
      </c>
      <c r="AU92" s="89" t="s">
        <v>45</v>
      </c>
      <c r="AY92" s="7" t="s">
        <v>63</v>
      </c>
      <c r="BE92" s="90">
        <f t="shared" si="4"/>
        <v>0</v>
      </c>
      <c r="BF92" s="90">
        <f t="shared" si="5"/>
        <v>0</v>
      </c>
      <c r="BG92" s="90">
        <f t="shared" si="6"/>
        <v>0</v>
      </c>
      <c r="BH92" s="90">
        <f t="shared" si="7"/>
        <v>0</v>
      </c>
      <c r="BI92" s="90">
        <f t="shared" si="8"/>
        <v>0</v>
      </c>
      <c r="BJ92" s="7" t="s">
        <v>43</v>
      </c>
      <c r="BK92" s="90">
        <f t="shared" si="9"/>
        <v>0</v>
      </c>
      <c r="BL92" s="7" t="s">
        <v>69</v>
      </c>
      <c r="BM92" s="89" t="s">
        <v>101</v>
      </c>
    </row>
    <row r="93" spans="2:65" s="1" customFormat="1" ht="16.5" customHeight="1" x14ac:dyDescent="0.2">
      <c r="B93" s="76"/>
      <c r="C93" s="77" t="s">
        <v>102</v>
      </c>
      <c r="D93" s="77" t="s">
        <v>65</v>
      </c>
      <c r="E93" s="78" t="s">
        <v>103</v>
      </c>
      <c r="F93" s="79" t="s">
        <v>104</v>
      </c>
      <c r="G93" s="80" t="s">
        <v>68</v>
      </c>
      <c r="H93" s="81">
        <v>1</v>
      </c>
      <c r="I93" s="82"/>
      <c r="J93" s="83">
        <f t="shared" si="0"/>
        <v>0</v>
      </c>
      <c r="K93" s="84"/>
      <c r="L93" s="16"/>
      <c r="M93" s="85" t="s">
        <v>0</v>
      </c>
      <c r="N93" s="86" t="s">
        <v>29</v>
      </c>
      <c r="P93" s="87">
        <f t="shared" si="1"/>
        <v>0</v>
      </c>
      <c r="Q93" s="87">
        <v>0.1</v>
      </c>
      <c r="R93" s="87">
        <f t="shared" si="2"/>
        <v>0.1</v>
      </c>
      <c r="S93" s="87">
        <v>0</v>
      </c>
      <c r="T93" s="88">
        <f t="shared" si="3"/>
        <v>0</v>
      </c>
      <c r="AR93" s="89" t="s">
        <v>69</v>
      </c>
      <c r="AT93" s="89" t="s">
        <v>65</v>
      </c>
      <c r="AU93" s="89" t="s">
        <v>45</v>
      </c>
      <c r="AY93" s="7" t="s">
        <v>63</v>
      </c>
      <c r="BE93" s="90">
        <f t="shared" si="4"/>
        <v>0</v>
      </c>
      <c r="BF93" s="90">
        <f t="shared" si="5"/>
        <v>0</v>
      </c>
      <c r="BG93" s="90">
        <f t="shared" si="6"/>
        <v>0</v>
      </c>
      <c r="BH93" s="90">
        <f t="shared" si="7"/>
        <v>0</v>
      </c>
      <c r="BI93" s="90">
        <f t="shared" si="8"/>
        <v>0</v>
      </c>
      <c r="BJ93" s="7" t="s">
        <v>43</v>
      </c>
      <c r="BK93" s="90">
        <f t="shared" si="9"/>
        <v>0</v>
      </c>
      <c r="BL93" s="7" t="s">
        <v>69</v>
      </c>
      <c r="BM93" s="89" t="s">
        <v>105</v>
      </c>
    </row>
    <row r="94" spans="2:65" s="1" customFormat="1" ht="21.75" customHeight="1" x14ac:dyDescent="0.2">
      <c r="B94" s="76"/>
      <c r="C94" s="77" t="s">
        <v>106</v>
      </c>
      <c r="D94" s="77" t="s">
        <v>65</v>
      </c>
      <c r="E94" s="78" t="s">
        <v>107</v>
      </c>
      <c r="F94" s="79" t="s">
        <v>108</v>
      </c>
      <c r="G94" s="80" t="s">
        <v>68</v>
      </c>
      <c r="H94" s="81">
        <v>5</v>
      </c>
      <c r="I94" s="82"/>
      <c r="J94" s="83">
        <f t="shared" si="0"/>
        <v>0</v>
      </c>
      <c r="K94" s="84"/>
      <c r="L94" s="16"/>
      <c r="M94" s="85" t="s">
        <v>0</v>
      </c>
      <c r="N94" s="86" t="s">
        <v>29</v>
      </c>
      <c r="P94" s="87">
        <f t="shared" si="1"/>
        <v>0</v>
      </c>
      <c r="Q94" s="87">
        <v>0.05</v>
      </c>
      <c r="R94" s="87">
        <f t="shared" si="2"/>
        <v>0.25</v>
      </c>
      <c r="S94" s="87">
        <v>0</v>
      </c>
      <c r="T94" s="88">
        <f t="shared" si="3"/>
        <v>0</v>
      </c>
      <c r="AR94" s="89" t="s">
        <v>69</v>
      </c>
      <c r="AT94" s="89" t="s">
        <v>65</v>
      </c>
      <c r="AU94" s="89" t="s">
        <v>45</v>
      </c>
      <c r="AY94" s="7" t="s">
        <v>63</v>
      </c>
      <c r="BE94" s="90">
        <f t="shared" si="4"/>
        <v>0</v>
      </c>
      <c r="BF94" s="90">
        <f t="shared" si="5"/>
        <v>0</v>
      </c>
      <c r="BG94" s="90">
        <f t="shared" si="6"/>
        <v>0</v>
      </c>
      <c r="BH94" s="90">
        <f t="shared" si="7"/>
        <v>0</v>
      </c>
      <c r="BI94" s="90">
        <f t="shared" si="8"/>
        <v>0</v>
      </c>
      <c r="BJ94" s="7" t="s">
        <v>43</v>
      </c>
      <c r="BK94" s="90">
        <f t="shared" si="9"/>
        <v>0</v>
      </c>
      <c r="BL94" s="7" t="s">
        <v>69</v>
      </c>
      <c r="BM94" s="89" t="s">
        <v>109</v>
      </c>
    </row>
    <row r="95" spans="2:65" s="1" customFormat="1" ht="21.75" customHeight="1" x14ac:dyDescent="0.2">
      <c r="B95" s="76"/>
      <c r="C95" s="77" t="s">
        <v>4</v>
      </c>
      <c r="D95" s="77" t="s">
        <v>65</v>
      </c>
      <c r="E95" s="78" t="s">
        <v>110</v>
      </c>
      <c r="F95" s="79" t="s">
        <v>111</v>
      </c>
      <c r="G95" s="80" t="s">
        <v>68</v>
      </c>
      <c r="H95" s="81">
        <v>1</v>
      </c>
      <c r="I95" s="82"/>
      <c r="J95" s="83">
        <f t="shared" si="0"/>
        <v>0</v>
      </c>
      <c r="K95" s="84"/>
      <c r="L95" s="16"/>
      <c r="M95" s="85" t="s">
        <v>0</v>
      </c>
      <c r="N95" s="86" t="s">
        <v>29</v>
      </c>
      <c r="P95" s="87">
        <f t="shared" si="1"/>
        <v>0</v>
      </c>
      <c r="Q95" s="87">
        <v>0.05</v>
      </c>
      <c r="R95" s="87">
        <f t="shared" si="2"/>
        <v>0.05</v>
      </c>
      <c r="S95" s="87">
        <v>0</v>
      </c>
      <c r="T95" s="88">
        <f t="shared" si="3"/>
        <v>0</v>
      </c>
      <c r="AR95" s="89" t="s">
        <v>69</v>
      </c>
      <c r="AT95" s="89" t="s">
        <v>65</v>
      </c>
      <c r="AU95" s="89" t="s">
        <v>45</v>
      </c>
      <c r="AY95" s="7" t="s">
        <v>63</v>
      </c>
      <c r="BE95" s="90">
        <f t="shared" si="4"/>
        <v>0</v>
      </c>
      <c r="BF95" s="90">
        <f t="shared" si="5"/>
        <v>0</v>
      </c>
      <c r="BG95" s="90">
        <f t="shared" si="6"/>
        <v>0</v>
      </c>
      <c r="BH95" s="90">
        <f t="shared" si="7"/>
        <v>0</v>
      </c>
      <c r="BI95" s="90">
        <f t="shared" si="8"/>
        <v>0</v>
      </c>
      <c r="BJ95" s="7" t="s">
        <v>43</v>
      </c>
      <c r="BK95" s="90">
        <f t="shared" si="9"/>
        <v>0</v>
      </c>
      <c r="BL95" s="7" t="s">
        <v>69</v>
      </c>
      <c r="BM95" s="89" t="s">
        <v>112</v>
      </c>
    </row>
    <row r="96" spans="2:65" s="1" customFormat="1" ht="24.15" customHeight="1" x14ac:dyDescent="0.2">
      <c r="B96" s="76"/>
      <c r="C96" s="77" t="s">
        <v>113</v>
      </c>
      <c r="D96" s="77" t="s">
        <v>65</v>
      </c>
      <c r="E96" s="78" t="s">
        <v>114</v>
      </c>
      <c r="F96" s="79" t="s">
        <v>115</v>
      </c>
      <c r="G96" s="80" t="s">
        <v>68</v>
      </c>
      <c r="H96" s="81">
        <v>2</v>
      </c>
      <c r="I96" s="82"/>
      <c r="J96" s="83">
        <f t="shared" si="0"/>
        <v>0</v>
      </c>
      <c r="K96" s="84"/>
      <c r="L96" s="16"/>
      <c r="M96" s="85" t="s">
        <v>0</v>
      </c>
      <c r="N96" s="86" t="s">
        <v>29</v>
      </c>
      <c r="P96" s="87">
        <f t="shared" si="1"/>
        <v>0</v>
      </c>
      <c r="Q96" s="87">
        <v>0.1</v>
      </c>
      <c r="R96" s="87">
        <f t="shared" si="2"/>
        <v>0.2</v>
      </c>
      <c r="S96" s="87">
        <v>0</v>
      </c>
      <c r="T96" s="88">
        <f t="shared" si="3"/>
        <v>0</v>
      </c>
      <c r="AR96" s="89" t="s">
        <v>69</v>
      </c>
      <c r="AT96" s="89" t="s">
        <v>65</v>
      </c>
      <c r="AU96" s="89" t="s">
        <v>45</v>
      </c>
      <c r="AY96" s="7" t="s">
        <v>63</v>
      </c>
      <c r="BE96" s="90">
        <f t="shared" si="4"/>
        <v>0</v>
      </c>
      <c r="BF96" s="90">
        <f t="shared" si="5"/>
        <v>0</v>
      </c>
      <c r="BG96" s="90">
        <f t="shared" si="6"/>
        <v>0</v>
      </c>
      <c r="BH96" s="90">
        <f t="shared" si="7"/>
        <v>0</v>
      </c>
      <c r="BI96" s="90">
        <f t="shared" si="8"/>
        <v>0</v>
      </c>
      <c r="BJ96" s="7" t="s">
        <v>43</v>
      </c>
      <c r="BK96" s="90">
        <f t="shared" si="9"/>
        <v>0</v>
      </c>
      <c r="BL96" s="7" t="s">
        <v>69</v>
      </c>
      <c r="BM96" s="89" t="s">
        <v>116</v>
      </c>
    </row>
    <row r="97" spans="2:65" s="1" customFormat="1" ht="16.5" customHeight="1" x14ac:dyDescent="0.2">
      <c r="B97" s="76"/>
      <c r="C97" s="77" t="s">
        <v>117</v>
      </c>
      <c r="D97" s="77" t="s">
        <v>65</v>
      </c>
      <c r="E97" s="78" t="s">
        <v>118</v>
      </c>
      <c r="F97" s="79" t="s">
        <v>119</v>
      </c>
      <c r="G97" s="80" t="s">
        <v>68</v>
      </c>
      <c r="H97" s="81">
        <v>7</v>
      </c>
      <c r="I97" s="82"/>
      <c r="J97" s="83">
        <f t="shared" si="0"/>
        <v>0</v>
      </c>
      <c r="K97" s="84"/>
      <c r="L97" s="16"/>
      <c r="M97" s="85" t="s">
        <v>0</v>
      </c>
      <c r="N97" s="86" t="s">
        <v>29</v>
      </c>
      <c r="P97" s="87">
        <f t="shared" si="1"/>
        <v>0</v>
      </c>
      <c r="Q97" s="87">
        <v>0.05</v>
      </c>
      <c r="R97" s="87">
        <f t="shared" si="2"/>
        <v>0.35000000000000003</v>
      </c>
      <c r="S97" s="87">
        <v>0</v>
      </c>
      <c r="T97" s="88">
        <f t="shared" si="3"/>
        <v>0</v>
      </c>
      <c r="AR97" s="89" t="s">
        <v>69</v>
      </c>
      <c r="AT97" s="89" t="s">
        <v>65</v>
      </c>
      <c r="AU97" s="89" t="s">
        <v>45</v>
      </c>
      <c r="AY97" s="7" t="s">
        <v>63</v>
      </c>
      <c r="BE97" s="90">
        <f t="shared" si="4"/>
        <v>0</v>
      </c>
      <c r="BF97" s="90">
        <f t="shared" si="5"/>
        <v>0</v>
      </c>
      <c r="BG97" s="90">
        <f t="shared" si="6"/>
        <v>0</v>
      </c>
      <c r="BH97" s="90">
        <f t="shared" si="7"/>
        <v>0</v>
      </c>
      <c r="BI97" s="90">
        <f t="shared" si="8"/>
        <v>0</v>
      </c>
      <c r="BJ97" s="7" t="s">
        <v>43</v>
      </c>
      <c r="BK97" s="90">
        <f t="shared" si="9"/>
        <v>0</v>
      </c>
      <c r="BL97" s="7" t="s">
        <v>69</v>
      </c>
      <c r="BM97" s="89" t="s">
        <v>120</v>
      </c>
    </row>
    <row r="98" spans="2:65" s="1" customFormat="1" ht="16.5" customHeight="1" x14ac:dyDescent="0.2">
      <c r="B98" s="76"/>
      <c r="C98" s="77" t="s">
        <v>121</v>
      </c>
      <c r="D98" s="77" t="s">
        <v>65</v>
      </c>
      <c r="E98" s="78" t="s">
        <v>122</v>
      </c>
      <c r="F98" s="79" t="s">
        <v>123</v>
      </c>
      <c r="G98" s="80" t="s">
        <v>68</v>
      </c>
      <c r="H98" s="81">
        <v>1</v>
      </c>
      <c r="I98" s="82"/>
      <c r="J98" s="83">
        <f t="shared" si="0"/>
        <v>0</v>
      </c>
      <c r="K98" s="84"/>
      <c r="L98" s="16"/>
      <c r="M98" s="85" t="s">
        <v>0</v>
      </c>
      <c r="N98" s="86" t="s">
        <v>29</v>
      </c>
      <c r="P98" s="87">
        <f t="shared" si="1"/>
        <v>0</v>
      </c>
      <c r="Q98" s="87">
        <v>0.05</v>
      </c>
      <c r="R98" s="87">
        <f t="shared" si="2"/>
        <v>0.05</v>
      </c>
      <c r="S98" s="87">
        <v>0</v>
      </c>
      <c r="T98" s="88">
        <f t="shared" si="3"/>
        <v>0</v>
      </c>
      <c r="AR98" s="89" t="s">
        <v>69</v>
      </c>
      <c r="AT98" s="89" t="s">
        <v>65</v>
      </c>
      <c r="AU98" s="89" t="s">
        <v>45</v>
      </c>
      <c r="AY98" s="7" t="s">
        <v>63</v>
      </c>
      <c r="BE98" s="90">
        <f t="shared" si="4"/>
        <v>0</v>
      </c>
      <c r="BF98" s="90">
        <f t="shared" si="5"/>
        <v>0</v>
      </c>
      <c r="BG98" s="90">
        <f t="shared" si="6"/>
        <v>0</v>
      </c>
      <c r="BH98" s="90">
        <f t="shared" si="7"/>
        <v>0</v>
      </c>
      <c r="BI98" s="90">
        <f t="shared" si="8"/>
        <v>0</v>
      </c>
      <c r="BJ98" s="7" t="s">
        <v>43</v>
      </c>
      <c r="BK98" s="90">
        <f t="shared" si="9"/>
        <v>0</v>
      </c>
      <c r="BL98" s="7" t="s">
        <v>69</v>
      </c>
      <c r="BM98" s="89" t="s">
        <v>124</v>
      </c>
    </row>
    <row r="99" spans="2:65" s="1" customFormat="1" ht="24.15" customHeight="1" x14ac:dyDescent="0.2">
      <c r="B99" s="76"/>
      <c r="C99" s="77" t="s">
        <v>69</v>
      </c>
      <c r="D99" s="77" t="s">
        <v>65</v>
      </c>
      <c r="E99" s="78" t="s">
        <v>125</v>
      </c>
      <c r="F99" s="79" t="s">
        <v>126</v>
      </c>
      <c r="G99" s="80" t="s">
        <v>68</v>
      </c>
      <c r="H99" s="81">
        <v>1</v>
      </c>
      <c r="I99" s="82"/>
      <c r="J99" s="83">
        <f t="shared" si="0"/>
        <v>0</v>
      </c>
      <c r="K99" s="84"/>
      <c r="L99" s="16"/>
      <c r="M99" s="85" t="s">
        <v>0</v>
      </c>
      <c r="N99" s="86" t="s">
        <v>29</v>
      </c>
      <c r="P99" s="87">
        <f t="shared" si="1"/>
        <v>0</v>
      </c>
      <c r="Q99" s="87">
        <v>0.05</v>
      </c>
      <c r="R99" s="87">
        <f t="shared" si="2"/>
        <v>0.05</v>
      </c>
      <c r="S99" s="87">
        <v>0</v>
      </c>
      <c r="T99" s="88">
        <f t="shared" si="3"/>
        <v>0</v>
      </c>
      <c r="AR99" s="89" t="s">
        <v>69</v>
      </c>
      <c r="AT99" s="89" t="s">
        <v>65</v>
      </c>
      <c r="AU99" s="89" t="s">
        <v>45</v>
      </c>
      <c r="AY99" s="7" t="s">
        <v>63</v>
      </c>
      <c r="BE99" s="90">
        <f t="shared" si="4"/>
        <v>0</v>
      </c>
      <c r="BF99" s="90">
        <f t="shared" si="5"/>
        <v>0</v>
      </c>
      <c r="BG99" s="90">
        <f t="shared" si="6"/>
        <v>0</v>
      </c>
      <c r="BH99" s="90">
        <f t="shared" si="7"/>
        <v>0</v>
      </c>
      <c r="BI99" s="90">
        <f t="shared" si="8"/>
        <v>0</v>
      </c>
      <c r="BJ99" s="7" t="s">
        <v>43</v>
      </c>
      <c r="BK99" s="90">
        <f t="shared" si="9"/>
        <v>0</v>
      </c>
      <c r="BL99" s="7" t="s">
        <v>69</v>
      </c>
      <c r="BM99" s="89" t="s">
        <v>127</v>
      </c>
    </row>
    <row r="100" spans="2:65" s="1" customFormat="1" ht="21.75" customHeight="1" x14ac:dyDescent="0.2">
      <c r="B100" s="76"/>
      <c r="C100" s="77" t="s">
        <v>128</v>
      </c>
      <c r="D100" s="77" t="s">
        <v>65</v>
      </c>
      <c r="E100" s="78" t="s">
        <v>129</v>
      </c>
      <c r="F100" s="79" t="s">
        <v>130</v>
      </c>
      <c r="G100" s="80" t="s">
        <v>68</v>
      </c>
      <c r="H100" s="81">
        <v>1</v>
      </c>
      <c r="I100" s="82"/>
      <c r="J100" s="83">
        <f t="shared" si="0"/>
        <v>0</v>
      </c>
      <c r="K100" s="84"/>
      <c r="L100" s="16"/>
      <c r="M100" s="85" t="s">
        <v>0</v>
      </c>
      <c r="N100" s="86" t="s">
        <v>29</v>
      </c>
      <c r="P100" s="87">
        <f t="shared" si="1"/>
        <v>0</v>
      </c>
      <c r="Q100" s="87">
        <v>0.05</v>
      </c>
      <c r="R100" s="87">
        <f t="shared" si="2"/>
        <v>0.05</v>
      </c>
      <c r="S100" s="87">
        <v>0</v>
      </c>
      <c r="T100" s="88">
        <f t="shared" si="3"/>
        <v>0</v>
      </c>
      <c r="AR100" s="89" t="s">
        <v>69</v>
      </c>
      <c r="AT100" s="89" t="s">
        <v>65</v>
      </c>
      <c r="AU100" s="89" t="s">
        <v>45</v>
      </c>
      <c r="AY100" s="7" t="s">
        <v>63</v>
      </c>
      <c r="BE100" s="90">
        <f t="shared" si="4"/>
        <v>0</v>
      </c>
      <c r="BF100" s="90">
        <f t="shared" si="5"/>
        <v>0</v>
      </c>
      <c r="BG100" s="90">
        <f t="shared" si="6"/>
        <v>0</v>
      </c>
      <c r="BH100" s="90">
        <f t="shared" si="7"/>
        <v>0</v>
      </c>
      <c r="BI100" s="90">
        <f t="shared" si="8"/>
        <v>0</v>
      </c>
      <c r="BJ100" s="7" t="s">
        <v>43</v>
      </c>
      <c r="BK100" s="90">
        <f t="shared" si="9"/>
        <v>0</v>
      </c>
      <c r="BL100" s="7" t="s">
        <v>69</v>
      </c>
      <c r="BM100" s="89" t="s">
        <v>131</v>
      </c>
    </row>
    <row r="101" spans="2:65" s="1" customFormat="1" ht="21.75" customHeight="1" x14ac:dyDescent="0.2">
      <c r="B101" s="76"/>
      <c r="C101" s="77" t="s">
        <v>132</v>
      </c>
      <c r="D101" s="77" t="s">
        <v>65</v>
      </c>
      <c r="E101" s="78" t="s">
        <v>133</v>
      </c>
      <c r="F101" s="79" t="s">
        <v>134</v>
      </c>
      <c r="G101" s="80" t="s">
        <v>68</v>
      </c>
      <c r="H101" s="81">
        <v>2</v>
      </c>
      <c r="I101" s="82"/>
      <c r="J101" s="83">
        <f t="shared" si="0"/>
        <v>0</v>
      </c>
      <c r="K101" s="84"/>
      <c r="L101" s="16"/>
      <c r="M101" s="85" t="s">
        <v>0</v>
      </c>
      <c r="N101" s="86" t="s">
        <v>29</v>
      </c>
      <c r="P101" s="87">
        <f t="shared" si="1"/>
        <v>0</v>
      </c>
      <c r="Q101" s="87">
        <v>0.05</v>
      </c>
      <c r="R101" s="87">
        <f t="shared" si="2"/>
        <v>0.1</v>
      </c>
      <c r="S101" s="87">
        <v>0</v>
      </c>
      <c r="T101" s="88">
        <f t="shared" si="3"/>
        <v>0</v>
      </c>
      <c r="AR101" s="89" t="s">
        <v>69</v>
      </c>
      <c r="AT101" s="89" t="s">
        <v>65</v>
      </c>
      <c r="AU101" s="89" t="s">
        <v>45</v>
      </c>
      <c r="AY101" s="7" t="s">
        <v>63</v>
      </c>
      <c r="BE101" s="90">
        <f t="shared" si="4"/>
        <v>0</v>
      </c>
      <c r="BF101" s="90">
        <f t="shared" si="5"/>
        <v>0</v>
      </c>
      <c r="BG101" s="90">
        <f t="shared" si="6"/>
        <v>0</v>
      </c>
      <c r="BH101" s="90">
        <f t="shared" si="7"/>
        <v>0</v>
      </c>
      <c r="BI101" s="90">
        <f t="shared" si="8"/>
        <v>0</v>
      </c>
      <c r="BJ101" s="7" t="s">
        <v>43</v>
      </c>
      <c r="BK101" s="90">
        <f t="shared" si="9"/>
        <v>0</v>
      </c>
      <c r="BL101" s="7" t="s">
        <v>69</v>
      </c>
      <c r="BM101" s="89" t="s">
        <v>135</v>
      </c>
    </row>
    <row r="102" spans="2:65" s="1" customFormat="1" ht="16.5" customHeight="1" x14ac:dyDescent="0.2">
      <c r="B102" s="76"/>
      <c r="C102" s="77" t="s">
        <v>136</v>
      </c>
      <c r="D102" s="77" t="s">
        <v>65</v>
      </c>
      <c r="E102" s="78" t="s">
        <v>137</v>
      </c>
      <c r="F102" s="79" t="s">
        <v>138</v>
      </c>
      <c r="G102" s="80" t="s">
        <v>68</v>
      </c>
      <c r="H102" s="81">
        <v>1</v>
      </c>
      <c r="I102" s="82"/>
      <c r="J102" s="83">
        <f t="shared" si="0"/>
        <v>0</v>
      </c>
      <c r="K102" s="84"/>
      <c r="L102" s="16"/>
      <c r="M102" s="85" t="s">
        <v>0</v>
      </c>
      <c r="N102" s="86" t="s">
        <v>29</v>
      </c>
      <c r="P102" s="87">
        <f t="shared" si="1"/>
        <v>0</v>
      </c>
      <c r="Q102" s="87">
        <v>0.05</v>
      </c>
      <c r="R102" s="87">
        <f t="shared" si="2"/>
        <v>0.05</v>
      </c>
      <c r="S102" s="87">
        <v>0</v>
      </c>
      <c r="T102" s="88">
        <f t="shared" si="3"/>
        <v>0</v>
      </c>
      <c r="AR102" s="89" t="s">
        <v>69</v>
      </c>
      <c r="AT102" s="89" t="s">
        <v>65</v>
      </c>
      <c r="AU102" s="89" t="s">
        <v>45</v>
      </c>
      <c r="AY102" s="7" t="s">
        <v>63</v>
      </c>
      <c r="BE102" s="90">
        <f t="shared" si="4"/>
        <v>0</v>
      </c>
      <c r="BF102" s="90">
        <f t="shared" si="5"/>
        <v>0</v>
      </c>
      <c r="BG102" s="90">
        <f t="shared" si="6"/>
        <v>0</v>
      </c>
      <c r="BH102" s="90">
        <f t="shared" si="7"/>
        <v>0</v>
      </c>
      <c r="BI102" s="90">
        <f t="shared" si="8"/>
        <v>0</v>
      </c>
      <c r="BJ102" s="7" t="s">
        <v>43</v>
      </c>
      <c r="BK102" s="90">
        <f t="shared" si="9"/>
        <v>0</v>
      </c>
      <c r="BL102" s="7" t="s">
        <v>69</v>
      </c>
      <c r="BM102" s="89" t="s">
        <v>139</v>
      </c>
    </row>
    <row r="103" spans="2:65" s="1" customFormat="1" ht="16.5" customHeight="1" x14ac:dyDescent="0.2">
      <c r="B103" s="76"/>
      <c r="C103" s="77" t="s">
        <v>140</v>
      </c>
      <c r="D103" s="77" t="s">
        <v>65</v>
      </c>
      <c r="E103" s="78" t="s">
        <v>141</v>
      </c>
      <c r="F103" s="79" t="s">
        <v>142</v>
      </c>
      <c r="G103" s="80" t="s">
        <v>68</v>
      </c>
      <c r="H103" s="81">
        <v>1</v>
      </c>
      <c r="I103" s="82"/>
      <c r="J103" s="83">
        <f t="shared" si="0"/>
        <v>0</v>
      </c>
      <c r="K103" s="84"/>
      <c r="L103" s="16"/>
      <c r="M103" s="85" t="s">
        <v>0</v>
      </c>
      <c r="N103" s="86" t="s">
        <v>29</v>
      </c>
      <c r="P103" s="87">
        <f t="shared" si="1"/>
        <v>0</v>
      </c>
      <c r="Q103" s="87">
        <v>0.05</v>
      </c>
      <c r="R103" s="87">
        <f t="shared" si="2"/>
        <v>0.05</v>
      </c>
      <c r="S103" s="87">
        <v>0</v>
      </c>
      <c r="T103" s="88">
        <f t="shared" si="3"/>
        <v>0</v>
      </c>
      <c r="AR103" s="89" t="s">
        <v>69</v>
      </c>
      <c r="AT103" s="89" t="s">
        <v>65</v>
      </c>
      <c r="AU103" s="89" t="s">
        <v>45</v>
      </c>
      <c r="AY103" s="7" t="s">
        <v>63</v>
      </c>
      <c r="BE103" s="90">
        <f t="shared" si="4"/>
        <v>0</v>
      </c>
      <c r="BF103" s="90">
        <f t="shared" si="5"/>
        <v>0</v>
      </c>
      <c r="BG103" s="90">
        <f t="shared" si="6"/>
        <v>0</v>
      </c>
      <c r="BH103" s="90">
        <f t="shared" si="7"/>
        <v>0</v>
      </c>
      <c r="BI103" s="90">
        <f t="shared" si="8"/>
        <v>0</v>
      </c>
      <c r="BJ103" s="7" t="s">
        <v>43</v>
      </c>
      <c r="BK103" s="90">
        <f t="shared" si="9"/>
        <v>0</v>
      </c>
      <c r="BL103" s="7" t="s">
        <v>69</v>
      </c>
      <c r="BM103" s="89" t="s">
        <v>143</v>
      </c>
    </row>
    <row r="104" spans="2:65" s="1" customFormat="1" ht="16.5" customHeight="1" x14ac:dyDescent="0.2">
      <c r="B104" s="76"/>
      <c r="C104" s="77" t="s">
        <v>3</v>
      </c>
      <c r="D104" s="77" t="s">
        <v>65</v>
      </c>
      <c r="E104" s="78" t="s">
        <v>144</v>
      </c>
      <c r="F104" s="79" t="s">
        <v>145</v>
      </c>
      <c r="G104" s="80" t="s">
        <v>68</v>
      </c>
      <c r="H104" s="81">
        <v>7</v>
      </c>
      <c r="I104" s="82"/>
      <c r="J104" s="83">
        <f t="shared" si="0"/>
        <v>0</v>
      </c>
      <c r="K104" s="84"/>
      <c r="L104" s="16"/>
      <c r="M104" s="85" t="s">
        <v>0</v>
      </c>
      <c r="N104" s="86" t="s">
        <v>29</v>
      </c>
      <c r="P104" s="87">
        <f t="shared" si="1"/>
        <v>0</v>
      </c>
      <c r="Q104" s="87">
        <v>0.01</v>
      </c>
      <c r="R104" s="87">
        <f t="shared" si="2"/>
        <v>7.0000000000000007E-2</v>
      </c>
      <c r="S104" s="87">
        <v>0</v>
      </c>
      <c r="T104" s="88">
        <f t="shared" si="3"/>
        <v>0</v>
      </c>
      <c r="AR104" s="89" t="s">
        <v>69</v>
      </c>
      <c r="AT104" s="89" t="s">
        <v>65</v>
      </c>
      <c r="AU104" s="89" t="s">
        <v>45</v>
      </c>
      <c r="AY104" s="7" t="s">
        <v>63</v>
      </c>
      <c r="BE104" s="90">
        <f t="shared" si="4"/>
        <v>0</v>
      </c>
      <c r="BF104" s="90">
        <f t="shared" si="5"/>
        <v>0</v>
      </c>
      <c r="BG104" s="90">
        <f t="shared" si="6"/>
        <v>0</v>
      </c>
      <c r="BH104" s="90">
        <f t="shared" si="7"/>
        <v>0</v>
      </c>
      <c r="BI104" s="90">
        <f t="shared" si="8"/>
        <v>0</v>
      </c>
      <c r="BJ104" s="7" t="s">
        <v>43</v>
      </c>
      <c r="BK104" s="90">
        <f t="shared" si="9"/>
        <v>0</v>
      </c>
      <c r="BL104" s="7" t="s">
        <v>69</v>
      </c>
      <c r="BM104" s="89" t="s">
        <v>146</v>
      </c>
    </row>
    <row r="105" spans="2:65" s="1" customFormat="1" ht="16.5" customHeight="1" x14ac:dyDescent="0.2">
      <c r="B105" s="76"/>
      <c r="C105" s="77" t="s">
        <v>147</v>
      </c>
      <c r="D105" s="77" t="s">
        <v>65</v>
      </c>
      <c r="E105" s="78" t="s">
        <v>148</v>
      </c>
      <c r="F105" s="79" t="s">
        <v>149</v>
      </c>
      <c r="G105" s="80" t="s">
        <v>68</v>
      </c>
      <c r="H105" s="81">
        <v>3</v>
      </c>
      <c r="I105" s="82"/>
      <c r="J105" s="83">
        <f t="shared" si="0"/>
        <v>0</v>
      </c>
      <c r="K105" s="84"/>
      <c r="L105" s="16"/>
      <c r="M105" s="85" t="s">
        <v>0</v>
      </c>
      <c r="N105" s="86" t="s">
        <v>29</v>
      </c>
      <c r="P105" s="87">
        <f t="shared" si="1"/>
        <v>0</v>
      </c>
      <c r="Q105" s="87">
        <v>0.01</v>
      </c>
      <c r="R105" s="87">
        <f t="shared" si="2"/>
        <v>0.03</v>
      </c>
      <c r="S105" s="87">
        <v>0</v>
      </c>
      <c r="T105" s="88">
        <f t="shared" si="3"/>
        <v>0</v>
      </c>
      <c r="AR105" s="89" t="s">
        <v>69</v>
      </c>
      <c r="AT105" s="89" t="s">
        <v>65</v>
      </c>
      <c r="AU105" s="89" t="s">
        <v>45</v>
      </c>
      <c r="AY105" s="7" t="s">
        <v>63</v>
      </c>
      <c r="BE105" s="90">
        <f t="shared" si="4"/>
        <v>0</v>
      </c>
      <c r="BF105" s="90">
        <f t="shared" si="5"/>
        <v>0</v>
      </c>
      <c r="BG105" s="90">
        <f t="shared" si="6"/>
        <v>0</v>
      </c>
      <c r="BH105" s="90">
        <f t="shared" si="7"/>
        <v>0</v>
      </c>
      <c r="BI105" s="90">
        <f t="shared" si="8"/>
        <v>0</v>
      </c>
      <c r="BJ105" s="7" t="s">
        <v>43</v>
      </c>
      <c r="BK105" s="90">
        <f t="shared" si="9"/>
        <v>0</v>
      </c>
      <c r="BL105" s="7" t="s">
        <v>69</v>
      </c>
      <c r="BM105" s="89" t="s">
        <v>150</v>
      </c>
    </row>
    <row r="106" spans="2:65" s="1" customFormat="1" ht="16.5" customHeight="1" x14ac:dyDescent="0.2">
      <c r="B106" s="76"/>
      <c r="C106" s="77" t="s">
        <v>151</v>
      </c>
      <c r="D106" s="77" t="s">
        <v>65</v>
      </c>
      <c r="E106" s="78" t="s">
        <v>152</v>
      </c>
      <c r="F106" s="79" t="s">
        <v>153</v>
      </c>
      <c r="G106" s="80" t="s">
        <v>68</v>
      </c>
      <c r="H106" s="81">
        <v>2</v>
      </c>
      <c r="I106" s="82"/>
      <c r="J106" s="83">
        <f t="shared" si="0"/>
        <v>0</v>
      </c>
      <c r="K106" s="84"/>
      <c r="L106" s="16"/>
      <c r="M106" s="85" t="s">
        <v>0</v>
      </c>
      <c r="N106" s="86" t="s">
        <v>29</v>
      </c>
      <c r="P106" s="87">
        <f t="shared" si="1"/>
        <v>0</v>
      </c>
      <c r="Q106" s="87">
        <v>0.01</v>
      </c>
      <c r="R106" s="87">
        <f t="shared" si="2"/>
        <v>0.02</v>
      </c>
      <c r="S106" s="87">
        <v>0</v>
      </c>
      <c r="T106" s="88">
        <f t="shared" si="3"/>
        <v>0</v>
      </c>
      <c r="AR106" s="89" t="s">
        <v>69</v>
      </c>
      <c r="AT106" s="89" t="s">
        <v>65</v>
      </c>
      <c r="AU106" s="89" t="s">
        <v>45</v>
      </c>
      <c r="AY106" s="7" t="s">
        <v>63</v>
      </c>
      <c r="BE106" s="90">
        <f t="shared" si="4"/>
        <v>0</v>
      </c>
      <c r="BF106" s="90">
        <f t="shared" si="5"/>
        <v>0</v>
      </c>
      <c r="BG106" s="90">
        <f t="shared" si="6"/>
        <v>0</v>
      </c>
      <c r="BH106" s="90">
        <f t="shared" si="7"/>
        <v>0</v>
      </c>
      <c r="BI106" s="90">
        <f t="shared" si="8"/>
        <v>0</v>
      </c>
      <c r="BJ106" s="7" t="s">
        <v>43</v>
      </c>
      <c r="BK106" s="90">
        <f t="shared" si="9"/>
        <v>0</v>
      </c>
      <c r="BL106" s="7" t="s">
        <v>69</v>
      </c>
      <c r="BM106" s="89" t="s">
        <v>154</v>
      </c>
    </row>
    <row r="107" spans="2:65" s="1" customFormat="1" ht="16.5" customHeight="1" x14ac:dyDescent="0.2">
      <c r="B107" s="76"/>
      <c r="C107" s="77" t="s">
        <v>155</v>
      </c>
      <c r="D107" s="77" t="s">
        <v>65</v>
      </c>
      <c r="E107" s="78" t="s">
        <v>156</v>
      </c>
      <c r="F107" s="79" t="s">
        <v>157</v>
      </c>
      <c r="G107" s="80" t="s">
        <v>68</v>
      </c>
      <c r="H107" s="81">
        <v>8</v>
      </c>
      <c r="I107" s="82"/>
      <c r="J107" s="83">
        <f t="shared" si="0"/>
        <v>0</v>
      </c>
      <c r="K107" s="84"/>
      <c r="L107" s="16"/>
      <c r="M107" s="85" t="s">
        <v>0</v>
      </c>
      <c r="N107" s="86" t="s">
        <v>29</v>
      </c>
      <c r="P107" s="87">
        <f t="shared" si="1"/>
        <v>0</v>
      </c>
      <c r="Q107" s="87">
        <v>0.03</v>
      </c>
      <c r="R107" s="87">
        <f t="shared" si="2"/>
        <v>0.24</v>
      </c>
      <c r="S107" s="87">
        <v>0</v>
      </c>
      <c r="T107" s="88">
        <f t="shared" si="3"/>
        <v>0</v>
      </c>
      <c r="AR107" s="89" t="s">
        <v>69</v>
      </c>
      <c r="AT107" s="89" t="s">
        <v>65</v>
      </c>
      <c r="AU107" s="89" t="s">
        <v>45</v>
      </c>
      <c r="AY107" s="7" t="s">
        <v>63</v>
      </c>
      <c r="BE107" s="90">
        <f t="shared" si="4"/>
        <v>0</v>
      </c>
      <c r="BF107" s="90">
        <f t="shared" si="5"/>
        <v>0</v>
      </c>
      <c r="BG107" s="90">
        <f t="shared" si="6"/>
        <v>0</v>
      </c>
      <c r="BH107" s="90">
        <f t="shared" si="7"/>
        <v>0</v>
      </c>
      <c r="BI107" s="90">
        <f t="shared" si="8"/>
        <v>0</v>
      </c>
      <c r="BJ107" s="7" t="s">
        <v>43</v>
      </c>
      <c r="BK107" s="90">
        <f t="shared" si="9"/>
        <v>0</v>
      </c>
      <c r="BL107" s="7" t="s">
        <v>69</v>
      </c>
      <c r="BM107" s="89" t="s">
        <v>158</v>
      </c>
    </row>
    <row r="108" spans="2:65" s="1" customFormat="1" ht="16.5" customHeight="1" x14ac:dyDescent="0.2">
      <c r="B108" s="76"/>
      <c r="C108" s="77" t="s">
        <v>159</v>
      </c>
      <c r="D108" s="77" t="s">
        <v>65</v>
      </c>
      <c r="E108" s="78" t="s">
        <v>160</v>
      </c>
      <c r="F108" s="79" t="s">
        <v>161</v>
      </c>
      <c r="G108" s="80" t="s">
        <v>68</v>
      </c>
      <c r="H108" s="81">
        <v>3</v>
      </c>
      <c r="I108" s="82"/>
      <c r="J108" s="83">
        <f t="shared" si="0"/>
        <v>0</v>
      </c>
      <c r="K108" s="84"/>
      <c r="L108" s="16"/>
      <c r="M108" s="85" t="s">
        <v>0</v>
      </c>
      <c r="N108" s="86" t="s">
        <v>29</v>
      </c>
      <c r="P108" s="87">
        <f t="shared" si="1"/>
        <v>0</v>
      </c>
      <c r="Q108" s="87">
        <v>0.03</v>
      </c>
      <c r="R108" s="87">
        <f t="shared" si="2"/>
        <v>0.09</v>
      </c>
      <c r="S108" s="87">
        <v>0</v>
      </c>
      <c r="T108" s="88">
        <f t="shared" si="3"/>
        <v>0</v>
      </c>
      <c r="AR108" s="89" t="s">
        <v>69</v>
      </c>
      <c r="AT108" s="89" t="s">
        <v>65</v>
      </c>
      <c r="AU108" s="89" t="s">
        <v>45</v>
      </c>
      <c r="AY108" s="7" t="s">
        <v>63</v>
      </c>
      <c r="BE108" s="90">
        <f t="shared" si="4"/>
        <v>0</v>
      </c>
      <c r="BF108" s="90">
        <f t="shared" si="5"/>
        <v>0</v>
      </c>
      <c r="BG108" s="90">
        <f t="shared" si="6"/>
        <v>0</v>
      </c>
      <c r="BH108" s="90">
        <f t="shared" si="7"/>
        <v>0</v>
      </c>
      <c r="BI108" s="90">
        <f t="shared" si="8"/>
        <v>0</v>
      </c>
      <c r="BJ108" s="7" t="s">
        <v>43</v>
      </c>
      <c r="BK108" s="90">
        <f t="shared" si="9"/>
        <v>0</v>
      </c>
      <c r="BL108" s="7" t="s">
        <v>69</v>
      </c>
      <c r="BM108" s="89" t="s">
        <v>162</v>
      </c>
    </row>
    <row r="109" spans="2:65" s="1" customFormat="1" ht="21.75" customHeight="1" x14ac:dyDescent="0.2">
      <c r="B109" s="76"/>
      <c r="C109" s="77" t="s">
        <v>163</v>
      </c>
      <c r="D109" s="77" t="s">
        <v>65</v>
      </c>
      <c r="E109" s="78" t="s">
        <v>164</v>
      </c>
      <c r="F109" s="79" t="s">
        <v>165</v>
      </c>
      <c r="G109" s="80" t="s">
        <v>68</v>
      </c>
      <c r="H109" s="81">
        <v>1</v>
      </c>
      <c r="I109" s="82"/>
      <c r="J109" s="83">
        <f t="shared" si="0"/>
        <v>0</v>
      </c>
      <c r="K109" s="84"/>
      <c r="L109" s="16"/>
      <c r="M109" s="85" t="s">
        <v>0</v>
      </c>
      <c r="N109" s="86" t="s">
        <v>29</v>
      </c>
      <c r="P109" s="87">
        <f t="shared" si="1"/>
        <v>0</v>
      </c>
      <c r="Q109" s="87">
        <v>0.01</v>
      </c>
      <c r="R109" s="87">
        <f t="shared" si="2"/>
        <v>0.01</v>
      </c>
      <c r="S109" s="87">
        <v>0</v>
      </c>
      <c r="T109" s="88">
        <f t="shared" si="3"/>
        <v>0</v>
      </c>
      <c r="AR109" s="89" t="s">
        <v>69</v>
      </c>
      <c r="AT109" s="89" t="s">
        <v>65</v>
      </c>
      <c r="AU109" s="89" t="s">
        <v>45</v>
      </c>
      <c r="AY109" s="7" t="s">
        <v>63</v>
      </c>
      <c r="BE109" s="90">
        <f t="shared" si="4"/>
        <v>0</v>
      </c>
      <c r="BF109" s="90">
        <f t="shared" si="5"/>
        <v>0</v>
      </c>
      <c r="BG109" s="90">
        <f t="shared" si="6"/>
        <v>0</v>
      </c>
      <c r="BH109" s="90">
        <f t="shared" si="7"/>
        <v>0</v>
      </c>
      <c r="BI109" s="90">
        <f t="shared" si="8"/>
        <v>0</v>
      </c>
      <c r="BJ109" s="7" t="s">
        <v>43</v>
      </c>
      <c r="BK109" s="90">
        <f t="shared" si="9"/>
        <v>0</v>
      </c>
      <c r="BL109" s="7" t="s">
        <v>69</v>
      </c>
      <c r="BM109" s="89" t="s">
        <v>166</v>
      </c>
    </row>
    <row r="110" spans="2:65" s="1" customFormat="1" ht="21.75" customHeight="1" x14ac:dyDescent="0.2">
      <c r="B110" s="76"/>
      <c r="C110" s="77" t="s">
        <v>167</v>
      </c>
      <c r="D110" s="77" t="s">
        <v>65</v>
      </c>
      <c r="E110" s="78" t="s">
        <v>168</v>
      </c>
      <c r="F110" s="79" t="s">
        <v>169</v>
      </c>
      <c r="G110" s="80" t="s">
        <v>68</v>
      </c>
      <c r="H110" s="81">
        <v>1</v>
      </c>
      <c r="I110" s="82"/>
      <c r="J110" s="83">
        <f t="shared" si="0"/>
        <v>0</v>
      </c>
      <c r="K110" s="84"/>
      <c r="L110" s="16"/>
      <c r="M110" s="85" t="s">
        <v>0</v>
      </c>
      <c r="N110" s="86" t="s">
        <v>29</v>
      </c>
      <c r="P110" s="87">
        <f t="shared" si="1"/>
        <v>0</v>
      </c>
      <c r="Q110" s="87">
        <v>0.15</v>
      </c>
      <c r="R110" s="87">
        <f t="shared" si="2"/>
        <v>0.15</v>
      </c>
      <c r="S110" s="87">
        <v>0</v>
      </c>
      <c r="T110" s="88">
        <f t="shared" si="3"/>
        <v>0</v>
      </c>
      <c r="AR110" s="89" t="s">
        <v>69</v>
      </c>
      <c r="AT110" s="89" t="s">
        <v>65</v>
      </c>
      <c r="AU110" s="89" t="s">
        <v>45</v>
      </c>
      <c r="AY110" s="7" t="s">
        <v>63</v>
      </c>
      <c r="BE110" s="90">
        <f t="shared" si="4"/>
        <v>0</v>
      </c>
      <c r="BF110" s="90">
        <f t="shared" si="5"/>
        <v>0</v>
      </c>
      <c r="BG110" s="90">
        <f t="shared" si="6"/>
        <v>0</v>
      </c>
      <c r="BH110" s="90">
        <f t="shared" si="7"/>
        <v>0</v>
      </c>
      <c r="BI110" s="90">
        <f t="shared" si="8"/>
        <v>0</v>
      </c>
      <c r="BJ110" s="7" t="s">
        <v>43</v>
      </c>
      <c r="BK110" s="90">
        <f t="shared" si="9"/>
        <v>0</v>
      </c>
      <c r="BL110" s="7" t="s">
        <v>69</v>
      </c>
      <c r="BM110" s="89" t="s">
        <v>170</v>
      </c>
    </row>
    <row r="111" spans="2:65" s="1" customFormat="1" ht="21.75" customHeight="1" x14ac:dyDescent="0.2">
      <c r="B111" s="76"/>
      <c r="C111" s="77" t="s">
        <v>171</v>
      </c>
      <c r="D111" s="77" t="s">
        <v>65</v>
      </c>
      <c r="E111" s="78" t="s">
        <v>172</v>
      </c>
      <c r="F111" s="79" t="s">
        <v>173</v>
      </c>
      <c r="G111" s="80" t="s">
        <v>68</v>
      </c>
      <c r="H111" s="81">
        <v>1</v>
      </c>
      <c r="I111" s="82"/>
      <c r="J111" s="83">
        <f t="shared" si="0"/>
        <v>0</v>
      </c>
      <c r="K111" s="84"/>
      <c r="L111" s="16"/>
      <c r="M111" s="85" t="s">
        <v>0</v>
      </c>
      <c r="N111" s="86" t="s">
        <v>29</v>
      </c>
      <c r="P111" s="87">
        <f t="shared" si="1"/>
        <v>0</v>
      </c>
      <c r="Q111" s="87">
        <v>0.05</v>
      </c>
      <c r="R111" s="87">
        <f t="shared" si="2"/>
        <v>0.05</v>
      </c>
      <c r="S111" s="87">
        <v>0</v>
      </c>
      <c r="T111" s="88">
        <f t="shared" si="3"/>
        <v>0</v>
      </c>
      <c r="AR111" s="89" t="s">
        <v>69</v>
      </c>
      <c r="AT111" s="89" t="s">
        <v>65</v>
      </c>
      <c r="AU111" s="89" t="s">
        <v>45</v>
      </c>
      <c r="AY111" s="7" t="s">
        <v>63</v>
      </c>
      <c r="BE111" s="90">
        <f t="shared" si="4"/>
        <v>0</v>
      </c>
      <c r="BF111" s="90">
        <f t="shared" si="5"/>
        <v>0</v>
      </c>
      <c r="BG111" s="90">
        <f t="shared" si="6"/>
        <v>0</v>
      </c>
      <c r="BH111" s="90">
        <f t="shared" si="7"/>
        <v>0</v>
      </c>
      <c r="BI111" s="90">
        <f t="shared" si="8"/>
        <v>0</v>
      </c>
      <c r="BJ111" s="7" t="s">
        <v>43</v>
      </c>
      <c r="BK111" s="90">
        <f t="shared" si="9"/>
        <v>0</v>
      </c>
      <c r="BL111" s="7" t="s">
        <v>69</v>
      </c>
      <c r="BM111" s="89" t="s">
        <v>174</v>
      </c>
    </row>
    <row r="112" spans="2:65" s="1" customFormat="1" ht="16.5" customHeight="1" x14ac:dyDescent="0.2">
      <c r="B112" s="76"/>
      <c r="C112" s="77" t="s">
        <v>175</v>
      </c>
      <c r="D112" s="77" t="s">
        <v>65</v>
      </c>
      <c r="E112" s="78" t="s">
        <v>176</v>
      </c>
      <c r="F112" s="79" t="s">
        <v>177</v>
      </c>
      <c r="G112" s="80" t="s">
        <v>68</v>
      </c>
      <c r="H112" s="81">
        <v>1</v>
      </c>
      <c r="I112" s="82"/>
      <c r="J112" s="83">
        <f t="shared" si="0"/>
        <v>0</v>
      </c>
      <c r="K112" s="84"/>
      <c r="L112" s="16"/>
      <c r="M112" s="85" t="s">
        <v>0</v>
      </c>
      <c r="N112" s="86" t="s">
        <v>29</v>
      </c>
      <c r="P112" s="87">
        <f t="shared" si="1"/>
        <v>0</v>
      </c>
      <c r="Q112" s="87">
        <v>1E-3</v>
      </c>
      <c r="R112" s="87">
        <f t="shared" si="2"/>
        <v>1E-3</v>
      </c>
      <c r="S112" s="87">
        <v>0</v>
      </c>
      <c r="T112" s="88">
        <f t="shared" si="3"/>
        <v>0</v>
      </c>
      <c r="AR112" s="89" t="s">
        <v>69</v>
      </c>
      <c r="AT112" s="89" t="s">
        <v>65</v>
      </c>
      <c r="AU112" s="89" t="s">
        <v>45</v>
      </c>
      <c r="AY112" s="7" t="s">
        <v>63</v>
      </c>
      <c r="BE112" s="90">
        <f t="shared" si="4"/>
        <v>0</v>
      </c>
      <c r="BF112" s="90">
        <f t="shared" si="5"/>
        <v>0</v>
      </c>
      <c r="BG112" s="90">
        <f t="shared" si="6"/>
        <v>0</v>
      </c>
      <c r="BH112" s="90">
        <f t="shared" si="7"/>
        <v>0</v>
      </c>
      <c r="BI112" s="90">
        <f t="shared" si="8"/>
        <v>0</v>
      </c>
      <c r="BJ112" s="7" t="s">
        <v>43</v>
      </c>
      <c r="BK112" s="90">
        <f t="shared" si="9"/>
        <v>0</v>
      </c>
      <c r="BL112" s="7" t="s">
        <v>69</v>
      </c>
      <c r="BM112" s="89" t="s">
        <v>178</v>
      </c>
    </row>
    <row r="113" spans="2:47" s="1" customFormat="1" x14ac:dyDescent="0.2">
      <c r="B113" s="16"/>
      <c r="D113" s="91"/>
      <c r="F113" s="92"/>
      <c r="I113" s="93"/>
      <c r="L113" s="16"/>
      <c r="M113" s="94"/>
      <c r="N113" s="95"/>
      <c r="O113" s="95"/>
      <c r="P113" s="95"/>
      <c r="Q113" s="95"/>
      <c r="R113" s="95"/>
      <c r="S113" s="95"/>
      <c r="T113" s="96"/>
      <c r="AT113" s="7" t="s">
        <v>179</v>
      </c>
      <c r="AU113" s="7" t="s">
        <v>45</v>
      </c>
    </row>
    <row r="114" spans="2:47" s="1" customFormat="1" ht="6.9" customHeight="1" x14ac:dyDescent="0.2"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6"/>
    </row>
  </sheetData>
  <autoFilter ref="C80:K113" xr:uid="{00000000-0009-0000-0000-000001000000}"/>
  <mergeCells count="9">
    <mergeCell ref="E50:H50"/>
    <mergeCell ref="E71:H71"/>
    <mergeCell ref="E73:H73"/>
    <mergeCell ref="L2:V2"/>
    <mergeCell ref="F26:I27"/>
    <mergeCell ref="E7:H7"/>
    <mergeCell ref="E9:H9"/>
    <mergeCell ref="E18:H18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Přenosný nábytek</vt:lpstr>
      <vt:lpstr>'Přenosný nábytek'!Názvy_tisku</vt:lpstr>
      <vt:lpstr>'Přenosný nábytek'!Oblast_tisku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Walach</dc:creator>
  <cp:lastModifiedBy>Marian Walach</cp:lastModifiedBy>
  <dcterms:created xsi:type="dcterms:W3CDTF">2024-07-24T09:13:08Z</dcterms:created>
  <dcterms:modified xsi:type="dcterms:W3CDTF">2024-07-24T09:37:43Z</dcterms:modified>
</cp:coreProperties>
</file>