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ROZPOCTYPC\rozpočty\Wolfi 2025\SN Opava pavilon G\První etapa+spec. výkaz výměr\"/>
    </mc:Choice>
  </mc:AlternateContent>
  <bookViews>
    <workbookView xWindow="0" yWindow="0" windowWidth="28800" windowHeight="11835"/>
  </bookViews>
  <sheets>
    <sheet name="Rekapitulace stavby" sheetId="1" r:id="rId1"/>
    <sheet name="SO 01.1 - SO 01.1 - ETAPA..." sheetId="2" r:id="rId2"/>
    <sheet name="Pokyny pro vyplnění" sheetId="3" r:id="rId3"/>
  </sheets>
  <definedNames>
    <definedName name="_xlnm._FilterDatabase" localSheetId="1" hidden="1">'SO 01.1 - SO 01.1 - ETAPA...'!$C$121:$K$1468</definedName>
    <definedName name="_xlnm.Print_Titles" localSheetId="0">'Rekapitulace stavby'!$52:$52</definedName>
    <definedName name="_xlnm.Print_Titles" localSheetId="1">'SO 01.1 - SO 01.1 - ETAPA...'!$121:$121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'SO 01.1 - SO 01.1 - ETAPA...'!$C$4:$J$39,'SO 01.1 - SO 01.1 - ETAPA...'!$C$45:$J$103,'SO 01.1 - SO 01.1 - ETAPA...'!$C$109:$K$1468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1465" i="2"/>
  <c r="BH1465" i="2"/>
  <c r="BG1465" i="2"/>
  <c r="BF1465" i="2"/>
  <c r="T1465" i="2"/>
  <c r="T1464" i="2" s="1"/>
  <c r="R1465" i="2"/>
  <c r="R1464" i="2" s="1"/>
  <c r="P1465" i="2"/>
  <c r="P1464" i="2" s="1"/>
  <c r="BI1460" i="2"/>
  <c r="BH1460" i="2"/>
  <c r="BG1460" i="2"/>
  <c r="BF1460" i="2"/>
  <c r="T1460" i="2"/>
  <c r="T1459" i="2"/>
  <c r="R1460" i="2"/>
  <c r="R1459" i="2"/>
  <c r="P1460" i="2"/>
  <c r="P1459" i="2" s="1"/>
  <c r="BI1457" i="2"/>
  <c r="BH1457" i="2"/>
  <c r="BG1457" i="2"/>
  <c r="BF1457" i="2"/>
  <c r="T1457" i="2"/>
  <c r="T1456" i="2" s="1"/>
  <c r="R1457" i="2"/>
  <c r="R1456" i="2"/>
  <c r="P1457" i="2"/>
  <c r="P1456" i="2" s="1"/>
  <c r="BI1455" i="2"/>
  <c r="BH1455" i="2"/>
  <c r="BG1455" i="2"/>
  <c r="BF1455" i="2"/>
  <c r="T1455" i="2"/>
  <c r="T1454" i="2"/>
  <c r="R1455" i="2"/>
  <c r="R1454" i="2" s="1"/>
  <c r="P1455" i="2"/>
  <c r="P1454" i="2"/>
  <c r="BI1453" i="2"/>
  <c r="BH1453" i="2"/>
  <c r="BG1453" i="2"/>
  <c r="BF1453" i="2"/>
  <c r="T1453" i="2"/>
  <c r="T1452" i="2"/>
  <c r="R1453" i="2"/>
  <c r="R1452" i="2"/>
  <c r="P1453" i="2"/>
  <c r="P1452" i="2" s="1"/>
  <c r="BI1451" i="2"/>
  <c r="BH1451" i="2"/>
  <c r="BG1451" i="2"/>
  <c r="BF1451" i="2"/>
  <c r="T1451" i="2"/>
  <c r="T1450" i="2"/>
  <c r="R1451" i="2"/>
  <c r="R1450" i="2"/>
  <c r="P1451" i="2"/>
  <c r="P1450" i="2" s="1"/>
  <c r="BI1449" i="2"/>
  <c r="BH1449" i="2"/>
  <c r="BG1449" i="2"/>
  <c r="BF1449" i="2"/>
  <c r="T1449" i="2"/>
  <c r="T1448" i="2"/>
  <c r="T1447" i="2" s="1"/>
  <c r="R1449" i="2"/>
  <c r="R1448" i="2" s="1"/>
  <c r="P1449" i="2"/>
  <c r="P1448" i="2" s="1"/>
  <c r="P1447" i="2" s="1"/>
  <c r="BI1445" i="2"/>
  <c r="BH1445" i="2"/>
  <c r="BG1445" i="2"/>
  <c r="BF1445" i="2"/>
  <c r="T1445" i="2"/>
  <c r="R1445" i="2"/>
  <c r="P1445" i="2"/>
  <c r="BI1442" i="2"/>
  <c r="BH1442" i="2"/>
  <c r="BG1442" i="2"/>
  <c r="BF1442" i="2"/>
  <c r="T1442" i="2"/>
  <c r="R1442" i="2"/>
  <c r="P1442" i="2"/>
  <c r="BI1439" i="2"/>
  <c r="BH1439" i="2"/>
  <c r="BG1439" i="2"/>
  <c r="BF1439" i="2"/>
  <c r="T1439" i="2"/>
  <c r="R1439" i="2"/>
  <c r="P1439" i="2"/>
  <c r="BI1438" i="2"/>
  <c r="BH1438" i="2"/>
  <c r="BG1438" i="2"/>
  <c r="BF1438" i="2"/>
  <c r="T1438" i="2"/>
  <c r="R1438" i="2"/>
  <c r="P1438" i="2"/>
  <c r="BI1434" i="2"/>
  <c r="BH1434" i="2"/>
  <c r="BG1434" i="2"/>
  <c r="BF1434" i="2"/>
  <c r="T1434" i="2"/>
  <c r="R1434" i="2"/>
  <c r="P1434" i="2"/>
  <c r="BI1396" i="2"/>
  <c r="BH1396" i="2"/>
  <c r="BG1396" i="2"/>
  <c r="BF1396" i="2"/>
  <c r="T1396" i="2"/>
  <c r="R1396" i="2"/>
  <c r="P1396" i="2"/>
  <c r="BI1394" i="2"/>
  <c r="BH1394" i="2"/>
  <c r="BG1394" i="2"/>
  <c r="BF1394" i="2"/>
  <c r="T1394" i="2"/>
  <c r="R1394" i="2"/>
  <c r="P1394" i="2"/>
  <c r="BI1390" i="2"/>
  <c r="BH1390" i="2"/>
  <c r="BG1390" i="2"/>
  <c r="BF1390" i="2"/>
  <c r="T1390" i="2"/>
  <c r="R1390" i="2"/>
  <c r="P1390" i="2"/>
  <c r="BI1388" i="2"/>
  <c r="BH1388" i="2"/>
  <c r="BG1388" i="2"/>
  <c r="BF1388" i="2"/>
  <c r="T1388" i="2"/>
  <c r="R1388" i="2"/>
  <c r="P1388" i="2"/>
  <c r="BI1386" i="2"/>
  <c r="BH1386" i="2"/>
  <c r="BG1386" i="2"/>
  <c r="BF1386" i="2"/>
  <c r="T1386" i="2"/>
  <c r="R1386" i="2"/>
  <c r="P1386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10" i="2"/>
  <c r="BH1310" i="2"/>
  <c r="BG1310" i="2"/>
  <c r="BF1310" i="2"/>
  <c r="T1310" i="2"/>
  <c r="R1310" i="2"/>
  <c r="P1310" i="2"/>
  <c r="BI1305" i="2"/>
  <c r="BH1305" i="2"/>
  <c r="BG1305" i="2"/>
  <c r="BF1305" i="2"/>
  <c r="T1305" i="2"/>
  <c r="R1305" i="2"/>
  <c r="P1305" i="2"/>
  <c r="BI1300" i="2"/>
  <c r="BH1300" i="2"/>
  <c r="BG1300" i="2"/>
  <c r="BF1300" i="2"/>
  <c r="T1300" i="2"/>
  <c r="R1300" i="2"/>
  <c r="P1300" i="2"/>
  <c r="BI1284" i="2"/>
  <c r="BH1284" i="2"/>
  <c r="BG1284" i="2"/>
  <c r="BF1284" i="2"/>
  <c r="T1284" i="2"/>
  <c r="R1284" i="2"/>
  <c r="P1284" i="2"/>
  <c r="BI1268" i="2"/>
  <c r="BH1268" i="2"/>
  <c r="BG1268" i="2"/>
  <c r="BF1268" i="2"/>
  <c r="T1268" i="2"/>
  <c r="R1268" i="2"/>
  <c r="P1268" i="2"/>
  <c r="BI1265" i="2"/>
  <c r="BH1265" i="2"/>
  <c r="BG1265" i="2"/>
  <c r="BF1265" i="2"/>
  <c r="T1265" i="2"/>
  <c r="R1265" i="2"/>
  <c r="P1265" i="2"/>
  <c r="BI1262" i="2"/>
  <c r="BH1262" i="2"/>
  <c r="BG1262" i="2"/>
  <c r="BF1262" i="2"/>
  <c r="T1262" i="2"/>
  <c r="R1262" i="2"/>
  <c r="P1262" i="2"/>
  <c r="BI1252" i="2"/>
  <c r="BH1252" i="2"/>
  <c r="BG1252" i="2"/>
  <c r="BF1252" i="2"/>
  <c r="T1252" i="2"/>
  <c r="R1252" i="2"/>
  <c r="P1252" i="2"/>
  <c r="BI1249" i="2"/>
  <c r="BH1249" i="2"/>
  <c r="BG1249" i="2"/>
  <c r="BF1249" i="2"/>
  <c r="T1249" i="2"/>
  <c r="R1249" i="2"/>
  <c r="P1249" i="2"/>
  <c r="BI1239" i="2"/>
  <c r="BH1239" i="2"/>
  <c r="BG1239" i="2"/>
  <c r="BF1239" i="2"/>
  <c r="T1239" i="2"/>
  <c r="R1239" i="2"/>
  <c r="P1239" i="2"/>
  <c r="BI1229" i="2"/>
  <c r="BH1229" i="2"/>
  <c r="BG1229" i="2"/>
  <c r="BF1229" i="2"/>
  <c r="T1229" i="2"/>
  <c r="R1229" i="2"/>
  <c r="P1229" i="2"/>
  <c r="BI1221" i="2"/>
  <c r="BH1221" i="2"/>
  <c r="BG1221" i="2"/>
  <c r="BF1221" i="2"/>
  <c r="T1221" i="2"/>
  <c r="R1221" i="2"/>
  <c r="R1214" i="2"/>
  <c r="P1221" i="2"/>
  <c r="BI1215" i="2"/>
  <c r="BH1215" i="2"/>
  <c r="BG1215" i="2"/>
  <c r="BF1215" i="2"/>
  <c r="T1215" i="2"/>
  <c r="T1214" i="2" s="1"/>
  <c r="R1215" i="2"/>
  <c r="P1215" i="2"/>
  <c r="P1214" i="2" s="1"/>
  <c r="BI1213" i="2"/>
  <c r="BH1213" i="2"/>
  <c r="BG1213" i="2"/>
  <c r="BF1213" i="2"/>
  <c r="T1213" i="2"/>
  <c r="R1213" i="2"/>
  <c r="P1213" i="2"/>
  <c r="BI1209" i="2"/>
  <c r="BH1209" i="2"/>
  <c r="BG1209" i="2"/>
  <c r="BF1209" i="2"/>
  <c r="T1209" i="2"/>
  <c r="R1209" i="2"/>
  <c r="P1209" i="2"/>
  <c r="BI1204" i="2"/>
  <c r="BH1204" i="2"/>
  <c r="BG1204" i="2"/>
  <c r="BF1204" i="2"/>
  <c r="T1204" i="2"/>
  <c r="R1204" i="2"/>
  <c r="P1204" i="2"/>
  <c r="BI1199" i="2"/>
  <c r="BH1199" i="2"/>
  <c r="BG1199" i="2"/>
  <c r="BF1199" i="2"/>
  <c r="T1199" i="2"/>
  <c r="R1199" i="2"/>
  <c r="P1199" i="2"/>
  <c r="BI1195" i="2"/>
  <c r="BH1195" i="2"/>
  <c r="BG1195" i="2"/>
  <c r="BF1195" i="2"/>
  <c r="T1195" i="2"/>
  <c r="R1195" i="2"/>
  <c r="P1195" i="2"/>
  <c r="BI1190" i="2"/>
  <c r="BH1190" i="2"/>
  <c r="BG1190" i="2"/>
  <c r="BF1190" i="2"/>
  <c r="T1190" i="2"/>
  <c r="R1190" i="2"/>
  <c r="P1190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8" i="2"/>
  <c r="BH1178" i="2"/>
  <c r="BG1178" i="2"/>
  <c r="BF1178" i="2"/>
  <c r="T1178" i="2"/>
  <c r="R1178" i="2"/>
  <c r="P1178" i="2"/>
  <c r="BI1175" i="2"/>
  <c r="BH1175" i="2"/>
  <c r="BG1175" i="2"/>
  <c r="BF1175" i="2"/>
  <c r="T1175" i="2"/>
  <c r="R1175" i="2"/>
  <c r="P1175" i="2"/>
  <c r="BI1172" i="2"/>
  <c r="BH1172" i="2"/>
  <c r="BG1172" i="2"/>
  <c r="BF1172" i="2"/>
  <c r="T1172" i="2"/>
  <c r="R1172" i="2"/>
  <c r="P1172" i="2"/>
  <c r="BI1169" i="2"/>
  <c r="BH1169" i="2"/>
  <c r="BG1169" i="2"/>
  <c r="BF1169" i="2"/>
  <c r="T1169" i="2"/>
  <c r="R1169" i="2"/>
  <c r="P1169" i="2"/>
  <c r="BI1150" i="2"/>
  <c r="BH1150" i="2"/>
  <c r="BG1150" i="2"/>
  <c r="BF1150" i="2"/>
  <c r="T1150" i="2"/>
  <c r="R1150" i="2"/>
  <c r="P1150" i="2"/>
  <c r="BI1133" i="2"/>
  <c r="BH1133" i="2"/>
  <c r="BG1133" i="2"/>
  <c r="BF1133" i="2"/>
  <c r="T1133" i="2"/>
  <c r="R1133" i="2"/>
  <c r="P1133" i="2"/>
  <c r="BI1119" i="2"/>
  <c r="BH1119" i="2"/>
  <c r="BG1119" i="2"/>
  <c r="BF1119" i="2"/>
  <c r="T1119" i="2"/>
  <c r="R1119" i="2"/>
  <c r="P1119" i="2"/>
  <c r="BI1110" i="2"/>
  <c r="BH1110" i="2"/>
  <c r="BG1110" i="2"/>
  <c r="BF1110" i="2"/>
  <c r="T1110" i="2"/>
  <c r="R1110" i="2"/>
  <c r="P1110" i="2"/>
  <c r="BI1098" i="2"/>
  <c r="BH1098" i="2"/>
  <c r="BG1098" i="2"/>
  <c r="BF1098" i="2"/>
  <c r="T1098" i="2"/>
  <c r="R1098" i="2"/>
  <c r="P1098" i="2"/>
  <c r="BI1089" i="2"/>
  <c r="BH1089" i="2"/>
  <c r="BG1089" i="2"/>
  <c r="BF1089" i="2"/>
  <c r="T1089" i="2"/>
  <c r="R1089" i="2"/>
  <c r="P1089" i="2"/>
  <c r="BI1072" i="2"/>
  <c r="BH1072" i="2"/>
  <c r="BG1072" i="2"/>
  <c r="BF1072" i="2"/>
  <c r="T1072" i="2"/>
  <c r="R1072" i="2"/>
  <c r="P1072" i="2"/>
  <c r="BI1068" i="2"/>
  <c r="BH1068" i="2"/>
  <c r="BG1068" i="2"/>
  <c r="BF1068" i="2"/>
  <c r="T1068" i="2"/>
  <c r="R1068" i="2"/>
  <c r="P1068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5" i="2"/>
  <c r="BH1045" i="2"/>
  <c r="BG1045" i="2"/>
  <c r="BF1045" i="2"/>
  <c r="T1045" i="2"/>
  <c r="R1045" i="2"/>
  <c r="P1045" i="2"/>
  <c r="BI1040" i="2"/>
  <c r="BH1040" i="2"/>
  <c r="BG1040" i="2"/>
  <c r="BF1040" i="2"/>
  <c r="T1040" i="2"/>
  <c r="R1040" i="2"/>
  <c r="P1040" i="2"/>
  <c r="BI1037" i="2"/>
  <c r="BH1037" i="2"/>
  <c r="BG1037" i="2"/>
  <c r="BF1037" i="2"/>
  <c r="T1037" i="2"/>
  <c r="R1037" i="2"/>
  <c r="P1037" i="2"/>
  <c r="BI1033" i="2"/>
  <c r="BH1033" i="2"/>
  <c r="BG1033" i="2"/>
  <c r="BF1033" i="2"/>
  <c r="T1033" i="2"/>
  <c r="R1033" i="2"/>
  <c r="P1033" i="2"/>
  <c r="BI1030" i="2"/>
  <c r="BH1030" i="2"/>
  <c r="BG1030" i="2"/>
  <c r="BF1030" i="2"/>
  <c r="T1030" i="2"/>
  <c r="R1030" i="2"/>
  <c r="P1030" i="2"/>
  <c r="BI1022" i="2"/>
  <c r="BH1022" i="2"/>
  <c r="BG1022" i="2"/>
  <c r="BF1022" i="2"/>
  <c r="T1022" i="2"/>
  <c r="R1022" i="2"/>
  <c r="P1022" i="2"/>
  <c r="BI1016" i="2"/>
  <c r="BH1016" i="2"/>
  <c r="BG1016" i="2"/>
  <c r="BF1016" i="2"/>
  <c r="T1016" i="2"/>
  <c r="R1016" i="2"/>
  <c r="P1016" i="2"/>
  <c r="BI1008" i="2"/>
  <c r="BH1008" i="2"/>
  <c r="BG1008" i="2"/>
  <c r="BF1008" i="2"/>
  <c r="T1008" i="2"/>
  <c r="R1008" i="2"/>
  <c r="P1008" i="2"/>
  <c r="BI1005" i="2"/>
  <c r="BH1005" i="2"/>
  <c r="BG1005" i="2"/>
  <c r="BF1005" i="2"/>
  <c r="T1005" i="2"/>
  <c r="R1005" i="2"/>
  <c r="P1005" i="2"/>
  <c r="BI997" i="2"/>
  <c r="BH997" i="2"/>
  <c r="BG997" i="2"/>
  <c r="BF997" i="2"/>
  <c r="T997" i="2"/>
  <c r="R997" i="2"/>
  <c r="P997" i="2"/>
  <c r="BI989" i="2"/>
  <c r="BH989" i="2"/>
  <c r="BG989" i="2"/>
  <c r="BF989" i="2"/>
  <c r="T989" i="2"/>
  <c r="R989" i="2"/>
  <c r="P989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0" i="2"/>
  <c r="BH970" i="2"/>
  <c r="BG970" i="2"/>
  <c r="BF970" i="2"/>
  <c r="T970" i="2"/>
  <c r="R970" i="2"/>
  <c r="P970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4" i="2"/>
  <c r="BH964" i="2"/>
  <c r="BG964" i="2"/>
  <c r="BF964" i="2"/>
  <c r="T964" i="2"/>
  <c r="R964" i="2"/>
  <c r="P964" i="2"/>
  <c r="BI960" i="2"/>
  <c r="BH960" i="2"/>
  <c r="BG960" i="2"/>
  <c r="BF960" i="2"/>
  <c r="T960" i="2"/>
  <c r="R960" i="2"/>
  <c r="P960" i="2"/>
  <c r="BI957" i="2"/>
  <c r="BH957" i="2"/>
  <c r="BG957" i="2"/>
  <c r="BF957" i="2"/>
  <c r="T957" i="2"/>
  <c r="R957" i="2"/>
  <c r="P957" i="2"/>
  <c r="BI956" i="2"/>
  <c r="BH956" i="2"/>
  <c r="BG956" i="2"/>
  <c r="BF956" i="2"/>
  <c r="T956" i="2"/>
  <c r="R956" i="2"/>
  <c r="P956" i="2"/>
  <c r="BI952" i="2"/>
  <c r="BH952" i="2"/>
  <c r="BG952" i="2"/>
  <c r="BF952" i="2"/>
  <c r="T952" i="2"/>
  <c r="R952" i="2"/>
  <c r="P952" i="2"/>
  <c r="BI951" i="2"/>
  <c r="BH951" i="2"/>
  <c r="BG951" i="2"/>
  <c r="BF951" i="2"/>
  <c r="T951" i="2"/>
  <c r="R951" i="2"/>
  <c r="P951" i="2"/>
  <c r="BI948" i="2"/>
  <c r="BH948" i="2"/>
  <c r="BG948" i="2"/>
  <c r="BF948" i="2"/>
  <c r="T948" i="2"/>
  <c r="R948" i="2"/>
  <c r="P948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7" i="2"/>
  <c r="BH937" i="2"/>
  <c r="BG937" i="2"/>
  <c r="BF937" i="2"/>
  <c r="T937" i="2"/>
  <c r="R937" i="2"/>
  <c r="P937" i="2"/>
  <c r="BI932" i="2"/>
  <c r="BH932" i="2"/>
  <c r="BG932" i="2"/>
  <c r="BF932" i="2"/>
  <c r="T932" i="2"/>
  <c r="R932" i="2"/>
  <c r="P932" i="2"/>
  <c r="BI928" i="2"/>
  <c r="BH928" i="2"/>
  <c r="BG928" i="2"/>
  <c r="BF928" i="2"/>
  <c r="T928" i="2"/>
  <c r="R928" i="2"/>
  <c r="P928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0" i="2"/>
  <c r="BH920" i="2"/>
  <c r="BG920" i="2"/>
  <c r="BF920" i="2"/>
  <c r="T920" i="2"/>
  <c r="R920" i="2"/>
  <c r="P920" i="2"/>
  <c r="BI914" i="2"/>
  <c r="BH914" i="2"/>
  <c r="BG914" i="2"/>
  <c r="BF914" i="2"/>
  <c r="T914" i="2"/>
  <c r="R914" i="2"/>
  <c r="P914" i="2"/>
  <c r="BI907" i="2"/>
  <c r="BH907" i="2"/>
  <c r="BG907" i="2"/>
  <c r="BF907" i="2"/>
  <c r="T907" i="2"/>
  <c r="R907" i="2"/>
  <c r="P907" i="2"/>
  <c r="BI904" i="2"/>
  <c r="BH904" i="2"/>
  <c r="BG904" i="2"/>
  <c r="BF904" i="2"/>
  <c r="T904" i="2"/>
  <c r="R904" i="2"/>
  <c r="P904" i="2"/>
  <c r="BI903" i="2"/>
  <c r="BH903" i="2"/>
  <c r="BG903" i="2"/>
  <c r="BF903" i="2"/>
  <c r="T903" i="2"/>
  <c r="R903" i="2"/>
  <c r="P903" i="2"/>
  <c r="BI902" i="2"/>
  <c r="BH902" i="2"/>
  <c r="BG902" i="2"/>
  <c r="BF902" i="2"/>
  <c r="T902" i="2"/>
  <c r="R902" i="2"/>
  <c r="P902" i="2"/>
  <c r="BI901" i="2"/>
  <c r="BH901" i="2"/>
  <c r="BG901" i="2"/>
  <c r="BF901" i="2"/>
  <c r="T901" i="2"/>
  <c r="R901" i="2"/>
  <c r="P901" i="2"/>
  <c r="BI900" i="2"/>
  <c r="BH900" i="2"/>
  <c r="BG900" i="2"/>
  <c r="BF900" i="2"/>
  <c r="T900" i="2"/>
  <c r="R900" i="2"/>
  <c r="P900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89" i="2"/>
  <c r="BH889" i="2"/>
  <c r="BG889" i="2"/>
  <c r="BF889" i="2"/>
  <c r="T889" i="2"/>
  <c r="R889" i="2"/>
  <c r="P889" i="2"/>
  <c r="BI884" i="2"/>
  <c r="BH884" i="2"/>
  <c r="BG884" i="2"/>
  <c r="BF884" i="2"/>
  <c r="T884" i="2"/>
  <c r="R884" i="2"/>
  <c r="P884" i="2"/>
  <c r="BI878" i="2"/>
  <c r="BH878" i="2"/>
  <c r="BG878" i="2"/>
  <c r="BF878" i="2"/>
  <c r="T878" i="2"/>
  <c r="R878" i="2"/>
  <c r="P878" i="2"/>
  <c r="BI877" i="2"/>
  <c r="BH877" i="2"/>
  <c r="BG877" i="2"/>
  <c r="BF877" i="2"/>
  <c r="T877" i="2"/>
  <c r="R877" i="2"/>
  <c r="P877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3" i="2"/>
  <c r="BH873" i="2"/>
  <c r="BG873" i="2"/>
  <c r="BF873" i="2"/>
  <c r="T873" i="2"/>
  <c r="R873" i="2"/>
  <c r="P873" i="2"/>
  <c r="BI869" i="2"/>
  <c r="BH869" i="2"/>
  <c r="BG869" i="2"/>
  <c r="BF869" i="2"/>
  <c r="T869" i="2"/>
  <c r="R869" i="2"/>
  <c r="P869" i="2"/>
  <c r="BI866" i="2"/>
  <c r="BH866" i="2"/>
  <c r="BG866" i="2"/>
  <c r="BF866" i="2"/>
  <c r="T866" i="2"/>
  <c r="R866" i="2"/>
  <c r="P866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4" i="2"/>
  <c r="BH854" i="2"/>
  <c r="BG854" i="2"/>
  <c r="BF854" i="2"/>
  <c r="T854" i="2"/>
  <c r="R854" i="2"/>
  <c r="P854" i="2"/>
  <c r="BI853" i="2"/>
  <c r="BH853" i="2"/>
  <c r="BG853" i="2"/>
  <c r="BF853" i="2"/>
  <c r="T853" i="2"/>
  <c r="R853" i="2"/>
  <c r="P853" i="2"/>
  <c r="BI852" i="2"/>
  <c r="BH852" i="2"/>
  <c r="BG852" i="2"/>
  <c r="BF852" i="2"/>
  <c r="T852" i="2"/>
  <c r="R852" i="2"/>
  <c r="P852" i="2"/>
  <c r="BI846" i="2"/>
  <c r="BH846" i="2"/>
  <c r="BG846" i="2"/>
  <c r="BF846" i="2"/>
  <c r="T846" i="2"/>
  <c r="T845" i="2"/>
  <c r="R846" i="2"/>
  <c r="R845" i="2"/>
  <c r="P846" i="2"/>
  <c r="P845" i="2" s="1"/>
  <c r="BI843" i="2"/>
  <c r="BH843" i="2"/>
  <c r="BG843" i="2"/>
  <c r="BF843" i="2"/>
  <c r="T843" i="2"/>
  <c r="R843" i="2"/>
  <c r="P843" i="2"/>
  <c r="BI838" i="2"/>
  <c r="BH838" i="2"/>
  <c r="BG838" i="2"/>
  <c r="BF838" i="2"/>
  <c r="T838" i="2"/>
  <c r="R838" i="2"/>
  <c r="P838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6" i="2"/>
  <c r="BH826" i="2"/>
  <c r="BG826" i="2"/>
  <c r="BF826" i="2"/>
  <c r="T826" i="2"/>
  <c r="R826" i="2"/>
  <c r="P826" i="2"/>
  <c r="BI823" i="2"/>
  <c r="BH823" i="2"/>
  <c r="BG823" i="2"/>
  <c r="BF823" i="2"/>
  <c r="T823" i="2"/>
  <c r="R823" i="2"/>
  <c r="P823" i="2"/>
  <c r="BI816" i="2"/>
  <c r="BH816" i="2"/>
  <c r="BG816" i="2"/>
  <c r="BF816" i="2"/>
  <c r="T816" i="2"/>
  <c r="R816" i="2"/>
  <c r="P816" i="2"/>
  <c r="BI801" i="2"/>
  <c r="BH801" i="2"/>
  <c r="BG801" i="2"/>
  <c r="BF801" i="2"/>
  <c r="T801" i="2"/>
  <c r="R801" i="2"/>
  <c r="P801" i="2"/>
  <c r="BI787" i="2"/>
  <c r="BH787" i="2"/>
  <c r="BG787" i="2"/>
  <c r="BF787" i="2"/>
  <c r="T787" i="2"/>
  <c r="R787" i="2"/>
  <c r="P787" i="2"/>
  <c r="BI780" i="2"/>
  <c r="BH780" i="2"/>
  <c r="BG780" i="2"/>
  <c r="BF780" i="2"/>
  <c r="T780" i="2"/>
  <c r="R780" i="2"/>
  <c r="P780" i="2"/>
  <c r="BI774" i="2"/>
  <c r="BH774" i="2"/>
  <c r="BG774" i="2"/>
  <c r="BF774" i="2"/>
  <c r="T774" i="2"/>
  <c r="R774" i="2"/>
  <c r="P774" i="2"/>
  <c r="BI769" i="2"/>
  <c r="BH769" i="2"/>
  <c r="BG769" i="2"/>
  <c r="BF769" i="2"/>
  <c r="T769" i="2"/>
  <c r="R769" i="2"/>
  <c r="P769" i="2"/>
  <c r="BI763" i="2"/>
  <c r="BH763" i="2"/>
  <c r="BG763" i="2"/>
  <c r="BF763" i="2"/>
  <c r="T763" i="2"/>
  <c r="R763" i="2"/>
  <c r="P763" i="2"/>
  <c r="BI757" i="2"/>
  <c r="BH757" i="2"/>
  <c r="BG757" i="2"/>
  <c r="BF757" i="2"/>
  <c r="T757" i="2"/>
  <c r="R757" i="2"/>
  <c r="P757" i="2"/>
  <c r="BI752" i="2"/>
  <c r="BH752" i="2"/>
  <c r="BG752" i="2"/>
  <c r="BF752" i="2"/>
  <c r="T752" i="2"/>
  <c r="T751" i="2" s="1"/>
  <c r="R752" i="2"/>
  <c r="R751" i="2" s="1"/>
  <c r="P752" i="2"/>
  <c r="P751" i="2" s="1"/>
  <c r="BI749" i="2"/>
  <c r="BH749" i="2"/>
  <c r="BG749" i="2"/>
  <c r="BF749" i="2"/>
  <c r="T749" i="2"/>
  <c r="R749" i="2"/>
  <c r="P749" i="2"/>
  <c r="BI744" i="2"/>
  <c r="BH744" i="2"/>
  <c r="BG744" i="2"/>
  <c r="BF744" i="2"/>
  <c r="T744" i="2"/>
  <c r="R744" i="2"/>
  <c r="P744" i="2"/>
  <c r="BI739" i="2"/>
  <c r="BH739" i="2"/>
  <c r="BG739" i="2"/>
  <c r="BF739" i="2"/>
  <c r="T739" i="2"/>
  <c r="R739" i="2"/>
  <c r="P739" i="2"/>
  <c r="BI737" i="2"/>
  <c r="BH737" i="2"/>
  <c r="BG737" i="2"/>
  <c r="BF737" i="2"/>
  <c r="T737" i="2"/>
  <c r="T736" i="2" s="1"/>
  <c r="R737" i="2"/>
  <c r="R736" i="2" s="1"/>
  <c r="P737" i="2"/>
  <c r="P736" i="2" s="1"/>
  <c r="BI734" i="2"/>
  <c r="BH734" i="2"/>
  <c r="BG734" i="2"/>
  <c r="BF734" i="2"/>
  <c r="T734" i="2"/>
  <c r="R734" i="2"/>
  <c r="P734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2" i="2"/>
  <c r="BH722" i="2"/>
  <c r="BG722" i="2"/>
  <c r="BF722" i="2"/>
  <c r="T722" i="2"/>
  <c r="R722" i="2"/>
  <c r="P722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0" i="2"/>
  <c r="BH710" i="2"/>
  <c r="BG710" i="2"/>
  <c r="BF710" i="2"/>
  <c r="T710" i="2"/>
  <c r="R710" i="2"/>
  <c r="P710" i="2"/>
  <c r="BI704" i="2"/>
  <c r="BH704" i="2"/>
  <c r="BG704" i="2"/>
  <c r="BF704" i="2"/>
  <c r="T704" i="2"/>
  <c r="R704" i="2"/>
  <c r="P704" i="2"/>
  <c r="BI699" i="2"/>
  <c r="BH699" i="2"/>
  <c r="BG699" i="2"/>
  <c r="BF699" i="2"/>
  <c r="T699" i="2"/>
  <c r="R699" i="2"/>
  <c r="P699" i="2"/>
  <c r="BI694" i="2"/>
  <c r="BH694" i="2"/>
  <c r="BG694" i="2"/>
  <c r="BF694" i="2"/>
  <c r="T694" i="2"/>
  <c r="R694" i="2"/>
  <c r="P694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4" i="2"/>
  <c r="BH674" i="2"/>
  <c r="BG674" i="2"/>
  <c r="BF674" i="2"/>
  <c r="T674" i="2"/>
  <c r="R674" i="2"/>
  <c r="P674" i="2"/>
  <c r="BI670" i="2"/>
  <c r="BH670" i="2"/>
  <c r="BG670" i="2"/>
  <c r="BF670" i="2"/>
  <c r="T670" i="2"/>
  <c r="R670" i="2"/>
  <c r="P670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4" i="2"/>
  <c r="BH654" i="2"/>
  <c r="BG654" i="2"/>
  <c r="BF654" i="2"/>
  <c r="T654" i="2"/>
  <c r="R654" i="2"/>
  <c r="P654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2" i="2"/>
  <c r="BH642" i="2"/>
  <c r="BG642" i="2"/>
  <c r="BF642" i="2"/>
  <c r="T642" i="2"/>
  <c r="R642" i="2"/>
  <c r="P642" i="2"/>
  <c r="BI638" i="2"/>
  <c r="BH638" i="2"/>
  <c r="BG638" i="2"/>
  <c r="BF638" i="2"/>
  <c r="T638" i="2"/>
  <c r="T637" i="2" s="1"/>
  <c r="R638" i="2"/>
  <c r="R637" i="2"/>
  <c r="P638" i="2"/>
  <c r="P637" i="2" s="1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08" i="2"/>
  <c r="BH608" i="2"/>
  <c r="BG608" i="2"/>
  <c r="BF608" i="2"/>
  <c r="T608" i="2"/>
  <c r="R608" i="2"/>
  <c r="P608" i="2"/>
  <c r="BI594" i="2"/>
  <c r="BH594" i="2"/>
  <c r="BG594" i="2"/>
  <c r="BF594" i="2"/>
  <c r="T594" i="2"/>
  <c r="R594" i="2"/>
  <c r="P594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3" i="2"/>
  <c r="BH583" i="2"/>
  <c r="BG583" i="2"/>
  <c r="BF583" i="2"/>
  <c r="T583" i="2"/>
  <c r="R583" i="2"/>
  <c r="P583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6" i="2"/>
  <c r="BH566" i="2"/>
  <c r="BG566" i="2"/>
  <c r="BF566" i="2"/>
  <c r="T566" i="2"/>
  <c r="R566" i="2"/>
  <c r="P566" i="2"/>
  <c r="BI560" i="2"/>
  <c r="BH560" i="2"/>
  <c r="BG560" i="2"/>
  <c r="BF560" i="2"/>
  <c r="T560" i="2"/>
  <c r="R560" i="2"/>
  <c r="P560" i="2"/>
  <c r="BI554" i="2"/>
  <c r="BH554" i="2"/>
  <c r="BG554" i="2"/>
  <c r="BF554" i="2"/>
  <c r="T554" i="2"/>
  <c r="R554" i="2"/>
  <c r="P554" i="2"/>
  <c r="BI550" i="2"/>
  <c r="BH550" i="2"/>
  <c r="BG550" i="2"/>
  <c r="BF550" i="2"/>
  <c r="T550" i="2"/>
  <c r="R550" i="2"/>
  <c r="P550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37" i="2"/>
  <c r="BH537" i="2"/>
  <c r="BG537" i="2"/>
  <c r="BF537" i="2"/>
  <c r="T537" i="2"/>
  <c r="R537" i="2"/>
  <c r="P537" i="2"/>
  <c r="BI531" i="2"/>
  <c r="BH531" i="2"/>
  <c r="BG531" i="2"/>
  <c r="BF531" i="2"/>
  <c r="T531" i="2"/>
  <c r="R531" i="2"/>
  <c r="P531" i="2"/>
  <c r="BI524" i="2"/>
  <c r="BH524" i="2"/>
  <c r="BG524" i="2"/>
  <c r="BF524" i="2"/>
  <c r="T524" i="2"/>
  <c r="R524" i="2"/>
  <c r="P524" i="2"/>
  <c r="BI519" i="2"/>
  <c r="BH519" i="2"/>
  <c r="BG519" i="2"/>
  <c r="BF519" i="2"/>
  <c r="T519" i="2"/>
  <c r="R519" i="2"/>
  <c r="P519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3" i="2"/>
  <c r="BH503" i="2"/>
  <c r="BG503" i="2"/>
  <c r="BF503" i="2"/>
  <c r="T503" i="2"/>
  <c r="R503" i="2"/>
  <c r="P503" i="2"/>
  <c r="BI497" i="2"/>
  <c r="BH497" i="2"/>
  <c r="BG497" i="2"/>
  <c r="BF497" i="2"/>
  <c r="T497" i="2"/>
  <c r="R497" i="2"/>
  <c r="P497" i="2"/>
  <c r="BI492" i="2"/>
  <c r="BH492" i="2"/>
  <c r="BG492" i="2"/>
  <c r="BF492" i="2"/>
  <c r="T492" i="2"/>
  <c r="R492" i="2"/>
  <c r="P492" i="2"/>
  <c r="BI486" i="2"/>
  <c r="BH486" i="2"/>
  <c r="BG486" i="2"/>
  <c r="BF486" i="2"/>
  <c r="T486" i="2"/>
  <c r="R486" i="2"/>
  <c r="P486" i="2"/>
  <c r="BI477" i="2"/>
  <c r="BH477" i="2"/>
  <c r="BG477" i="2"/>
  <c r="BF477" i="2"/>
  <c r="T477" i="2"/>
  <c r="R477" i="2"/>
  <c r="P477" i="2"/>
  <c r="BI467" i="2"/>
  <c r="BH467" i="2"/>
  <c r="BG467" i="2"/>
  <c r="BF467" i="2"/>
  <c r="T467" i="2"/>
  <c r="R467" i="2"/>
  <c r="P467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46" i="2"/>
  <c r="BH446" i="2"/>
  <c r="BG446" i="2"/>
  <c r="BF446" i="2"/>
  <c r="T446" i="2"/>
  <c r="R446" i="2"/>
  <c r="P446" i="2"/>
  <c r="BI440" i="2"/>
  <c r="BH440" i="2"/>
  <c r="BG440" i="2"/>
  <c r="BF440" i="2"/>
  <c r="T440" i="2"/>
  <c r="R440" i="2"/>
  <c r="P440" i="2"/>
  <c r="BI434" i="2"/>
  <c r="BH434" i="2"/>
  <c r="BG434" i="2"/>
  <c r="BF434" i="2"/>
  <c r="T434" i="2"/>
  <c r="R434" i="2"/>
  <c r="P434" i="2"/>
  <c r="BI425" i="2"/>
  <c r="BH425" i="2"/>
  <c r="BG425" i="2"/>
  <c r="BF425" i="2"/>
  <c r="T425" i="2"/>
  <c r="R425" i="2"/>
  <c r="P425" i="2"/>
  <c r="BI421" i="2"/>
  <c r="BH421" i="2"/>
  <c r="BG421" i="2"/>
  <c r="BF421" i="2"/>
  <c r="T421" i="2"/>
  <c r="R421" i="2"/>
  <c r="P421" i="2"/>
  <c r="BI409" i="2"/>
  <c r="BH409" i="2"/>
  <c r="BG409" i="2"/>
  <c r="BF409" i="2"/>
  <c r="T409" i="2"/>
  <c r="R409" i="2"/>
  <c r="P409" i="2"/>
  <c r="BI404" i="2"/>
  <c r="BH404" i="2"/>
  <c r="BG404" i="2"/>
  <c r="BF404" i="2"/>
  <c r="T404" i="2"/>
  <c r="R404" i="2"/>
  <c r="P404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87" i="2"/>
  <c r="BH387" i="2"/>
  <c r="BG387" i="2"/>
  <c r="BF387" i="2"/>
  <c r="T387" i="2"/>
  <c r="R387" i="2"/>
  <c r="P387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19" i="2"/>
  <c r="BH319" i="2"/>
  <c r="BG319" i="2"/>
  <c r="BF319" i="2"/>
  <c r="T319" i="2"/>
  <c r="R319" i="2"/>
  <c r="P319" i="2"/>
  <c r="BI310" i="2"/>
  <c r="BH310" i="2"/>
  <c r="BG310" i="2"/>
  <c r="BF310" i="2"/>
  <c r="T310" i="2"/>
  <c r="R310" i="2"/>
  <c r="P310" i="2"/>
  <c r="BI300" i="2"/>
  <c r="BH300" i="2"/>
  <c r="BG300" i="2"/>
  <c r="BF300" i="2"/>
  <c r="T300" i="2"/>
  <c r="R300" i="2"/>
  <c r="P300" i="2"/>
  <c r="BI275" i="2"/>
  <c r="BH275" i="2"/>
  <c r="BG275" i="2"/>
  <c r="BF275" i="2"/>
  <c r="T275" i="2"/>
  <c r="R275" i="2"/>
  <c r="P275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05" i="2"/>
  <c r="BH205" i="2"/>
  <c r="BG205" i="2"/>
  <c r="BF205" i="2"/>
  <c r="T205" i="2"/>
  <c r="R205" i="2"/>
  <c r="P205" i="2"/>
  <c r="BI197" i="2"/>
  <c r="BH197" i="2"/>
  <c r="BG197" i="2"/>
  <c r="BF197" i="2"/>
  <c r="T197" i="2"/>
  <c r="R197" i="2"/>
  <c r="P197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0" i="2"/>
  <c r="BH170" i="2"/>
  <c r="BG170" i="2"/>
  <c r="BF170" i="2"/>
  <c r="T170" i="2"/>
  <c r="R170" i="2"/>
  <c r="P170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55" i="2"/>
  <c r="J54" i="2"/>
  <c r="F54" i="2"/>
  <c r="F52" i="2"/>
  <c r="E50" i="2"/>
  <c r="J18" i="2"/>
  <c r="E18" i="2"/>
  <c r="F55" i="2"/>
  <c r="J17" i="2"/>
  <c r="J12" i="2"/>
  <c r="J52" i="2"/>
  <c r="E7" i="2"/>
  <c r="E112" i="2" s="1"/>
  <c r="L50" i="1"/>
  <c r="AM50" i="1"/>
  <c r="AM49" i="1"/>
  <c r="L49" i="1"/>
  <c r="AM47" i="1"/>
  <c r="L47" i="1"/>
  <c r="L45" i="1"/>
  <c r="L44" i="1"/>
  <c r="J823" i="2"/>
  <c r="BK647" i="2"/>
  <c r="J1388" i="2"/>
  <c r="J1324" i="2"/>
  <c r="BK928" i="2"/>
  <c r="J185" i="2"/>
  <c r="J1204" i="2"/>
  <c r="J989" i="2"/>
  <c r="J332" i="2"/>
  <c r="BK275" i="2"/>
  <c r="J846" i="2"/>
  <c r="BK1394" i="2"/>
  <c r="BK125" i="2"/>
  <c r="BK951" i="2"/>
  <c r="J898" i="2"/>
  <c r="J1239" i="2"/>
  <c r="J398" i="2"/>
  <c r="BK545" i="2"/>
  <c r="J139" i="2"/>
  <c r="BK884" i="2"/>
  <c r="BK404" i="2"/>
  <c r="J980" i="2"/>
  <c r="J245" i="2"/>
  <c r="BK922" i="2"/>
  <c r="J1252" i="2"/>
  <c r="J257" i="2"/>
  <c r="BK139" i="2"/>
  <c r="J409" i="2"/>
  <c r="J665" i="2"/>
  <c r="BK1460" i="2"/>
  <c r="BK327" i="2"/>
  <c r="BK1089" i="2"/>
  <c r="BK734" i="2"/>
  <c r="J717" i="2"/>
  <c r="BK1457" i="2"/>
  <c r="BK877" i="2"/>
  <c r="BK359" i="2"/>
  <c r="BK1016" i="2"/>
  <c r="J838" i="2"/>
  <c r="J1199" i="2"/>
  <c r="BK1209" i="2"/>
  <c r="J363" i="2"/>
  <c r="BK846" i="2"/>
  <c r="BK769" i="2"/>
  <c r="BK914" i="2"/>
  <c r="BK1119" i="2"/>
  <c r="BK1335" i="2"/>
  <c r="BK336" i="2"/>
  <c r="BK453" i="2"/>
  <c r="BK823" i="2"/>
  <c r="BK945" i="2"/>
  <c r="BK537" i="2"/>
  <c r="BK1005" i="2"/>
  <c r="BK920" i="2"/>
  <c r="BK898" i="2"/>
  <c r="BK300" i="2"/>
  <c r="BK1438" i="2"/>
  <c r="BK608" i="2"/>
  <c r="J769" i="2"/>
  <c r="BK907" i="2"/>
  <c r="BK319" i="2"/>
  <c r="J1465" i="2"/>
  <c r="BK717" i="2"/>
  <c r="J404" i="2"/>
  <c r="J550" i="2"/>
  <c r="J340" i="2"/>
  <c r="J150" i="2"/>
  <c r="J351" i="2"/>
  <c r="J1453" i="2"/>
  <c r="J1305" i="2"/>
  <c r="BK197" i="2"/>
  <c r="BK583" i="2"/>
  <c r="J1008" i="2"/>
  <c r="J1460" i="2"/>
  <c r="BK150" i="2"/>
  <c r="J1089" i="2"/>
  <c r="J514" i="2"/>
  <c r="J899" i="2"/>
  <c r="J884" i="2"/>
  <c r="BK373" i="2"/>
  <c r="BK363" i="2"/>
  <c r="J647" i="2"/>
  <c r="BK838" i="2"/>
  <c r="BK1030" i="2"/>
  <c r="BK874" i="2"/>
  <c r="BK1022" i="2"/>
  <c r="J1396" i="2"/>
  <c r="BK674" i="2"/>
  <c r="J1133" i="2"/>
  <c r="J853" i="2"/>
  <c r="BK722" i="2"/>
  <c r="J830" i="2"/>
  <c r="BK519" i="2"/>
  <c r="J509" i="2"/>
  <c r="J914" i="2"/>
  <c r="J440" i="2"/>
  <c r="J446" i="2"/>
  <c r="BK1175" i="2"/>
  <c r="BK1434" i="2"/>
  <c r="BK1300" i="2"/>
  <c r="J642" i="2"/>
  <c r="J579" i="2"/>
  <c r="J1022" i="2"/>
  <c r="BK694" i="2"/>
  <c r="J1150" i="2"/>
  <c r="J434" i="2"/>
  <c r="J1284" i="2"/>
  <c r="BK355" i="2"/>
  <c r="BK160" i="2"/>
  <c r="J704" i="2"/>
  <c r="BK1449" i="2"/>
  <c r="J749" i="2"/>
  <c r="J997" i="2"/>
  <c r="J1037" i="2"/>
  <c r="J144" i="2"/>
  <c r="BK948" i="2"/>
  <c r="BK1185" i="2"/>
  <c r="BK240" i="2"/>
  <c r="BK626" i="2"/>
  <c r="BK554" i="2"/>
  <c r="J763" i="2"/>
  <c r="J1048" i="2"/>
  <c r="BK514" i="2"/>
  <c r="BK843" i="2"/>
  <c r="J594" i="2"/>
  <c r="J1386" i="2"/>
  <c r="J421" i="2"/>
  <c r="BK1305" i="2"/>
  <c r="BK541" i="2"/>
  <c r="BK509" i="2"/>
  <c r="J545" i="2"/>
  <c r="J1457" i="2"/>
  <c r="J718" i="2"/>
  <c r="BK727" i="2"/>
  <c r="J942" i="2"/>
  <c r="BK699" i="2"/>
  <c r="BK1445" i="2"/>
  <c r="BK340" i="2"/>
  <c r="BK574" i="2"/>
  <c r="BK642" i="2"/>
  <c r="BK1110" i="2"/>
  <c r="BK393" i="2"/>
  <c r="J730" i="2"/>
  <c r="BK710" i="2"/>
  <c r="J1449" i="2"/>
  <c r="J1434" i="2"/>
  <c r="BK638" i="2"/>
  <c r="BK932" i="2"/>
  <c r="J654" i="2"/>
  <c r="BK215" i="2"/>
  <c r="BK852" i="2"/>
  <c r="BK222" i="2"/>
  <c r="BK1284" i="2"/>
  <c r="BK654" i="2"/>
  <c r="BK421" i="2"/>
  <c r="J589" i="2"/>
  <c r="J1442" i="2"/>
  <c r="BK873" i="2"/>
  <c r="J1268" i="2"/>
  <c r="BK830" i="2"/>
  <c r="BK937" i="2"/>
  <c r="BK560" i="2"/>
  <c r="BK616" i="2"/>
  <c r="J393" i="2"/>
  <c r="BK826" i="2"/>
  <c r="J1300" i="2"/>
  <c r="BK1324" i="2"/>
  <c r="BK245" i="2"/>
  <c r="BK1252" i="2"/>
  <c r="J222" i="2"/>
  <c r="BK670" i="2"/>
  <c r="BK689" i="2"/>
  <c r="BK624" i="2"/>
  <c r="J240" i="2"/>
  <c r="BK550" i="2"/>
  <c r="BK744" i="2"/>
  <c r="BK571" i="2"/>
  <c r="BK434" i="2"/>
  <c r="J900" i="2"/>
  <c r="BK594" i="2"/>
  <c r="BK836" i="2"/>
  <c r="J922" i="2"/>
  <c r="BK854" i="2"/>
  <c r="J324" i="2"/>
  <c r="BK185" i="2"/>
  <c r="J467" i="2"/>
  <c r="J613" i="2"/>
  <c r="J739" i="2"/>
  <c r="J1213" i="2"/>
  <c r="BK1337" i="2"/>
  <c r="J571" i="2"/>
  <c r="J722" i="2"/>
  <c r="BK409" i="2"/>
  <c r="BK902" i="2"/>
  <c r="BK837" i="2"/>
  <c r="J624" i="2"/>
  <c r="BK467" i="2"/>
  <c r="J275" i="2"/>
  <c r="J843" i="2"/>
  <c r="J616" i="2"/>
  <c r="BK170" i="2"/>
  <c r="BK579" i="2"/>
  <c r="J659" i="2"/>
  <c r="BK458" i="2"/>
  <c r="J554" i="2"/>
  <c r="J1016" i="2"/>
  <c r="J197" i="2"/>
  <c r="BK1451" i="2"/>
  <c r="BK1190" i="2"/>
  <c r="J1040" i="2"/>
  <c r="J1178" i="2"/>
  <c r="BK924" i="2"/>
  <c r="J889" i="2"/>
  <c r="BK730" i="2"/>
  <c r="BK1455" i="2"/>
  <c r="BK636" i="2"/>
  <c r="J964" i="2"/>
  <c r="J902" i="2"/>
  <c r="BK901" i="2"/>
  <c r="BK989" i="2"/>
  <c r="BK634" i="2"/>
  <c r="BK1442" i="2"/>
  <c r="J968" i="2"/>
  <c r="BK749" i="2"/>
  <c r="BK630" i="2"/>
  <c r="J1438" i="2"/>
  <c r="BK718" i="2"/>
  <c r="J1337" i="2"/>
  <c r="J235" i="2"/>
  <c r="J727" i="2"/>
  <c r="BK1178" i="2"/>
  <c r="J682" i="2"/>
  <c r="BK446" i="2"/>
  <c r="BK878" i="2"/>
  <c r="J1394" i="2"/>
  <c r="BK1195" i="2"/>
  <c r="BK587" i="2"/>
  <c r="BK780" i="2"/>
  <c r="BK425" i="2"/>
  <c r="BK1265" i="2"/>
  <c r="BK1268" i="2"/>
  <c r="BK1169" i="2"/>
  <c r="BK324" i="2"/>
  <c r="J710" i="2"/>
  <c r="J970" i="2"/>
  <c r="J826" i="2"/>
  <c r="BK942" i="2"/>
  <c r="BK956" i="2"/>
  <c r="BK903" i="2"/>
  <c r="J952" i="2"/>
  <c r="J1030" i="2"/>
  <c r="J862" i="2"/>
  <c r="J924" i="2"/>
  <c r="J737" i="2"/>
  <c r="J1322" i="2"/>
  <c r="BK1008" i="2"/>
  <c r="BK964" i="2"/>
  <c r="J1045" i="2"/>
  <c r="J638" i="2"/>
  <c r="J816" i="2"/>
  <c r="AS54" i="1"/>
  <c r="BK332" i="2"/>
  <c r="BK1465" i="2"/>
  <c r="J1182" i="2"/>
  <c r="BK1072" i="2"/>
  <c r="J787" i="2"/>
  <c r="BK1133" i="2"/>
  <c r="J734" i="2"/>
  <c r="BK310" i="2"/>
  <c r="J903" i="2"/>
  <c r="J831" i="2"/>
  <c r="J901" i="2"/>
  <c r="J866" i="2"/>
  <c r="BK228" i="2"/>
  <c r="BK904" i="2"/>
  <c r="J319" i="2"/>
  <c r="J951" i="2"/>
  <c r="J310" i="2"/>
  <c r="BK368" i="2"/>
  <c r="BK665" i="2"/>
  <c r="BK739" i="2"/>
  <c r="BK889" i="2"/>
  <c r="BK155" i="2"/>
  <c r="BK1040" i="2"/>
  <c r="J1068" i="2"/>
  <c r="J1195" i="2"/>
  <c r="J327" i="2"/>
  <c r="J519" i="2"/>
  <c r="BK1390" i="2"/>
  <c r="BK679" i="2"/>
  <c r="J160" i="2"/>
  <c r="BK862" i="2"/>
  <c r="BK1045" i="2"/>
  <c r="J1310" i="2"/>
  <c r="J1119" i="2"/>
  <c r="BK952" i="2"/>
  <c r="BK1322" i="2"/>
  <c r="BK144" i="2"/>
  <c r="BK524" i="2"/>
  <c r="BK486" i="2"/>
  <c r="BK757" i="2"/>
  <c r="J650" i="2"/>
  <c r="BK866" i="2"/>
  <c r="J134" i="2"/>
  <c r="BK1172" i="2"/>
  <c r="BK1098" i="2"/>
  <c r="J945" i="2"/>
  <c r="BK531" i="2"/>
  <c r="J774" i="2"/>
  <c r="BK682" i="2"/>
  <c r="BK1396" i="2"/>
  <c r="BK965" i="2"/>
  <c r="BK620" i="2"/>
  <c r="J355" i="2"/>
  <c r="J1051" i="2"/>
  <c r="BK235" i="2"/>
  <c r="J965" i="2"/>
  <c r="J497" i="2"/>
  <c r="J874" i="2"/>
  <c r="BK1048" i="2"/>
  <c r="BK462" i="2"/>
  <c r="J359" i="2"/>
  <c r="BK387" i="2"/>
  <c r="BK1439" i="2"/>
  <c r="J1249" i="2"/>
  <c r="J780" i="2"/>
  <c r="J524" i="2"/>
  <c r="BK859" i="2"/>
  <c r="BK257" i="2"/>
  <c r="BK1229" i="2"/>
  <c r="J670" i="2"/>
  <c r="BK686" i="2"/>
  <c r="J626" i="2"/>
  <c r="BK398" i="2"/>
  <c r="BK351" i="2"/>
  <c r="BK960" i="2"/>
  <c r="BK787" i="2"/>
  <c r="BK1051" i="2"/>
  <c r="BK1182" i="2"/>
  <c r="BK566" i="2"/>
  <c r="J215" i="2"/>
  <c r="J878" i="2"/>
  <c r="J873" i="2"/>
  <c r="J757" i="2"/>
  <c r="BK1453" i="2"/>
  <c r="J373" i="2"/>
  <c r="J978" i="2"/>
  <c r="J948" i="2"/>
  <c r="J125" i="2"/>
  <c r="J920" i="2"/>
  <c r="BK869" i="2"/>
  <c r="BK618" i="2"/>
  <c r="J1110" i="2"/>
  <c r="J801" i="2"/>
  <c r="J632" i="2"/>
  <c r="J694" i="2"/>
  <c r="J1445" i="2"/>
  <c r="J1265" i="2"/>
  <c r="J630" i="2"/>
  <c r="J587" i="2"/>
  <c r="J837" i="2"/>
  <c r="BK1037" i="2"/>
  <c r="BK831" i="2"/>
  <c r="J869" i="2"/>
  <c r="J674" i="2"/>
  <c r="J458" i="2"/>
  <c r="J300" i="2"/>
  <c r="BK997" i="2"/>
  <c r="J752" i="2"/>
  <c r="J1185" i="2"/>
  <c r="J477" i="2"/>
  <c r="J486" i="2"/>
  <c r="BK853" i="2"/>
  <c r="J854" i="2"/>
  <c r="J129" i="2"/>
  <c r="BK1221" i="2"/>
  <c r="J876" i="2"/>
  <c r="BK752" i="2"/>
  <c r="J852" i="2"/>
  <c r="BK1215" i="2"/>
  <c r="BK980" i="2"/>
  <c r="J170" i="2"/>
  <c r="J956" i="2"/>
  <c r="J387" i="2"/>
  <c r="J907" i="2"/>
  <c r="BK1033" i="2"/>
  <c r="J1335" i="2"/>
  <c r="J342" i="2"/>
  <c r="J1190" i="2"/>
  <c r="BK178" i="2"/>
  <c r="BK662" i="2"/>
  <c r="BK737" i="2"/>
  <c r="J686" i="2"/>
  <c r="J178" i="2"/>
  <c r="BK628" i="2"/>
  <c r="BK1310" i="2"/>
  <c r="J1215" i="2"/>
  <c r="J1172" i="2"/>
  <c r="J453" i="2"/>
  <c r="J541" i="2"/>
  <c r="J574" i="2"/>
  <c r="J620" i="2"/>
  <c r="J836" i="2"/>
  <c r="BK1249" i="2"/>
  <c r="J1209" i="2"/>
  <c r="J662" i="2"/>
  <c r="BK1150" i="2"/>
  <c r="J957" i="2"/>
  <c r="BK774" i="2"/>
  <c r="J928" i="2"/>
  <c r="BK1386" i="2"/>
  <c r="J1390" i="2"/>
  <c r="BK876" i="2"/>
  <c r="BK704" i="2"/>
  <c r="BK129" i="2"/>
  <c r="BK816" i="2"/>
  <c r="BK1204" i="2"/>
  <c r="BK763" i="2"/>
  <c r="BK968" i="2"/>
  <c r="J228" i="2"/>
  <c r="J336" i="2"/>
  <c r="J1451" i="2"/>
  <c r="BK440" i="2"/>
  <c r="BK251" i="2"/>
  <c r="J618" i="2"/>
  <c r="J634" i="2"/>
  <c r="BK205" i="2"/>
  <c r="J1455" i="2"/>
  <c r="BK589" i="2"/>
  <c r="BK1239" i="2"/>
  <c r="BK1262" i="2"/>
  <c r="J1005" i="2"/>
  <c r="BK1199" i="2"/>
  <c r="BK978" i="2"/>
  <c r="BK632" i="2"/>
  <c r="J628" i="2"/>
  <c r="J744" i="2"/>
  <c r="BK492" i="2"/>
  <c r="J859" i="2"/>
  <c r="J932" i="2"/>
  <c r="BK342" i="2"/>
  <c r="J583" i="2"/>
  <c r="J503" i="2"/>
  <c r="BK503" i="2"/>
  <c r="J877" i="2"/>
  <c r="J537" i="2"/>
  <c r="BK134" i="2"/>
  <c r="J679" i="2"/>
  <c r="BK899" i="2"/>
  <c r="J1033" i="2"/>
  <c r="J462" i="2"/>
  <c r="BK477" i="2"/>
  <c r="J1439" i="2"/>
  <c r="BK497" i="2"/>
  <c r="J1262" i="2"/>
  <c r="BK1388" i="2"/>
  <c r="J566" i="2"/>
  <c r="BK957" i="2"/>
  <c r="J155" i="2"/>
  <c r="BK900" i="2"/>
  <c r="J1072" i="2"/>
  <c r="J1229" i="2"/>
  <c r="J425" i="2"/>
  <c r="J699" i="2"/>
  <c r="J904" i="2"/>
  <c r="J492" i="2"/>
  <c r="J1175" i="2"/>
  <c r="J368" i="2"/>
  <c r="J560" i="2"/>
  <c r="BK613" i="2"/>
  <c r="J531" i="2"/>
  <c r="J937" i="2"/>
  <c r="BK1213" i="2"/>
  <c r="J960" i="2"/>
  <c r="J689" i="2"/>
  <c r="BK650" i="2"/>
  <c r="J1169" i="2"/>
  <c r="BK970" i="2"/>
  <c r="J205" i="2"/>
  <c r="J251" i="2"/>
  <c r="J608" i="2"/>
  <c r="BK1068" i="2"/>
  <c r="BK659" i="2"/>
  <c r="BK801" i="2"/>
  <c r="J1098" i="2"/>
  <c r="J1221" i="2"/>
  <c r="J636" i="2"/>
  <c r="P1458" i="2" l="1"/>
  <c r="R1458" i="2"/>
  <c r="T1458" i="2"/>
  <c r="R1447" i="2"/>
  <c r="T149" i="2"/>
  <c r="BK445" i="2"/>
  <c r="J445" i="2"/>
  <c r="J68" i="2" s="1"/>
  <c r="T641" i="2"/>
  <c r="R688" i="2"/>
  <c r="BK762" i="2"/>
  <c r="J762" i="2"/>
  <c r="J79" i="2" s="1"/>
  <c r="R825" i="2"/>
  <c r="BK906" i="2"/>
  <c r="J906" i="2"/>
  <c r="J83" i="2"/>
  <c r="P941" i="2"/>
  <c r="P967" i="2"/>
  <c r="R1032" i="2"/>
  <c r="BK1177" i="2"/>
  <c r="J1177" i="2" s="1"/>
  <c r="J88" i="2" s="1"/>
  <c r="BK1267" i="2"/>
  <c r="J1267" i="2" s="1"/>
  <c r="J91" i="2" s="1"/>
  <c r="BK149" i="2"/>
  <c r="J149" i="2" s="1"/>
  <c r="J62" i="2" s="1"/>
  <c r="R256" i="2"/>
  <c r="R350" i="2"/>
  <c r="R123" i="2" s="1"/>
  <c r="R403" i="2"/>
  <c r="R433" i="2"/>
  <c r="T433" i="2"/>
  <c r="R664" i="2"/>
  <c r="T709" i="2"/>
  <c r="P738" i="2"/>
  <c r="T851" i="2"/>
  <c r="T1050" i="2"/>
  <c r="T1228" i="2"/>
  <c r="T124" i="2"/>
  <c r="R445" i="2"/>
  <c r="BK641" i="2"/>
  <c r="J641" i="2" s="1"/>
  <c r="J72" i="2" s="1"/>
  <c r="BK688" i="2"/>
  <c r="J688" i="2"/>
  <c r="J74" i="2"/>
  <c r="P762" i="2"/>
  <c r="T825" i="2"/>
  <c r="P906" i="2"/>
  <c r="T967" i="2"/>
  <c r="T1032" i="2"/>
  <c r="P1336" i="2"/>
  <c r="P149" i="2"/>
  <c r="P239" i="2"/>
  <c r="R239" i="2"/>
  <c r="T239" i="2"/>
  <c r="BK350" i="2"/>
  <c r="J350" i="2"/>
  <c r="J65" i="2" s="1"/>
  <c r="T403" i="2"/>
  <c r="BK615" i="2"/>
  <c r="J615" i="2" s="1"/>
  <c r="J69" i="2" s="1"/>
  <c r="BK709" i="2"/>
  <c r="J709" i="2"/>
  <c r="J75" i="2" s="1"/>
  <c r="BK738" i="2"/>
  <c r="J738" i="2" s="1"/>
  <c r="J77" i="2" s="1"/>
  <c r="BK851" i="2"/>
  <c r="J851" i="2" s="1"/>
  <c r="J82" i="2" s="1"/>
  <c r="BK941" i="2"/>
  <c r="J941" i="2" s="1"/>
  <c r="J84" i="2" s="1"/>
  <c r="R967" i="2"/>
  <c r="T1177" i="2"/>
  <c r="R1228" i="2"/>
  <c r="P1267" i="2"/>
  <c r="BK1433" i="2"/>
  <c r="J1433" i="2"/>
  <c r="J93" i="2"/>
  <c r="P124" i="2"/>
  <c r="P445" i="2"/>
  <c r="BK664" i="2"/>
  <c r="J664" i="2" s="1"/>
  <c r="J73" i="2" s="1"/>
  <c r="R709" i="2"/>
  <c r="P851" i="2"/>
  <c r="R1050" i="2"/>
  <c r="T1336" i="2"/>
  <c r="BK256" i="2"/>
  <c r="J256" i="2" s="1"/>
  <c r="J64" i="2" s="1"/>
  <c r="T350" i="2"/>
  <c r="BK433" i="2"/>
  <c r="J433" i="2"/>
  <c r="J67" i="2"/>
  <c r="T615" i="2"/>
  <c r="R641" i="2"/>
  <c r="T688" i="2"/>
  <c r="T738" i="2"/>
  <c r="R851" i="2"/>
  <c r="P1050" i="2"/>
  <c r="BK1336" i="2"/>
  <c r="J1336" i="2"/>
  <c r="J92" i="2" s="1"/>
  <c r="P1433" i="2"/>
  <c r="BK124" i="2"/>
  <c r="J124" i="2"/>
  <c r="J61" i="2" s="1"/>
  <c r="BK239" i="2"/>
  <c r="J239" i="2"/>
  <c r="J63" i="2" s="1"/>
  <c r="P256" i="2"/>
  <c r="P350" i="2"/>
  <c r="P403" i="2"/>
  <c r="R615" i="2"/>
  <c r="P641" i="2"/>
  <c r="P688" i="2"/>
  <c r="R762" i="2"/>
  <c r="P825" i="2"/>
  <c r="T906" i="2"/>
  <c r="BK967" i="2"/>
  <c r="J967" i="2"/>
  <c r="J85" i="2" s="1"/>
  <c r="P1032" i="2"/>
  <c r="R1177" i="2"/>
  <c r="P1228" i="2"/>
  <c r="R1267" i="2"/>
  <c r="T1433" i="2"/>
  <c r="R149" i="2"/>
  <c r="T256" i="2"/>
  <c r="BK403" i="2"/>
  <c r="J403" i="2" s="1"/>
  <c r="J66" i="2" s="1"/>
  <c r="P433" i="2"/>
  <c r="P615" i="2"/>
  <c r="P664" i="2"/>
  <c r="P709" i="2"/>
  <c r="R738" i="2"/>
  <c r="BK825" i="2"/>
  <c r="J825" i="2" s="1"/>
  <c r="J80" i="2" s="1"/>
  <c r="BK1050" i="2"/>
  <c r="J1050" i="2"/>
  <c r="J87" i="2" s="1"/>
  <c r="BK1228" i="2"/>
  <c r="J1228" i="2"/>
  <c r="J90" i="2" s="1"/>
  <c r="T1267" i="2"/>
  <c r="R1433" i="2"/>
  <c r="R124" i="2"/>
  <c r="T445" i="2"/>
  <c r="T664" i="2"/>
  <c r="T762" i="2"/>
  <c r="R906" i="2"/>
  <c r="R941" i="2"/>
  <c r="T941" i="2"/>
  <c r="BK1032" i="2"/>
  <c r="J1032" i="2" s="1"/>
  <c r="J86" i="2" s="1"/>
  <c r="P1177" i="2"/>
  <c r="R1336" i="2"/>
  <c r="BK637" i="2"/>
  <c r="J637" i="2" s="1"/>
  <c r="J70" i="2" s="1"/>
  <c r="BK1214" i="2"/>
  <c r="J1214" i="2"/>
  <c r="J89" i="2" s="1"/>
  <c r="BK751" i="2"/>
  <c r="J751" i="2"/>
  <c r="J78" i="2" s="1"/>
  <c r="BK1448" i="2"/>
  <c r="J1448" i="2" s="1"/>
  <c r="J95" i="2" s="1"/>
  <c r="BK1456" i="2"/>
  <c r="J1456" i="2" s="1"/>
  <c r="J99" i="2" s="1"/>
  <c r="BK736" i="2"/>
  <c r="J736" i="2"/>
  <c r="J76" i="2" s="1"/>
  <c r="BK1464" i="2"/>
  <c r="J1464" i="2"/>
  <c r="J102" i="2" s="1"/>
  <c r="BK1454" i="2"/>
  <c r="J1454" i="2" s="1"/>
  <c r="J98" i="2" s="1"/>
  <c r="BK845" i="2"/>
  <c r="J845" i="2" s="1"/>
  <c r="J81" i="2" s="1"/>
  <c r="BK1459" i="2"/>
  <c r="J1459" i="2"/>
  <c r="J101" i="2" s="1"/>
  <c r="BK1450" i="2"/>
  <c r="J1450" i="2"/>
  <c r="J96" i="2" s="1"/>
  <c r="BK1452" i="2"/>
  <c r="J1452" i="2" s="1"/>
  <c r="J97" i="2" s="1"/>
  <c r="BE129" i="2"/>
  <c r="BE228" i="2"/>
  <c r="BE355" i="2"/>
  <c r="BE363" i="2"/>
  <c r="BE387" i="2"/>
  <c r="BE440" i="2"/>
  <c r="BE467" i="2"/>
  <c r="BE486" i="2"/>
  <c r="BE497" i="2"/>
  <c r="BE560" i="2"/>
  <c r="BE618" i="2"/>
  <c r="BE626" i="2"/>
  <c r="BE632" i="2"/>
  <c r="BE638" i="2"/>
  <c r="BE650" i="2"/>
  <c r="BE674" i="2"/>
  <c r="BE682" i="2"/>
  <c r="BE831" i="2"/>
  <c r="BE869" i="2"/>
  <c r="BE903" i="2"/>
  <c r="BE1008" i="2"/>
  <c r="BE1022" i="2"/>
  <c r="BE1048" i="2"/>
  <c r="BE1051" i="2"/>
  <c r="BE1110" i="2"/>
  <c r="BE1172" i="2"/>
  <c r="BE1182" i="2"/>
  <c r="BE1195" i="2"/>
  <c r="BE1268" i="2"/>
  <c r="BE1335" i="2"/>
  <c r="BE1390" i="2"/>
  <c r="BE245" i="2"/>
  <c r="BE300" i="2"/>
  <c r="BE324" i="2"/>
  <c r="BE342" i="2"/>
  <c r="BE373" i="2"/>
  <c r="BE434" i="2"/>
  <c r="BE446" i="2"/>
  <c r="BE453" i="2"/>
  <c r="BE519" i="2"/>
  <c r="BE524" i="2"/>
  <c r="BE579" i="2"/>
  <c r="BE589" i="2"/>
  <c r="BE613" i="2"/>
  <c r="BE616" i="2"/>
  <c r="BE628" i="2"/>
  <c r="BE634" i="2"/>
  <c r="BE670" i="2"/>
  <c r="BE689" i="2"/>
  <c r="BE826" i="2"/>
  <c r="BE853" i="2"/>
  <c r="BE899" i="2"/>
  <c r="BE920" i="2"/>
  <c r="BE922" i="2"/>
  <c r="BE956" i="2"/>
  <c r="BE968" i="2"/>
  <c r="BE1045" i="2"/>
  <c r="BE1119" i="2"/>
  <c r="BE1185" i="2"/>
  <c r="BE1265" i="2"/>
  <c r="BE1305" i="2"/>
  <c r="BE1322" i="2"/>
  <c r="BE1386" i="2"/>
  <c r="BE1396" i="2"/>
  <c r="J116" i="2"/>
  <c r="BE178" i="2"/>
  <c r="BE571" i="2"/>
  <c r="BE630" i="2"/>
  <c r="BE642" i="2"/>
  <c r="BE694" i="2"/>
  <c r="BE989" i="2"/>
  <c r="BE1040" i="2"/>
  <c r="BE1175" i="2"/>
  <c r="BE1204" i="2"/>
  <c r="BE1213" i="2"/>
  <c r="BE1221" i="2"/>
  <c r="BE1229" i="2"/>
  <c r="BE1239" i="2"/>
  <c r="BE1262" i="2"/>
  <c r="BE1284" i="2"/>
  <c r="BE1300" i="2"/>
  <c r="BE170" i="2"/>
  <c r="BE359" i="2"/>
  <c r="BE704" i="2"/>
  <c r="BE722" i="2"/>
  <c r="BE830" i="2"/>
  <c r="BE843" i="2"/>
  <c r="BE846" i="2"/>
  <c r="BE852" i="2"/>
  <c r="BE859" i="2"/>
  <c r="BE878" i="2"/>
  <c r="BE884" i="2"/>
  <c r="BE898" i="2"/>
  <c r="BE907" i="2"/>
  <c r="BE937" i="2"/>
  <c r="BE957" i="2"/>
  <c r="BE1133" i="2"/>
  <c r="BE1169" i="2"/>
  <c r="BE1178" i="2"/>
  <c r="BE1252" i="2"/>
  <c r="BE1394" i="2"/>
  <c r="BE901" i="2"/>
  <c r="BE965" i="2"/>
  <c r="BE1030" i="2"/>
  <c r="BE1089" i="2"/>
  <c r="BE1098" i="2"/>
  <c r="BE1150" i="2"/>
  <c r="BE1190" i="2"/>
  <c r="BE1199" i="2"/>
  <c r="BE1209" i="2"/>
  <c r="BE1215" i="2"/>
  <c r="BE1249" i="2"/>
  <c r="BE1310" i="2"/>
  <c r="BE1324" i="2"/>
  <c r="BE1337" i="2"/>
  <c r="BE1388" i="2"/>
  <c r="BE1434" i="2"/>
  <c r="BE1438" i="2"/>
  <c r="BE1439" i="2"/>
  <c r="BE1442" i="2"/>
  <c r="BE1445" i="2"/>
  <c r="BE1449" i="2"/>
  <c r="BE1451" i="2"/>
  <c r="BE1453" i="2"/>
  <c r="BE1455" i="2"/>
  <c r="BE1457" i="2"/>
  <c r="BE1460" i="2"/>
  <c r="BE1465" i="2"/>
  <c r="F119" i="2"/>
  <c r="BE144" i="2"/>
  <c r="BE155" i="2"/>
  <c r="BE215" i="2"/>
  <c r="BE240" i="2"/>
  <c r="BE251" i="2"/>
  <c r="BE275" i="2"/>
  <c r="BE310" i="2"/>
  <c r="BE340" i="2"/>
  <c r="BE368" i="2"/>
  <c r="BE477" i="2"/>
  <c r="BE509" i="2"/>
  <c r="BE545" i="2"/>
  <c r="BE583" i="2"/>
  <c r="BE620" i="2"/>
  <c r="BE654" i="2"/>
  <c r="BE662" i="2"/>
  <c r="BE686" i="2"/>
  <c r="BE717" i="2"/>
  <c r="BE730" i="2"/>
  <c r="BE774" i="2"/>
  <c r="BE837" i="2"/>
  <c r="BE866" i="2"/>
  <c r="BE876" i="2"/>
  <c r="BE889" i="2"/>
  <c r="BE1037" i="2"/>
  <c r="BE160" i="2"/>
  <c r="BE409" i="2"/>
  <c r="BE537" i="2"/>
  <c r="BE608" i="2"/>
  <c r="BE624" i="2"/>
  <c r="BE636" i="2"/>
  <c r="BE665" i="2"/>
  <c r="BE134" i="2"/>
  <c r="BE150" i="2"/>
  <c r="BE235" i="2"/>
  <c r="BE327" i="2"/>
  <c r="BE462" i="2"/>
  <c r="BE514" i="2"/>
  <c r="BE550" i="2"/>
  <c r="BE566" i="2"/>
  <c r="BE587" i="2"/>
  <c r="BE737" i="2"/>
  <c r="BE749" i="2"/>
  <c r="BE801" i="2"/>
  <c r="BE816" i="2"/>
  <c r="BE823" i="2"/>
  <c r="BE838" i="2"/>
  <c r="BE900" i="2"/>
  <c r="BE928" i="2"/>
  <c r="BE945" i="2"/>
  <c r="BE952" i="2"/>
  <c r="BE978" i="2"/>
  <c r="BE1068" i="2"/>
  <c r="BE1072" i="2"/>
  <c r="E48" i="2"/>
  <c r="BE125" i="2"/>
  <c r="BE197" i="2"/>
  <c r="BE398" i="2"/>
  <c r="BE574" i="2"/>
  <c r="BE659" i="2"/>
  <c r="BE710" i="2"/>
  <c r="BE757" i="2"/>
  <c r="BE787" i="2"/>
  <c r="BE836" i="2"/>
  <c r="BE874" i="2"/>
  <c r="BE924" i="2"/>
  <c r="BE932" i="2"/>
  <c r="BE964" i="2"/>
  <c r="BE970" i="2"/>
  <c r="BE980" i="2"/>
  <c r="BE1005" i="2"/>
  <c r="BE185" i="2"/>
  <c r="BE205" i="2"/>
  <c r="BE222" i="2"/>
  <c r="BE319" i="2"/>
  <c r="BE393" i="2"/>
  <c r="BE404" i="2"/>
  <c r="BE421" i="2"/>
  <c r="BE554" i="2"/>
  <c r="BE744" i="2"/>
  <c r="BE780" i="2"/>
  <c r="BE877" i="2"/>
  <c r="BE904" i="2"/>
  <c r="BE942" i="2"/>
  <c r="BE997" i="2"/>
  <c r="BE139" i="2"/>
  <c r="BE257" i="2"/>
  <c r="BE458" i="2"/>
  <c r="BE492" i="2"/>
  <c r="BE503" i="2"/>
  <c r="BE594" i="2"/>
  <c r="BE679" i="2"/>
  <c r="BE699" i="2"/>
  <c r="BE739" i="2"/>
  <c r="BE763" i="2"/>
  <c r="BE854" i="2"/>
  <c r="BE862" i="2"/>
  <c r="BE873" i="2"/>
  <c r="BE902" i="2"/>
  <c r="BE948" i="2"/>
  <c r="BE1016" i="2"/>
  <c r="BE1033" i="2"/>
  <c r="BE332" i="2"/>
  <c r="BE336" i="2"/>
  <c r="BE351" i="2"/>
  <c r="BE425" i="2"/>
  <c r="BE531" i="2"/>
  <c r="BE541" i="2"/>
  <c r="BE647" i="2"/>
  <c r="BE718" i="2"/>
  <c r="BE727" i="2"/>
  <c r="BE734" i="2"/>
  <c r="BE752" i="2"/>
  <c r="BE769" i="2"/>
  <c r="BE914" i="2"/>
  <c r="BE951" i="2"/>
  <c r="BE960" i="2"/>
  <c r="F36" i="2"/>
  <c r="BC55" i="1"/>
  <c r="BC54" i="1" s="1"/>
  <c r="AY54" i="1" s="1"/>
  <c r="F34" i="2"/>
  <c r="BA55" i="1" s="1"/>
  <c r="BA54" i="1" s="1"/>
  <c r="W30" i="1" s="1"/>
  <c r="F37" i="2"/>
  <c r="BD55" i="1" s="1"/>
  <c r="BD54" i="1" s="1"/>
  <c r="W33" i="1" s="1"/>
  <c r="F35" i="2"/>
  <c r="BB55" i="1"/>
  <c r="BB54" i="1" s="1"/>
  <c r="W31" i="1" s="1"/>
  <c r="J34" i="2"/>
  <c r="AW55" i="1" s="1"/>
  <c r="T123" i="2" l="1"/>
  <c r="R640" i="2"/>
  <c r="P640" i="2"/>
  <c r="P123" i="2"/>
  <c r="P122" i="2"/>
  <c r="AU55" i="1"/>
  <c r="AU54" i="1" s="1"/>
  <c r="T640" i="2"/>
  <c r="R122" i="2"/>
  <c r="BK640" i="2"/>
  <c r="J640" i="2" s="1"/>
  <c r="J71" i="2" s="1"/>
  <c r="BK1447" i="2"/>
  <c r="J1447" i="2" s="1"/>
  <c r="J94" i="2" s="1"/>
  <c r="BK123" i="2"/>
  <c r="BK1458" i="2"/>
  <c r="J1458" i="2"/>
  <c r="J100" i="2"/>
  <c r="AX54" i="1"/>
  <c r="F33" i="2"/>
  <c r="AZ55" i="1" s="1"/>
  <c r="AZ54" i="1" s="1"/>
  <c r="AV54" i="1" s="1"/>
  <c r="AK29" i="1" s="1"/>
  <c r="W32" i="1"/>
  <c r="J33" i="2"/>
  <c r="AV55" i="1" s="1"/>
  <c r="AT55" i="1" s="1"/>
  <c r="AW54" i="1"/>
  <c r="AK30" i="1"/>
  <c r="BK122" i="2" l="1"/>
  <c r="J122" i="2" s="1"/>
  <c r="J59" i="2" s="1"/>
  <c r="T122" i="2"/>
  <c r="J123" i="2"/>
  <c r="J60" i="2"/>
  <c r="W29" i="1"/>
  <c r="AT54" i="1"/>
  <c r="J30" i="2" l="1"/>
  <c r="AG55" i="1"/>
  <c r="AG54" i="1"/>
  <c r="AK26" i="1"/>
  <c r="AK35" i="1"/>
  <c r="AN54" i="1" l="1"/>
  <c r="J39" i="2"/>
  <c r="AN55" i="1"/>
</calcChain>
</file>

<file path=xl/sharedStrings.xml><?xml version="1.0" encoding="utf-8"?>
<sst xmlns="http://schemas.openxmlformats.org/spreadsheetml/2006/main" count="13642" uniqueCount="1792">
  <si>
    <t>Export Komplet</t>
  </si>
  <si>
    <t>VZ</t>
  </si>
  <si>
    <t>2.0</t>
  </si>
  <si>
    <t>ZAMOK</t>
  </si>
  <si>
    <t>False</t>
  </si>
  <si>
    <t>{60ec2bbc-bc2d-498a-96d7-aa279370e8f1}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</si>
  <si>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</si>
  <si>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</si>
  <si>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</si>
  <si>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</si>
  <si>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</si>
  <si>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</si>
  <si>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</si>
  <si>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</si>
  <si>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EM2024-03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</si>
  <si>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</si>
  <si>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</si>
  <si>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SLEZSKÁ NEMOCNICE V OPAVĚ, Příspěvková organizace stavební úpravy pavilonu G</t>
  </si>
  <si>
    <t>KSO:</t>
  </si>
  <si>
    <t>801 11 12</t>
  </si>
  <si>
    <t>CC-CZ:</t>
  </si>
  <si>
    <t/>
  </si>
  <si>
    <t>Místo:</t>
  </si>
  <si>
    <t>Opava předměstí</t>
  </si>
  <si>
    <t>Datum:</t>
  </si>
  <si>
    <t>31. 1. 2025</t>
  </si>
  <si>
    <t>Zadavatel:</t>
  </si>
  <si>
    <t>IČ:</t>
  </si>
  <si>
    <t>SLEZSKÁ NEMOCNICE V OPAVĚ, p.o. Olomoucká 470/86</t>
  </si>
  <si>
    <t>DIČ:</t>
  </si>
  <si>
    <t>Účastník:</t>
  </si>
  <si>
    <t>Vyplň údaj</t>
  </si>
  <si>
    <t>Projektant:</t>
  </si>
  <si>
    <t>ING. BLANKA LIČMANOVÁ OTICKÁ 32, OPAVA</t>
  </si>
  <si>
    <t>True</t>
  </si>
  <si>
    <t>Zpracovatel:</t>
  </si>
  <si>
    <t>Katerinec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</si>
  <si>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</si>
  <si>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</si>
  <si>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</si>
  <si>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</si>
  <si>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</si>
  <si>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</si>
  <si>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</si>
  <si>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</si>
  <si>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</si>
  <si>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</si>
  <si>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</si>
  <si>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</si>
  <si>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</si>
  <si>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</si>
  <si>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</si>
  <si>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</si>
  <si>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</si>
  <si>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</si>
  <si>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</si>
  <si>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</si>
  <si>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</si>
  <si>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</si>
  <si>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</si>
  <si>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</si>
  <si>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</si>
  <si>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</si>
  <si>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</si>
  <si>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</si>
  <si>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</si>
  <si>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</si>
  <si>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</si>
  <si>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</si>
  <si>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</si>
  <si>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</si>
  <si>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</si>
  <si>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</si>
  <si>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</si>
  <si>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</si>
  <si>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</si>
  <si>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</si>
  <si>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</si>
  <si>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</si>
  <si>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SO 01.1 - ETAPA 1 - Vybudování nových sono vyšetřoven vč. čekárny a recepce</t>
  </si>
  <si>
    <t>STA</t>
  </si>
  <si>
    <t>1</t>
  </si>
  <si>
    <t>{6cffde7a-6c75-447b-8c0e-b942cca4c865}</t>
  </si>
  <si>
    <t>2</t>
  </si>
  <si>
    <t>KRYCÍ LIST SOUPISU PRACÍ</t>
  </si>
  <si>
    <t>Objekt:</t>
  </si>
  <si>
    <t>SO 01.1 - SO 01.1 - ETAPA 1 - Vybudování nových sono vyšetřoven vč. čekárny a recepce</t>
  </si>
  <si>
    <t xml:space="preserve">Opava předměstí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</si>
  <si>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</si>
  <si>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</si>
  <si>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</si>
  <si>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</si>
  <si>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</si>
  <si>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</si>
  <si>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</si>
  <si>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</si>
  <si>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</si>
  <si>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63 - Podlahy a podlahové konstrukce</t>
  </si>
  <si>
    <t xml:space="preserve">    9 - Ostatní konstrukce a práce, bourání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</si>
  <si>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</si>
  <si>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</si>
  <si>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</si>
  <si>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</si>
  <si>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</si>
  <si>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</si>
  <si>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</si>
  <si>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712 - B - Povlakové krytiny - demontáže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</si>
  <si>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</si>
  <si>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</si>
  <si>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</si>
  <si>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762-B - Konstrukce tesařské - demontáž</t>
  </si>
  <si>
    <t xml:space="preserve">    763 - Konstrukce suché výstavby</t>
  </si>
  <si>
    <t xml:space="preserve">    766 - Konstrukce truhlářské</t>
  </si>
  <si>
    <t xml:space="preserve">    766 - B - Konstrukce truhlářské - demontáž</t>
  </si>
  <si>
    <t xml:space="preserve">    767 - Konstrukce zámečnické</t>
  </si>
  <si>
    <t xml:space="preserve">    767 - B - Konstrukce zámečnické - demontáže</t>
  </si>
  <si>
    <t xml:space="preserve">    767 - H - Konstrukce zámečnické - Hliníkové výrobky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</si>
  <si>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</si>
  <si>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</si>
  <si>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</si>
  <si>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776-A - Podlahy povlakové-ochrana stěn</t>
  </si>
  <si>
    <t xml:space="preserve">    776-B - Podlahy povlakové - demontáže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</si>
  <si>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</si>
  <si>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</si>
  <si>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</si>
  <si>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</si>
  <si>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OST - Sammostatné rozpočty</t>
  </si>
  <si>
    <t xml:space="preserve">    721 - Zdravotechnika</t>
  </si>
  <si>
    <t xml:space="preserve">    731 - Ústřední vytápění</t>
  </si>
  <si>
    <t xml:space="preserve">    741 - Elektroinstalace - silnoproud</t>
  </si>
  <si>
    <t xml:space="preserve">    742 - Elektroinstalace - slaboproud</t>
  </si>
  <si>
    <t xml:space="preserve">    751 - Vzduchotechnika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</si>
  <si>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</si>
  <si>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</si>
  <si>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</si>
  <si>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</si>
  <si>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</si>
  <si>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</si>
  <si>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</si>
  <si>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</si>
  <si>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</si>
  <si>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</si>
  <si>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</si>
  <si>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</si>
  <si>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</si>
  <si>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</si>
  <si>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</si>
  <si>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</si>
  <si>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</si>
  <si>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</si>
  <si>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</si>
  <si>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</si>
  <si>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</si>
  <si>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</si>
  <si>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</si>
  <si>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</si>
  <si>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CS ÚRS 2024 02</t>
  </si>
  <si>
    <t>4</t>
  </si>
  <si>
    <t>Online PSC</t>
  </si>
  <si>
    <t>https://podminky.urs.cz/item/CS_URS_2024_02/132212131</t>
  </si>
  <si>
    <t>VV</t>
  </si>
  <si>
    <t>"ZTI Pro I.etapu"  22,00*0,30*0,50</t>
  </si>
  <si>
    <t>Součet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</si>
  <si>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</si>
  <si>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</si>
  <si>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https://podminky.urs.cz/item/CS_URS_2024_02/162211311</t>
  </si>
  <si>
    <t xml:space="preserve">"ZTI Pro I.etapu"  </t>
  </si>
  <si>
    <t>22,00*3,14*0,075*0,075</t>
  </si>
  <si>
    <t>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</si>
  <si>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</si>
  <si>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</si>
  <si>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6</t>
  </si>
  <si>
    <t>https://podminky.urs.cz/item/CS_URS_2024_02/175111101</t>
  </si>
  <si>
    <t>-22,00*3,14*0,075*0,075</t>
  </si>
  <si>
    <t>175111109</t>
  </si>
  <si>
    <t>Obsypání potrubí ručně Příplatek k ceně za prohození sypaniny</t>
  </si>
  <si>
    <t>8</t>
  </si>
  <si>
    <t>https://podminky.urs.cz/item/CS_URS_2024_02/175111109</t>
  </si>
  <si>
    <t>"ZTI Pro I.etapu"  22,00*0,30*0,30</t>
  </si>
  <si>
    <t>5</t>
  </si>
  <si>
    <t>181912112</t>
  </si>
  <si>
    <t>Úprava pláně vyrovnáním výškových rozdílů ručně v hornině třídy těžitelnosti I skupiny 3 se zhutněním</t>
  </si>
  <si>
    <t>m2</t>
  </si>
  <si>
    <t>10</t>
  </si>
  <si>
    <t>https://podminky.urs.cz/item/CS_URS_2024_02/181912112</t>
  </si>
  <si>
    <t>"1.NP."</t>
  </si>
  <si>
    <t>"1,05"  (0,30+5,90)*5,09</t>
  </si>
  <si>
    <t>Svislé a kompletní konstrukce</t>
  </si>
  <si>
    <t>317168022</t>
  </si>
  <si>
    <t>Překlady keramické ploché osazené do maltového lože, výšky překladu 71 mm šířky 145 mm, délky 1250 mm</t>
  </si>
  <si>
    <t>kus</t>
  </si>
  <si>
    <t>https://podminky.urs.cz/item/CS_URS_2024_02/317168022</t>
  </si>
  <si>
    <t>"prefa prvky</t>
  </si>
  <si>
    <t>"pol. 02"  8+2</t>
  </si>
  <si>
    <t>7</t>
  </si>
  <si>
    <t>317168023</t>
  </si>
  <si>
    <t>Překlady keramické ploché osazené do maltového lože, výšky překladu 71 mm šířky 145 mm, délky 1500 mm</t>
  </si>
  <si>
    <t>14</t>
  </si>
  <si>
    <t>https://podminky.urs.cz/item/CS_URS_2024_02/317168023</t>
  </si>
  <si>
    <t>"pol. 03"  1</t>
  </si>
  <si>
    <t>317234410</t>
  </si>
  <si>
    <t>Vyzdívka mezi nosníky cihlami pálenými na maltu cementovou</t>
  </si>
  <si>
    <t>16</t>
  </si>
  <si>
    <t>https://podminky.urs.cz/item/CS_URS_2024_02/317234410</t>
  </si>
  <si>
    <t>"1.NP</t>
  </si>
  <si>
    <t>"ocelové překlady</t>
  </si>
  <si>
    <t>0,70*1,40*0,14</t>
  </si>
  <si>
    <t>0,40*(1,70+1,50)*0,14</t>
  </si>
  <si>
    <t>0,30*(2,30+1,985)*0,14</t>
  </si>
  <si>
    <t>0,45*1,80*0,14</t>
  </si>
  <si>
    <t>0,45*5,65*0,22</t>
  </si>
  <si>
    <t>9</t>
  </si>
  <si>
    <t>317944323</t>
  </si>
  <si>
    <t>Válcované nosníky dodatečně osazované do připravených otvorů bez zazdění hlav č. 14 až 22</t>
  </si>
  <si>
    <t>t</t>
  </si>
  <si>
    <t>18</t>
  </si>
  <si>
    <t>https://podminky.urs.cz/item/CS_URS_2024_02/317944323</t>
  </si>
  <si>
    <t>"ocelové profily dle tabulky PŘEKLADY</t>
  </si>
  <si>
    <t>"IPE 140</t>
  </si>
  <si>
    <t>(1,40*4+1,50*2+1,70*2+2,30*4)*12,90*1,04*0,001</t>
  </si>
  <si>
    <t>"IPE 220</t>
  </si>
  <si>
    <t>5,65*4*26,20*1,04*0,001</t>
  </si>
  <si>
    <t>340239211</t>
  </si>
  <si>
    <t>Zazdívka otvorů v příčkách nebo stěnách cihlami pálenými plnými plochy přes 1 m2 do 4 m2, tloušťky do 100 mm</t>
  </si>
  <si>
    <t>20</t>
  </si>
  <si>
    <t>https://podminky.urs.cz/item/CS_URS_2024_02/340239211</t>
  </si>
  <si>
    <t>"1,03"  0,70*1,80</t>
  </si>
  <si>
    <t>"1,10"  0,95*2,15</t>
  </si>
  <si>
    <t>"1,13"  1,00*3,35</t>
  </si>
  <si>
    <t>11</t>
  </si>
  <si>
    <t>340239212</t>
  </si>
  <si>
    <t>Zazdívka otvorů v příčkách nebo stěnách cihlami pálenými plnými plochy přes 1 m2 do 4 m2, tloušťky přes 100 mm</t>
  </si>
  <si>
    <t>22</t>
  </si>
  <si>
    <t>https://podminky.urs.cz/item/CS_URS_2024_02/340239212</t>
  </si>
  <si>
    <t>"1,03"  0,685*3,35</t>
  </si>
  <si>
    <t>"1,10;1,11;1,17;1,13"</t>
  </si>
  <si>
    <t>1,15*3,00-0,9*1,97+0,95*2,15</t>
  </si>
  <si>
    <t>1,50*3,35-0,90*1,97</t>
  </si>
  <si>
    <t>1,40*2,10-0,9*1,97</t>
  </si>
  <si>
    <t>1,30*2,15+1,10*2,15-(0,9+1,10)*1,97</t>
  </si>
  <si>
    <t>1,00*3,35</t>
  </si>
  <si>
    <t>342244201</t>
  </si>
  <si>
    <t>Příčky jednoduché z cihel děrovaných broušených, na tenkovrstvou maltu, pevnost cihel do P15, tl. příčky 80 mm</t>
  </si>
  <si>
    <t>24</t>
  </si>
  <si>
    <t>https://podminky.urs.cz/item/CS_URS_2024_02/342244201</t>
  </si>
  <si>
    <t>"1.10; 1.14"  (6,05+0,15+1,20+0,45)*3,35</t>
  </si>
  <si>
    <t xml:space="preserve">                        -(0,8*1,97+0,9*1,97+1,10*1,97)</t>
  </si>
  <si>
    <t>"1,17"  2,65*1,35</t>
  </si>
  <si>
    <t>"1,19"  (3,70+0,50)*3,35</t>
  </si>
  <si>
    <t>13</t>
  </si>
  <si>
    <t>342244221</t>
  </si>
  <si>
    <t>Příčky jednoduché z cihel děrovaných broušených, na tenkovrstvou maltu, pevnost cihel do P15, tl. příčky 140 mm</t>
  </si>
  <si>
    <t>26</t>
  </si>
  <si>
    <t>https://podminky.urs.cz/item/CS_URS_2024_02/342244221</t>
  </si>
  <si>
    <t>"1,05"  3,55*3,35-0,8*1,97</t>
  </si>
  <si>
    <t>"1,07"  (0,60+3,01)*3,35-0,9*1,97</t>
  </si>
  <si>
    <t>"1,11-1,14" (4,65+3,98+1,20+0,45)*3,35</t>
  </si>
  <si>
    <t xml:space="preserve">              -(0,8*1,97+0,9*1,97*2)     </t>
  </si>
  <si>
    <t>"1,15,1,16"  (1,65*3,35)*2-,09*1,97</t>
  </si>
  <si>
    <t>"1,19"  5,225*3,35</t>
  </si>
  <si>
    <t>342291121</t>
  </si>
  <si>
    <t>Ukotvení příček plochými kotvami, do konstrukce cihelné</t>
  </si>
  <si>
    <t>m</t>
  </si>
  <si>
    <t>28</t>
  </si>
  <si>
    <t>https://podminky.urs.cz/item/CS_URS_2024_02/342291121</t>
  </si>
  <si>
    <t>"příčky a dozdívky</t>
  </si>
  <si>
    <t>3,35*2+3,10+3,35*2</t>
  </si>
  <si>
    <t>3,35*5+2,10*6+3,35*3</t>
  </si>
  <si>
    <t>15</t>
  </si>
  <si>
    <t>342291131</t>
  </si>
  <si>
    <t>Ukotvení příček plochými kotvami, do konstrukce betonové</t>
  </si>
  <si>
    <t>30</t>
  </si>
  <si>
    <t>https://podminky.urs.cz/item/CS_URS_2024_02/342291131</t>
  </si>
  <si>
    <t>"1,15-1,18"</t>
  </si>
  <si>
    <t>2,10*8+3,35*2+2,75*2</t>
  </si>
  <si>
    <t>346244381</t>
  </si>
  <si>
    <t>Plentování ocelových válcovaných nosníků jednostranné cihlami na maltu, výška stojiny do 200 mm</t>
  </si>
  <si>
    <t>32</t>
  </si>
  <si>
    <t>https://podminky.urs.cz/item/CS_URS_2024_02/346244381</t>
  </si>
  <si>
    <t>(1,40*2+1,70*2+1,50*2+1,80*2+2,30*4)*0,140</t>
  </si>
  <si>
    <t>5,65*0,22*2</t>
  </si>
  <si>
    <t>17</t>
  </si>
  <si>
    <t>349231811RP9</t>
  </si>
  <si>
    <t>Přizdívka ostění z cihel plných ve vybouraných otvorech, s vysekáním kapes pro zavázaní do tvaru oblouku</t>
  </si>
  <si>
    <t>Vlastní</t>
  </si>
  <si>
    <t>34</t>
  </si>
  <si>
    <t>"1,10"  3,00*0,45*5+0,45*2,10</t>
  </si>
  <si>
    <t>Vodorovné konstrukce</t>
  </si>
  <si>
    <t>413232221</t>
  </si>
  <si>
    <t>Zazdívka zhlaví stropních trámů nebo válcovaných nosníků pálenými cihlami válcovaných nosníků, výšky přes 150 do 300 mm</t>
  </si>
  <si>
    <t>36</t>
  </si>
  <si>
    <t>https://podminky.urs.cz/item/CS_URS_2024_02/413232221</t>
  </si>
  <si>
    <t>"šroubovaný stropní nosník</t>
  </si>
  <si>
    <t>"Odkaz i "  7*2</t>
  </si>
  <si>
    <t>19</t>
  </si>
  <si>
    <t>413941123</t>
  </si>
  <si>
    <t>Osazování ocelových válcovaných nosníků ve stropech I nebo IE nebo U nebo UE nebo L č. 14 až 22 nebo výšky přes 120 do 220 mm</t>
  </si>
  <si>
    <t>38</t>
  </si>
  <si>
    <t>https://podminky.urs.cz/item/CS_URS_2024_02/413941123</t>
  </si>
  <si>
    <t xml:space="preserve">"Odkaz i </t>
  </si>
  <si>
    <t>93,68*7*0,001</t>
  </si>
  <si>
    <t>M</t>
  </si>
  <si>
    <t>13010716RP12</t>
  </si>
  <si>
    <t>"Pod ocelové profily položka i"  Sroubovaný stropní nosník  IPE 140 +kotevní desky</t>
  </si>
  <si>
    <t>40</t>
  </si>
  <si>
    <t>93,68*7*1,04*0,001</t>
  </si>
  <si>
    <t>61</t>
  </si>
  <si>
    <t>Úprava povrchů vnitřních</t>
  </si>
  <si>
    <t>612321131</t>
  </si>
  <si>
    <t>Vápenocementový štuk vnitřních ploch tloušťky do 3 mm svislých konstrukcí stěn</t>
  </si>
  <si>
    <t>42</t>
  </si>
  <si>
    <t>https://podminky.urs.cz/item/CS_URS_2024_02/612321131</t>
  </si>
  <si>
    <t>"Stávající štukové omítky</t>
  </si>
  <si>
    <t>"1.NP.</t>
  </si>
  <si>
    <t>"1,03"  1,70*3,00</t>
  </si>
  <si>
    <t>"1,10"   (11,109*2+1,65+1,95+2,65+0,45*2)*3,10</t>
  </si>
  <si>
    <t xml:space="preserve">             -(1,564+1,43)*2,20-5,254*2,80</t>
  </si>
  <si>
    <t>"1,11-1,14"  (1,05+1,83+1,20+4,05+3,98+4,65+2,60)*3,10</t>
  </si>
  <si>
    <t xml:space="preserve">                      (1,50+1,80*2)*0,30*3 </t>
  </si>
  <si>
    <t xml:space="preserve">              -(0,90*1,97+1,50*1,80*3)</t>
  </si>
  <si>
    <t>"1,15,1,16"  (1,55+0,85+0,409)*3,10</t>
  </si>
  <si>
    <t>"1,18,1,19"  (4,625+3,70+0,15+5,225+1,90+1,50*2)*3,10</t>
  </si>
  <si>
    <t xml:space="preserve">               -(0,80*1,97+2,05*3,00)</t>
  </si>
  <si>
    <t>Mezisoučet</t>
  </si>
  <si>
    <t>"nová omítka hladká</t>
  </si>
  <si>
    <t>330,976</t>
  </si>
  <si>
    <t>612321321</t>
  </si>
  <si>
    <t>Omítka vápenocementová vnitřních ploch nanášená strojně jednovrstvá, tloušťky do 10 mm hladká svislých konstrukcí stěn</t>
  </si>
  <si>
    <t>44</t>
  </si>
  <si>
    <t>https://podminky.urs.cz/item/CS_URS_2024_02/612321321</t>
  </si>
  <si>
    <t>"Nové zdivo</t>
  </si>
  <si>
    <t>"1,03"  0,70*1,80+(0,375+0,15)*3,10</t>
  </si>
  <si>
    <t>"1,58"   3,55*2,95+(3,55+2,95*2)*0,30-0,80*1,97</t>
  </si>
  <si>
    <t>"1,05"  (3,55+0,15*2)*(2,95+0,10)-0,80*1,97</t>
  </si>
  <si>
    <t>"1,07"  (0,60+3,16+0,45+3,01)*2*3,10-0,90*1,97</t>
  </si>
  <si>
    <t>"1,10" (1,15+1,43+0,45*21,65+0,15+1,85)*3,10</t>
  </si>
  <si>
    <t xml:space="preserve">             (4,65+2,65+0,45)*3,10</t>
  </si>
  <si>
    <t xml:space="preserve">            -(0,9*1,97*3-1,10*1,97+0,90*1,97)</t>
  </si>
  <si>
    <t>"1,11"  (2,00+1,20)*2*3,10-(0,90*1,97*2)</t>
  </si>
  <si>
    <t>"1,12"  (1,83+1,20+1,83)*3,10-0,90*1,97</t>
  </si>
  <si>
    <t>"1,13"  (3,33+4,05+0,15)*3,10</t>
  </si>
  <si>
    <t xml:space="preserve">             -(0,90*1,97*2+0,80*1,97+1,10*1,97)</t>
  </si>
  <si>
    <t>"1,14" (4,65+2,60+0,10)*3,10-0,80*1,97</t>
  </si>
  <si>
    <t>"1,15"  (1,55+1,35)*2*3,10</t>
  </si>
  <si>
    <t xml:space="preserve">            -(0,90*1,97*2)</t>
  </si>
  <si>
    <t>"1,16" (1,857+1,35)*2*3,10</t>
  </si>
  <si>
    <t xml:space="preserve">            -(0,90*1,97*2)  </t>
  </si>
  <si>
    <t>"1,17"  (5,10+4,25)*2*3,10</t>
  </si>
  <si>
    <t xml:space="preserve">            -(0,80*1,97+0,90*1,97*2+1,10*1,97)</t>
  </si>
  <si>
    <t>"1,18"  (5,225+1,90)*3,10+(1,0+2,0*2)*0,70</t>
  </si>
  <si>
    <t>"1,19" (4,625+3,70)*3,10</t>
  </si>
  <si>
    <t>23</t>
  </si>
  <si>
    <t>612325301</t>
  </si>
  <si>
    <t>Vápenocementová omítka ostění nebo nadpraží hladká</t>
  </si>
  <si>
    <t>46</t>
  </si>
  <si>
    <t>https://podminky.urs.cz/item/CS_URS_2024_02/612325301</t>
  </si>
  <si>
    <t>"pod zárubně</t>
  </si>
  <si>
    <t>(0,80+1,97*2)*0,10*1</t>
  </si>
  <si>
    <t>(0,80+1,97*2)*0,15*3</t>
  </si>
  <si>
    <t>(0,90+1,97*2)*0,10*1</t>
  </si>
  <si>
    <t>(0,90+1,97*2)*0,15*8</t>
  </si>
  <si>
    <t>(1,10+1,97*2)*0,10*1</t>
  </si>
  <si>
    <t>(1,10+1,97*2)*0,15*1</t>
  </si>
  <si>
    <t>619991001</t>
  </si>
  <si>
    <t>Zakrytí vnitřních ploch před znečištěním fólií včetně pozdějšího odkrytí podlah</t>
  </si>
  <si>
    <t>48</t>
  </si>
  <si>
    <t>https://podminky.urs.cz/item/CS_URS_2024_02/619991001</t>
  </si>
  <si>
    <t>"1,01d"  1,25*5,04</t>
  </si>
  <si>
    <t>"1,02"  2,20*5,045</t>
  </si>
  <si>
    <t>"1.03"  45,58</t>
  </si>
  <si>
    <t>"1,07"  4,32+3,50*13,00</t>
  </si>
  <si>
    <t>"178"  3,0*13,50</t>
  </si>
  <si>
    <t>25</t>
  </si>
  <si>
    <t>622143003Rp13</t>
  </si>
  <si>
    <t>Montáž omítkových profilů plastových, pozinkovaných nebo dřevěných upevněných vtlačením do podkladní vrstvy nebo přibitím rohových</t>
  </si>
  <si>
    <t>50</t>
  </si>
  <si>
    <t>"1,03; 1,07"   3,10*4</t>
  </si>
  <si>
    <t>"1,10-1,19"  3,10*5+2,10*4</t>
  </si>
  <si>
    <t>55343021</t>
  </si>
  <si>
    <t>profil rohový Pz s kulatou hlavou pro vnitřní omítky tl 12mm</t>
  </si>
  <si>
    <t>52</t>
  </si>
  <si>
    <t>36,30*1,05</t>
  </si>
  <si>
    <t>27</t>
  </si>
  <si>
    <t>612315211</t>
  </si>
  <si>
    <t>Vápenná omítka jednotlivých malých ploch hladká na stěnách, plochy jednotlivě do 0,09 m2</t>
  </si>
  <si>
    <t>CS ÚRS 2024 01</t>
  </si>
  <si>
    <t>54</t>
  </si>
  <si>
    <t>https://podminky.urs.cz/item/CS_URS_2024_01/612315211</t>
  </si>
  <si>
    <t>"pro UT "  60*1/3</t>
  </si>
  <si>
    <t>"ocelové šroubované nosníky "  7*3</t>
  </si>
  <si>
    <t>612135101</t>
  </si>
  <si>
    <t>Hrubá výplň rýh maltou jakékoli šířky rýhy ve stěnách</t>
  </si>
  <si>
    <t>56</t>
  </si>
  <si>
    <t>https://podminky.urs.cz/item/CS_URS_2024_02/612135101</t>
  </si>
  <si>
    <t>"pro ÚT"  60,00*1/3*0,15</t>
  </si>
  <si>
    <t>29</t>
  </si>
  <si>
    <t>612325201</t>
  </si>
  <si>
    <t>Vápenocementová omítka jednotlivých malých ploch hrubá na stěnách, plochy jednotlivě do 0,09 m2</t>
  </si>
  <si>
    <t>58</t>
  </si>
  <si>
    <t>https://podminky.urs.cz/item/CS_URS_2024_02/612325201</t>
  </si>
  <si>
    <t>"pro UT"  60*1/3</t>
  </si>
  <si>
    <t>612321341</t>
  </si>
  <si>
    <t>Omítka vápenocementová vnitřních ploch nanášená strojně dvouvrstvá, tloušťky jádrové omítky do 10 mm a tloušťky štuku do 3 mm štuková svislých konstrukcí stěn</t>
  </si>
  <si>
    <t>60</t>
  </si>
  <si>
    <t>https://podminky.urs.cz/item/CS_URS_2024_01/612321341</t>
  </si>
  <si>
    <t>31</t>
  </si>
  <si>
    <t>619999031RP41</t>
  </si>
  <si>
    <t>Příplatky k cenám úprav vnitřních povrchů za zaoblení omítaných ploch poloměru do 100 mm nebo rozvinuté šířky do mm</t>
  </si>
  <si>
    <t>62</t>
  </si>
  <si>
    <t>"místo obkladdu</t>
  </si>
  <si>
    <t>"1:NP."</t>
  </si>
  <si>
    <t>"100"  3,10*6</t>
  </si>
  <si>
    <t>"101" 3,10*1</t>
  </si>
  <si>
    <t>"103" 3,10*5</t>
  </si>
  <si>
    <t>"178" 1</t>
  </si>
  <si>
    <t>63</t>
  </si>
  <si>
    <t>Podlahy a podlahové konstrukce</t>
  </si>
  <si>
    <t>631311121</t>
  </si>
  <si>
    <t>Doplnění dosavadních mazanin prostým betonem s dodáním hmot, bez potěru, plochy jednotlivě do 1 m2 a tl. do 80 mm</t>
  </si>
  <si>
    <t>64</t>
  </si>
  <si>
    <t>https://podminky.urs.cz/item/CS_URS_2024_02/631311121</t>
  </si>
  <si>
    <t>"ZTI Pro I.etapu"  22,00*0,60*0,08</t>
  </si>
  <si>
    <t>33</t>
  </si>
  <si>
    <t>631311131</t>
  </si>
  <si>
    <t>Doplnění dosavadních mazanin prostým betonem s dodáním hmot, bez potěru, plochy jednotlivě do 1 m2 a tl. přes 80 mm</t>
  </si>
  <si>
    <t>66</t>
  </si>
  <si>
    <t>https://podminky.urs.cz/item/CS_URS_2024_02/631311131</t>
  </si>
  <si>
    <t>"ZTI Pro I.etapu"  22,00*0,60*0,10</t>
  </si>
  <si>
    <t>632452441</t>
  </si>
  <si>
    <t>Doplnění cementového potěru na mazaninách a betonových podkladech (s dodáním hmot), hlazeného dřevěným nebo ocelovým hladítkem, plochy jednotlivě přes 1 m2 do 4 m2 a tl. přes 30 do 40 mm</t>
  </si>
  <si>
    <t>68</t>
  </si>
  <si>
    <t>https://podminky.urs.cz/item/CS_URS_2024_02/632452441</t>
  </si>
  <si>
    <t>"ZTI Pro I.etapu"  22,00*0,60</t>
  </si>
  <si>
    <t>35</t>
  </si>
  <si>
    <t>631311124</t>
  </si>
  <si>
    <t>Mazanina z betonu prostého bez zvýšených nároků na prostředí tl. přes 80 do 120 mm tř. C 16/20</t>
  </si>
  <si>
    <t>70</t>
  </si>
  <si>
    <t>https://podminky.urs.cz/item/CS_URS_2024_02/631311124</t>
  </si>
  <si>
    <t>"1,05"  (0,30+5,90)*5,09*0,10*1,035</t>
  </si>
  <si>
    <t>631341162</t>
  </si>
  <si>
    <t>Doplnění dosavadních mazanin betonem lehkým keramickým (s dodáním hmot) plochy jednotlivě přes 1 m2 do 4 m2 a tl. přes 80 mm</t>
  </si>
  <si>
    <t>72</t>
  </si>
  <si>
    <t>https://podminky.urs.cz/item/CS_URS_2024_01/631341162</t>
  </si>
  <si>
    <t xml:space="preserve">"1.NP." </t>
  </si>
  <si>
    <t>"kanál UT"  18,90*0,40*0,40</t>
  </si>
  <si>
    <t>37</t>
  </si>
  <si>
    <t>632450134RP43</t>
  </si>
  <si>
    <t>Potěr cementový vyrovnávací ze suchých směsí v ploše o průměrné (střední) tl. přes 50 do 55 mm</t>
  </si>
  <si>
    <t>74</t>
  </si>
  <si>
    <t>"1,05"  5,90*5,09+(0,80+1,18)*0,30</t>
  </si>
  <si>
    <t>"1,07"  3,01*1,50+0,90*0,15</t>
  </si>
  <si>
    <t>"1,10"  11,109*1,95+1,85*1,65+1,10*0,45+1,85*0,30+4,65*3,10</t>
  </si>
  <si>
    <t>"1,11"  2,0*1,20+0,9*0,15*2</t>
  </si>
  <si>
    <t>"1,12"  1,83*1,20+0,80*0,15</t>
  </si>
  <si>
    <t>"1,13"  3,98*4,05+0,10*(0,08+1,10)</t>
  </si>
  <si>
    <t>"1,14"  4,65*2,60</t>
  </si>
  <si>
    <t>"1,15"  1,55*1,35*0,60*0,15</t>
  </si>
  <si>
    <t>"1,16"  1,875*1,35</t>
  </si>
  <si>
    <t>"1,17"  5,00*4,25+(1,30+1,10+1,40)*0,40</t>
  </si>
  <si>
    <t>"1,18"  1,90*5,225+0,70*1,0+2,05*1,50</t>
  </si>
  <si>
    <t>632451234</t>
  </si>
  <si>
    <t>Potěr cementový samonivelační litý tř. C 25, tl. přes 45 do 50 mm</t>
  </si>
  <si>
    <t>76</t>
  </si>
  <si>
    <t>https://podminky.urs.cz/item/CS_URS_2024_02/632451234</t>
  </si>
  <si>
    <t>"1,02"  10,03</t>
  </si>
  <si>
    <t>"1,03"  45,58</t>
  </si>
  <si>
    <t>39</t>
  </si>
  <si>
    <t>632481213</t>
  </si>
  <si>
    <t>Separační vrstva k oddělení podlahových vrstev z polyetylénové fólie</t>
  </si>
  <si>
    <t>78</t>
  </si>
  <si>
    <t>https://podminky.urs.cz/item/CS_URS_2024_02/632481213</t>
  </si>
  <si>
    <t>"1,05"  (0,30+5,90+0,15)*(5,09+0,15*2)</t>
  </si>
  <si>
    <t>635111115</t>
  </si>
  <si>
    <t>Násyp ze štěrkopísku, písku nebo kameniva pod podlahy s udusáním a urovnáním povrchu ze štěrkopísku</t>
  </si>
  <si>
    <t>80</t>
  </si>
  <si>
    <t>https://podminky.urs.cz/item/CS_URS_2024_02/635111115</t>
  </si>
  <si>
    <t>"1,05"  (0,30+5,90)*5,09*0,115*1,035</t>
  </si>
  <si>
    <t>Ostatní konstrukce a práce, bourání</t>
  </si>
  <si>
    <t>41</t>
  </si>
  <si>
    <t>919726123</t>
  </si>
  <si>
    <t>Geotextilie netkaná pro ochranu, separaci nebo filtraci měrná hmotnost přes 300 do 500 g/m2</t>
  </si>
  <si>
    <t>82</t>
  </si>
  <si>
    <t>https://podminky.urs.cz/item/CS_URS_2024_02/919726123</t>
  </si>
  <si>
    <t>"Skladba  S02</t>
  </si>
  <si>
    <t>"1,05"  5,90*5,09</t>
  </si>
  <si>
    <t>949101111</t>
  </si>
  <si>
    <t>Lešení pomocné pracovní pro objekty pozemních staveb pro zatížení do 150 kg/m2, o výšce lešeňové podlahy do 1,9 m</t>
  </si>
  <si>
    <t>84</t>
  </si>
  <si>
    <t>https://podminky.urs.cz/item/CS_URS_2024_02/949101111</t>
  </si>
  <si>
    <t>"100"  37,10+(18,90+4,75)*0,50+(2,00+1,75)*0,75</t>
  </si>
  <si>
    <t>"101"  28,75</t>
  </si>
  <si>
    <t>"102"  28,78</t>
  </si>
  <si>
    <t>"103"  11,83</t>
  </si>
  <si>
    <t>"104"  21,82</t>
  </si>
  <si>
    <t>"105-108"  1,44*2+23,17+13,50</t>
  </si>
  <si>
    <t>"178"  20,38</t>
  </si>
  <si>
    <t>"173"  31,40</t>
  </si>
  <si>
    <t>43</t>
  </si>
  <si>
    <t>949101112</t>
  </si>
  <si>
    <t>Lešení pomocné pracovní pro objekty pozemních staveb pro zatížení do 150 kg/m2, o výšce lešeňové podlahy přes 1,9 do 3,5 m</t>
  </si>
  <si>
    <t>86</t>
  </si>
  <si>
    <t>https://podminky.urs.cz/item/CS_URS_2024_02/949101112</t>
  </si>
  <si>
    <t>952901111</t>
  </si>
  <si>
    <t>Vyčištění budov nebo objektů před předáním do užívání budov bytové nebo občanské výstavby, světlé výšky podlaží do 4 m</t>
  </si>
  <si>
    <t>88</t>
  </si>
  <si>
    <t>https://podminky.urs.cz/item/CS_URS_2024_02/952901111</t>
  </si>
  <si>
    <t>(3,00+11,109+0,75)*(0,45+5,40+2,80+7,40+5,046)</t>
  </si>
  <si>
    <t>(1,0+0,15+5,90+0,30)*6,00</t>
  </si>
  <si>
    <t>(18,89+14,50)*3,50</t>
  </si>
  <si>
    <t>"střecha"  15,00*32,425</t>
  </si>
  <si>
    <t>95</t>
  </si>
  <si>
    <t>Různé dokončovací konstrukce a práce pozemních staveb</t>
  </si>
  <si>
    <t>45</t>
  </si>
  <si>
    <t>953941211</t>
  </si>
  <si>
    <t>Osazování drobných kovových předmětů se zalitím maltou cementovou, do vysekaných kapes nebo připravených otvorů konzol nebo kotev, např. pro schodišťová madla do zdí, radiátorové konzoly apod.</t>
  </si>
  <si>
    <t>90</t>
  </si>
  <si>
    <t>https://podminky.urs.cz/item/CS_URS_2024_02/953941211</t>
  </si>
  <si>
    <t>"kotevní desky pro Ocelové profily</t>
  </si>
  <si>
    <t>"kotení desky pro uložení profilu P8 400x400 mm - mezistrop průvlaky"  24</t>
  </si>
  <si>
    <t>"kotení desky pro uložení profilu P8 300x250 mm - nosné zdivo do 300mm"  4</t>
  </si>
  <si>
    <t>31319181RP15</t>
  </si>
  <si>
    <t>Atypická kotevní deska pro uložení ocelových překladů a trámů dle tabulky PŘEKLADY</t>
  </si>
  <si>
    <t>kg</t>
  </si>
  <si>
    <t>92</t>
  </si>
  <si>
    <t>"kotení desky pro uložení profilu P8 400x400 mm - mezistrop průvlaky"  24*10,05*1,04</t>
  </si>
  <si>
    <t>"kotení desky pro uložení profilu P8 300x250 mm - nosné zdivo do 300mm"  4*4,71*1,04</t>
  </si>
  <si>
    <t>96</t>
  </si>
  <si>
    <t>Bourání konstrukcí</t>
  </si>
  <si>
    <t>47</t>
  </si>
  <si>
    <t>962031132</t>
  </si>
  <si>
    <t>Bourání příček nebo přizdívek z cihel pálených plných nebo dutých, tl. do 100 mm</t>
  </si>
  <si>
    <t>94</t>
  </si>
  <si>
    <t>https://podminky.urs.cz/item/CS_URS_2024_02/962031132</t>
  </si>
  <si>
    <t>"104-106"  (5,40+1,60+1,25+1,0*2+1,90)*3,35</t>
  </si>
  <si>
    <t xml:space="preserve">                    -0,80*1,97-0,60*1,97*4</t>
  </si>
  <si>
    <t>"101"  3,60*3,35</t>
  </si>
  <si>
    <t>962031133</t>
  </si>
  <si>
    <t>Bourání příček nebo přizdívek z cihel pálených plných nebo dutých, tl. přes 100 do 150 mm</t>
  </si>
  <si>
    <t>https://podminky.urs.cz/item/CS_URS_2024_02/962031133</t>
  </si>
  <si>
    <t>"103"  2,0*3,35-1,45*1,97</t>
  </si>
  <si>
    <t>49</t>
  </si>
  <si>
    <t>963015111</t>
  </si>
  <si>
    <t>Demontáž prefabrikovaných krycích desek kanálů, šachet nebo žump hmotnosti do 0,06 t</t>
  </si>
  <si>
    <t>98</t>
  </si>
  <si>
    <t>https://podminky.urs.cz/item/CS_URS_2024_02/963015111</t>
  </si>
  <si>
    <t>"kanál ÚT" 3</t>
  </si>
  <si>
    <t>965045112</t>
  </si>
  <si>
    <t>Bourání potěrů tl. do 50 mm cementových nebo pískocementových, plochy do 4 m2</t>
  </si>
  <si>
    <t>100</t>
  </si>
  <si>
    <t>https://podminky.urs.cz/item/CS_URS_2024_02/965045112</t>
  </si>
  <si>
    <t>"105,106" 1,44*2</t>
  </si>
  <si>
    <t>51</t>
  </si>
  <si>
    <t>965045113</t>
  </si>
  <si>
    <t>Bourání potěrů tl. do 50 mm cementových nebo pískocementových, plochy přes 4 m2</t>
  </si>
  <si>
    <t>102</t>
  </si>
  <si>
    <t>https://podminky.urs.cz/item/CS_URS_2024_02/965045113</t>
  </si>
  <si>
    <t>"103-105;106;107"  11,83+23,17+5,10*2,00</t>
  </si>
  <si>
    <t>"101-102"  28,75+28,78</t>
  </si>
  <si>
    <t>965081213</t>
  </si>
  <si>
    <t>Bourání podlah z dlaždic bez podkladního lože nebo mazaniny, s jakoukoliv výplní spár keramických nebo xylolitových tl. do 10 mm, plochy přes 1 m2</t>
  </si>
  <si>
    <t>104</t>
  </si>
  <si>
    <t>https://podminky.urs.cz/item/CS_URS_2024_02/965081213</t>
  </si>
  <si>
    <t>"103-105;106;107"  11,83+1,44*2+23,17+5,10*2,00</t>
  </si>
  <si>
    <t>"v 1.PP.  pro ZTI"</t>
  </si>
  <si>
    <t>22,00*0,60</t>
  </si>
  <si>
    <t>53</t>
  </si>
  <si>
    <t>965082923</t>
  </si>
  <si>
    <t>Odstranění násypu pod podlahami nebo ochranného násypu na střechách tl. do 100 mm, plochy přes 2 m2</t>
  </si>
  <si>
    <t>106</t>
  </si>
  <si>
    <t>https://podminky.urs.cz/item/CS_URS_2024_02/965082923</t>
  </si>
  <si>
    <t>"173, kačírek"              (5,90+1,0)*5,19*0,10</t>
  </si>
  <si>
    <t>"zhutněný násyp"    (5,90+1,0)*5,19*0,10</t>
  </si>
  <si>
    <t>965082933</t>
  </si>
  <si>
    <t>Odstranění násypu pod podlahami nebo ochranného násypu na střechách tl. do 200 mm, plochy přes 2 m2</t>
  </si>
  <si>
    <t>108</t>
  </si>
  <si>
    <t>https://podminky.urs.cz/item/CS_URS_2024_02/965082933</t>
  </si>
  <si>
    <t>"173, násyp"  (5,90+1,0)*5,19*0,18</t>
  </si>
  <si>
    <t>55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</si>
  <si>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</si>
  <si>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</si>
  <si>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110</t>
  </si>
  <si>
    <t>https://podminky.urs.cz/item/CS_URS_2024_02/967031132</t>
  </si>
  <si>
    <t>"103"  3,15*0,45*2</t>
  </si>
  <si>
    <t>"107"  3,50*0,45</t>
  </si>
  <si>
    <t>968072455</t>
  </si>
  <si>
    <t>Vybourání kovových rámů oken s křídly, dveřních zárubní, vrat, stěn, ostění nebo obkladů dveřních zárubní, plochy do 2 m2</t>
  </si>
  <si>
    <t>112</t>
  </si>
  <si>
    <t>https://podminky.urs.cz/item/CS_URS_2024_02/968072455</t>
  </si>
  <si>
    <t>"101,103-107"</t>
  </si>
  <si>
    <t>0,80*1,97*3+0,60*1,97*4</t>
  </si>
  <si>
    <t>57</t>
  </si>
  <si>
    <t>968072456</t>
  </si>
  <si>
    <t>Vybourání kovových rámů oken s křídly, dveřních zárubní, vrat, stěn, ostění nebo obkladů dveřních zárubní, plochy přes 2 m2</t>
  </si>
  <si>
    <t>114</t>
  </si>
  <si>
    <t>https://podminky.urs.cz/item/CS_URS_2024_02/968072456</t>
  </si>
  <si>
    <t xml:space="preserve">"103" 1,45*1,97 </t>
  </si>
  <si>
    <t>971033331</t>
  </si>
  <si>
    <t>Vybourání otvorů ve zdivu základovém nebo nadzákladovém z cihel, tvárnic, příčkovek z cihel pálených na maltu vápennou nebo vápenocementovou plochy do 0,09 m2, tl. do 150 mm</t>
  </si>
  <si>
    <t>116</t>
  </si>
  <si>
    <t>https://podminky.urs.cz/item/CS_URS_2024_02/971033331</t>
  </si>
  <si>
    <t>"109-112;  30x30xcm"  5</t>
  </si>
  <si>
    <t>59</t>
  </si>
  <si>
    <t>971033341</t>
  </si>
  <si>
    <t>Vybourání otvorů ve zdivu základovém nebo nadzákladovém z cihel, tvárnic, příčkovek z cihel pálených na maltu vápennou nebo vápenocementovou plochy do 0,09 m2, tl. do 300 mm</t>
  </si>
  <si>
    <t>118</t>
  </si>
  <si>
    <t>https://podminky.urs.cz/item/CS_URS_2024_02/971033341</t>
  </si>
  <si>
    <t>"100;  30x30xcm"  2</t>
  </si>
  <si>
    <t>971033351</t>
  </si>
  <si>
    <t>Vybourání otvorů ve zdivu základovém nebo nadzákladovém z cihel, tvárnic, příčkovek z cihel pálených na maltu vápennou nebo vápenocementovou plochy do 0,09 m2, tl. do 450 mm</t>
  </si>
  <si>
    <t>120</t>
  </si>
  <si>
    <t>https://podminky.urs.cz/item/CS_URS_2024_02/971033351</t>
  </si>
  <si>
    <t>"101,108;  30x30xcm"  2</t>
  </si>
  <si>
    <t>"Odkaz i "  7</t>
  </si>
  <si>
    <t>971033651</t>
  </si>
  <si>
    <t>Vybourání otvorů ve zdivu základovém nebo nadzákladovém z cihel, tvárnic, příčkovek z cihel pálených na maltu vápennou nebo vápenocementovou plochy do 4 m2, tl. do 600 mm</t>
  </si>
  <si>
    <t>122</t>
  </si>
  <si>
    <t>https://podminky.urs.cz/item/CS_URS_2024_02/971033651</t>
  </si>
  <si>
    <t>"103"  (1,43+1,13)/2*3,15*0,45</t>
  </si>
  <si>
    <t>"107"  ((5,25+1,75)/2*3,5-(1,60*3,13+1,90*2,15))*0,45</t>
  </si>
  <si>
    <t>971052651RP6</t>
  </si>
  <si>
    <t>Vybourání a prorážení otvorů v železobetonových příčkách a zdech základových nebo nadzákladových, plochy do 4 m2, tl. do 600 m ( hmotnost stínícího betonu 3,00 tun m3)</t>
  </si>
  <si>
    <t>124</t>
  </si>
  <si>
    <t>"102" 1,10*2,20*2*0,40+0,60*3,10*0,425+1,985*3,10*0,425</t>
  </si>
  <si>
    <t>971052671RP7</t>
  </si>
  <si>
    <t>Vybourání a prorážení otvorů v železobetonových příčkách a zdech základových nebo nadzákladových, plochy do 4 m2, tl. do 750 mm ( hmotnost stínícího betonu 3,00 tun m3)</t>
  </si>
  <si>
    <t>126</t>
  </si>
  <si>
    <t>"102" 1,0*2,20*0,70</t>
  </si>
  <si>
    <t>973022251</t>
  </si>
  <si>
    <t>Vysekání výklenků nebo kapes ve zdivu z kamene kapes, plochy do 0,10 m2, hl. do 300 mm</t>
  </si>
  <si>
    <t>128</t>
  </si>
  <si>
    <t>https://podminky.urs.cz/item/CS_URS_2024_02/973022251</t>
  </si>
  <si>
    <t>65</t>
  </si>
  <si>
    <t>972054691RP8</t>
  </si>
  <si>
    <t>Vybourání otvorů ve stropech nebo klenbách železobetonových bez odstranění podlahy a násypu, plochy do 4 m2, tl. přes 80 mm ( hmotnost stínícího betonu 3,00 tun m3)</t>
  </si>
  <si>
    <t>130</t>
  </si>
  <si>
    <t xml:space="preserve">"střecha pro světlík"  </t>
  </si>
  <si>
    <t>1,10*2,10*0,40</t>
  </si>
  <si>
    <t>975053141</t>
  </si>
  <si>
    <t>Víceřadové podchycení stropů pro osazení nosníků dřevěnou výztuhou v. podchycení do 3,5 m a při zatížení hmotností přes 800 do 1500 kg/m2</t>
  </si>
  <si>
    <t>132</t>
  </si>
  <si>
    <t>https://podminky.urs.cz/item/CS_URS_2024_02/975053141</t>
  </si>
  <si>
    <t>"101"  1,40</t>
  </si>
  <si>
    <t>"103"1,70*2+1,80*2+5,25*2</t>
  </si>
  <si>
    <t>67</t>
  </si>
  <si>
    <t>975053151</t>
  </si>
  <si>
    <t>Víceřadové podchycení stropů pro osazení nosníků dřevěnou výztuhou v. podchycení do 3,5 m a při zatížení hmotností přes 1500 kg/m2</t>
  </si>
  <si>
    <t>134</t>
  </si>
  <si>
    <t>https://podminky.urs.cz/item/CS_URS_2024_02/975053151</t>
  </si>
  <si>
    <t>"102"  1,40+1,70*4+2,30*2</t>
  </si>
  <si>
    <t xml:space="preserve">             (2,50+1,50)*2</t>
  </si>
  <si>
    <t>977211113</t>
  </si>
  <si>
    <t>Řezání konstrukcí stěnovou pilou betonových nebo železobetonových průměru řezané výztuže do 16 mm hloubka řezu přes 350 do 420 mm</t>
  </si>
  <si>
    <t>136</t>
  </si>
  <si>
    <t>https://podminky.urs.cz/item/CS_URS_2024_02/977211113</t>
  </si>
  <si>
    <t>"102"   2,20*8+3,0*3+1,40*2+1,70*2+2,30*2</t>
  </si>
  <si>
    <t>69</t>
  </si>
  <si>
    <t>977211113.RP1</t>
  </si>
  <si>
    <t>Řezání konstrukcí stěnovou pilou železobetonových průměru řezané výztuže do 16 mm hloubka řezu přes 350 do 420 mm - strop nad m.č.102</t>
  </si>
  <si>
    <t>138</t>
  </si>
  <si>
    <t>"strop"  (1,10*2+2,10)*2</t>
  </si>
  <si>
    <t>977312111</t>
  </si>
  <si>
    <t>Řezání stávajících betonových mazanin s vyztužením hloubky do 50 mm</t>
  </si>
  <si>
    <t>140</t>
  </si>
  <si>
    <t>https://podminky.urs.cz/item/CS_URS_2024_02/977312111</t>
  </si>
  <si>
    <t>"potěr"  (22,00*2)</t>
  </si>
  <si>
    <t>71</t>
  </si>
  <si>
    <t>977312112</t>
  </si>
  <si>
    <t>Řezání stávajících betonových mazanin s vyztužením hloubky přes 50 do 100 mm</t>
  </si>
  <si>
    <t>142</t>
  </si>
  <si>
    <t>https://podminky.urs.cz/item/CS_URS_2024_02/977312112</t>
  </si>
  <si>
    <t>"ZTI Pro I.etapu"  (22,00+0,60)*2</t>
  </si>
  <si>
    <t>974042537</t>
  </si>
  <si>
    <t>Vysekání rýh v betonové nebo jiné monolitické dlažbě s betonovým podkladem do hl. 50 mm a šířky do 300 mm</t>
  </si>
  <si>
    <t>144</t>
  </si>
  <si>
    <t>https://podminky.urs.cz/item/CS_URS_2024_02/974042537</t>
  </si>
  <si>
    <t>"ZTI Pro I.etapu"  22,00</t>
  </si>
  <si>
    <t>73</t>
  </si>
  <si>
    <t>974042547</t>
  </si>
  <si>
    <t>Vysekání rýh v betonové nebo jiné monolitické dlažbě s betonovým podkladem do hl.70 mm a šířky do 300 mm</t>
  </si>
  <si>
    <t>146</t>
  </si>
  <si>
    <t>https://podminky.urs.cz/item/CS_URS_2024_02/974042547</t>
  </si>
  <si>
    <t>978013191</t>
  </si>
  <si>
    <t>Otlučení vápenných nebo vápenocementových omítek vnitřních ploch stěn s vyškrabáním spar, s očištěním zdiva, v rozsahu přes 50 do 100 %</t>
  </si>
  <si>
    <t>148</t>
  </si>
  <si>
    <t>https://podminky.urs.cz/item/CS_URS_2024_02/978013191</t>
  </si>
  <si>
    <t>"předpoklad - po provedeni profesí"  50,00</t>
  </si>
  <si>
    <t>75</t>
  </si>
  <si>
    <t>978035127</t>
  </si>
  <si>
    <t>Odstranění tenkovrstvých omítek nebo štuku tloušťky přes 2 mm odsekáním, rozsahu přes 50 do 100%</t>
  </si>
  <si>
    <t>150</t>
  </si>
  <si>
    <t>https://podminky.urs.cz/item/CS_URS_2024_02/978035127</t>
  </si>
  <si>
    <t>978059541</t>
  </si>
  <si>
    <t>Odsekání obkladů stěn včetně otlučení podkladní omítky až na zdivo z obkládaček vnitřních, z jakýchkoliv materiálů, plochy přes 1 m2</t>
  </si>
  <si>
    <t>152</t>
  </si>
  <si>
    <t>https://podminky.urs.cz/item/CS_URS_2024_02/978059541</t>
  </si>
  <si>
    <t>"1,19"  (1,0+0,80)*1,40</t>
  </si>
  <si>
    <t>77</t>
  </si>
  <si>
    <t>978059641</t>
  </si>
  <si>
    <t>Odsekání obkladů stěn včetně otlučení podkladní omítky až na zdivo z obkládaček vnějších, z jakýchkoliv materiálů, plochy přes 1 m2</t>
  </si>
  <si>
    <t>154</t>
  </si>
  <si>
    <t>https://podminky.urs.cz/item/CS_URS_2024_02/978059641</t>
  </si>
  <si>
    <t>997</t>
  </si>
  <si>
    <t>Přesun sutě</t>
  </si>
  <si>
    <t>997013111</t>
  </si>
  <si>
    <t>Vnitrostaveništní doprava suti a vybouraných hmot vodorovně do 50 m s naložením základní pro budovy a haly výšky do 6 m</t>
  </si>
  <si>
    <t>156</t>
  </si>
  <si>
    <t>https://podminky.urs.cz/item/CS_URS_2024_02/997013111</t>
  </si>
  <si>
    <t>79</t>
  </si>
  <si>
    <t>997013501</t>
  </si>
  <si>
    <t>Odvoz suti a vybouraných hmot na skládku nebo meziskládku se složením, na vzdálenost do 1 km</t>
  </si>
  <si>
    <t>158</t>
  </si>
  <si>
    <t>https://podminky.urs.cz/item/CS_URS_2024_02/997013501</t>
  </si>
  <si>
    <t>997013509</t>
  </si>
  <si>
    <t>Odvoz suti a vybouraných hmot na skládku nebo meziskládku se složením, na vzdálenost Příplatek k ceně za každý další započatý 1 km přes 1 km</t>
  </si>
  <si>
    <t>160</t>
  </si>
  <si>
    <t>https://podminky.urs.cz/item/CS_URS_2024_02/997013509</t>
  </si>
  <si>
    <t>109,686*15 "Přepočtené koeficientem množství</t>
  </si>
  <si>
    <t>81</t>
  </si>
  <si>
    <t>997013601</t>
  </si>
  <si>
    <t>Poplatek za uložení stavebního odpadu na skládce (skládkovné) z prostého betonu zatříděného do Katalogu odpadů pod kódem 17 01 01</t>
  </si>
  <si>
    <t>162</t>
  </si>
  <si>
    <t>https://podminky.urs.cz/item/CS_URS_2024_02/997013601</t>
  </si>
  <si>
    <t>997013602</t>
  </si>
  <si>
    <t>Poplatek za uložení stavebního odpadu na skládce (skládkovné) z armovaného betonu zatříděného do Katalogu odpadů pod kódem 17 01 01</t>
  </si>
  <si>
    <t>164</t>
  </si>
  <si>
    <t>https://podminky.urs.cz/item/CS_URS_2024_02/997013602</t>
  </si>
  <si>
    <t>83</t>
  </si>
  <si>
    <t>997013603</t>
  </si>
  <si>
    <t>Poplatek za uložení stavebního odpadu na skládce (skládkovné) cihelného zatříděného do Katalogu odpadů pod kódem 17 01 02</t>
  </si>
  <si>
    <t>166</t>
  </si>
  <si>
    <t>https://podminky.urs.cz/item/CS_URS_2024_02/997013603</t>
  </si>
  <si>
    <t>997013631</t>
  </si>
  <si>
    <t>Poplatek za uložení stavebního odpadu na skládce (skládkovné) směsného stavebního a demoličního zatříděného do Katalogu odpadů pod kódem 17 09 04</t>
  </si>
  <si>
    <t>168</t>
  </si>
  <si>
    <t>https://podminky.urs.cz/item/CS_URS_2024_02/997013631</t>
  </si>
  <si>
    <t>85</t>
  </si>
  <si>
    <t>997013655</t>
  </si>
  <si>
    <t>Poplatek za uložení stavebního odpadu na skládce (skládkovné) zeminy a kamení zatříděného do Katalogu odpadů pod kódem 17 05 04</t>
  </si>
  <si>
    <t>170</t>
  </si>
  <si>
    <t>https://podminky.urs.cz/item/CS_URS_2024_02/997013655</t>
  </si>
  <si>
    <t>997013814</t>
  </si>
  <si>
    <t>Poplatek za uložení stavebního odpadu na skládce (skládkovné) z izolačních materiálů zatříděného do Katalogu odpadů pod kódem 17 06 04</t>
  </si>
  <si>
    <t>172</t>
  </si>
  <si>
    <t>https://podminky.urs.cz/item/CS_URS_2024_02/997013814</t>
  </si>
  <si>
    <t>87</t>
  </si>
  <si>
    <t>9970</t>
  </si>
  <si>
    <t>železo a kovové výrobky odvezeny be poplatku</t>
  </si>
  <si>
    <t>174</t>
  </si>
  <si>
    <t>998</t>
  </si>
  <si>
    <t>Přesun hmot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</si>
  <si>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</si>
  <si>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</si>
  <si>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176</t>
  </si>
  <si>
    <t>https://podminky.urs.cz/item/CS_URS_2024_02/998011001</t>
  </si>
  <si>
    <t>PSV</t>
  </si>
  <si>
    <t>Práce a dodávky PSV</t>
  </si>
  <si>
    <t>711</t>
  </si>
  <si>
    <t>Izolace proti vodě, vlhkosti a plynům</t>
  </si>
  <si>
    <t>89</t>
  </si>
  <si>
    <t>711111001</t>
  </si>
  <si>
    <t>Provedení izolace proti zemní vlhkosti natěradly a tmely za studena na ploše vodorovné V nátěrem penetračním</t>
  </si>
  <si>
    <t>178</t>
  </si>
  <si>
    <t>https://podminky.urs.cz/item/CS_URS_2024_02/711111001</t>
  </si>
  <si>
    <t>11163150</t>
  </si>
  <si>
    <t>lak penetrační asfaltový</t>
  </si>
  <si>
    <t>180</t>
  </si>
  <si>
    <t>31,558*0,0003 "Přepočtené koeficientem množství</t>
  </si>
  <si>
    <t>91</t>
  </si>
  <si>
    <t>711113117</t>
  </si>
  <si>
    <t>Izolace proti zemní vlhkosti natěradly a tmely za studena na ploše vodorovné V těsnicí stěrkou jednosložkovu na bázi cementu</t>
  </si>
  <si>
    <t>182</t>
  </si>
  <si>
    <t>https://podminky.urs.cz/item/CS_URS_2024_02/711113117</t>
  </si>
  <si>
    <t>"ZTI Pro I.etapu"  (22,00+0,20)*(0,10*2+0,60)</t>
  </si>
  <si>
    <t>711141559</t>
  </si>
  <si>
    <t>Provedení izolace proti zemní vlhkosti pásy přitavením NAIP na ploše vodorovné V</t>
  </si>
  <si>
    <t>184</t>
  </si>
  <si>
    <t>https://podminky.urs.cz/item/CS_URS_2024_02/711141559</t>
  </si>
  <si>
    <t>93</t>
  </si>
  <si>
    <t>62832001</t>
  </si>
  <si>
    <t>pás asfaltový natavitelný oxidovaný s vložkou ze skleněné rohože typu V60 s jemnozrnným minerálním posypem tl 3,5mm</t>
  </si>
  <si>
    <t>186</t>
  </si>
  <si>
    <t>34,227*1,1655 "Přepočtené koeficientem množství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</si>
  <si>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</si>
  <si>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</si>
  <si>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</si>
  <si>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188</t>
  </si>
  <si>
    <t>https://podminky.urs.cz/item/CS_URS_2024_02/998711201</t>
  </si>
  <si>
    <t>712</t>
  </si>
  <si>
    <t>Povlakové krytiny</t>
  </si>
  <si>
    <t>712561703</t>
  </si>
  <si>
    <t>Provedení povlakové krytiny střech oblých fólií přilepenou lepidlem v plné ploše</t>
  </si>
  <si>
    <t>190</t>
  </si>
  <si>
    <t>https://podminky.urs.cz/item/CS_URS_2024_02/712561703</t>
  </si>
  <si>
    <t>3,00*4,00</t>
  </si>
  <si>
    <t>IPN.190</t>
  </si>
  <si>
    <t>fólie izolační střešní pro střechy  kryté zásypem, chráněné dlažbou na podložkách, pro opracování detailů se skelnou vložkou Protan G tl 1,6mm, RAL 7040, 7012</t>
  </si>
  <si>
    <t>192</t>
  </si>
  <si>
    <t>3,0*4,0</t>
  </si>
  <si>
    <t>97</t>
  </si>
  <si>
    <t>712591171</t>
  </si>
  <si>
    <t>Provedení povlakové krytiny střech oblých - ostatní práce provedení vrstvy textilní podkladní</t>
  </si>
  <si>
    <t>194</t>
  </si>
  <si>
    <t>https://podminky.urs.cz/item/CS_URS_2024_02/712591171</t>
  </si>
  <si>
    <t>69334002</t>
  </si>
  <si>
    <t>textilie ochranná vegetačních střech 300g/m2</t>
  </si>
  <si>
    <t>196</t>
  </si>
  <si>
    <t>12*1,1655 "Přepočtené koeficientem množství</t>
  </si>
  <si>
    <t>99</t>
  </si>
  <si>
    <t>712775911</t>
  </si>
  <si>
    <t>Ochrana vegetační střechy před mrazem zakrytí geotextilií včetně připevnění vegetačních ploch, sklon střechy do 5°</t>
  </si>
  <si>
    <t>198</t>
  </si>
  <si>
    <t>https://podminky.urs.cz/item/CS_URS_2024_02/712775911</t>
  </si>
  <si>
    <t>998712201</t>
  </si>
  <si>
    <t>Přesun hmot pro povlakové krytiny stanovený procentní sazbou (%) z ceny vodorovná dopravní vzdálenost do 50 m základní v objektech výšky do 6 m</t>
  </si>
  <si>
    <t>200</t>
  </si>
  <si>
    <t>https://podminky.urs.cz/item/CS_URS_2024_02/998712201</t>
  </si>
  <si>
    <t>712 - B</t>
  </si>
  <si>
    <t>Povlakové krytiny - demontáže</t>
  </si>
  <si>
    <t>101</t>
  </si>
  <si>
    <t>712775921</t>
  </si>
  <si>
    <t>Ochrana vegetační střechy před mrazem odkrytí geotextilie z vegetačních ploch, sklon střechy do 5°</t>
  </si>
  <si>
    <t>202</t>
  </si>
  <si>
    <t>https://podminky.urs.cz/item/CS_URS_2024_02/712775921</t>
  </si>
  <si>
    <t>2,60*3,60</t>
  </si>
  <si>
    <t>966080105</t>
  </si>
  <si>
    <t>Bourání kontaktního zateplení včetně povrchové úpravy omítkou nebo nátěrem z polystyrénových desek, tloušťky přes 120 do 180 mm</t>
  </si>
  <si>
    <t>204</t>
  </si>
  <si>
    <t>https://podminky.urs.cz/item/CS_URS_2024_02/966080105</t>
  </si>
  <si>
    <t>"173"  3,55*4,20</t>
  </si>
  <si>
    <t>103</t>
  </si>
  <si>
    <t>712361802</t>
  </si>
  <si>
    <t>Odstranění povlakové krytiny střech plochých do 10° z fólií přilepenou bodově</t>
  </si>
  <si>
    <t>206</t>
  </si>
  <si>
    <t>https://podminky.urs.cz/item/CS_URS_2024_02/712361802</t>
  </si>
  <si>
    <t>(1,0+0,80*2)*(2,0+0,80*2)</t>
  </si>
  <si>
    <t>713140813</t>
  </si>
  <si>
    <t>Odstranění tepelné izolace střech plochých z rohoží, pásů, dílců, desek, bloků nadstřešních izolací volně položených z vláknitých materiálů suchých, tloušťka izolace přes 100 do 200 mm</t>
  </si>
  <si>
    <t>208</t>
  </si>
  <si>
    <t>https://podminky.urs.cz/item/CS_URS_2024_02/713140813</t>
  </si>
  <si>
    <t>2,60*3,60*3</t>
  </si>
  <si>
    <t>713</t>
  </si>
  <si>
    <t>Izolace tepelné</t>
  </si>
  <si>
    <t>105</t>
  </si>
  <si>
    <t>713111111</t>
  </si>
  <si>
    <t>Montáž tepelné izolace stropů rohožemi, pásy, dílci, deskami, bloky (izolační materiál ve specifikaci) vrchem bez překrytí lepenkou kladenými volně</t>
  </si>
  <si>
    <t>210</t>
  </si>
  <si>
    <t>https://podminky.urs.cz/item/CS_URS_2024_02/713111111</t>
  </si>
  <si>
    <t>1443000740RP22</t>
  </si>
  <si>
    <t>Izolace  ze skleněných vláken, do šikmé střechy (mezi a pod krokve), do konstrukcí stropů, podhledů a nezatížených podlah, součinitel tepelné vodivosti Lamb.D 0,033 W.m-1.K-1, šířka 1 200 mm, délka 4 000 mm, tloušťka 120 mm,</t>
  </si>
  <si>
    <t>212</t>
  </si>
  <si>
    <t>107</t>
  </si>
  <si>
    <t>RKW.190741RP23</t>
  </si>
  <si>
    <t>Deska je  z minerální kamenné vlny určena pro stavební tepelné, protipožární a akustické izolace plochých střech pod krytinu s možností jedno, dvou i vícevrstvé pokládky a kombinace v tl. 180 mm,  (podrobný popis dle ÚPRAVY STROPŮ-PODHLEDY ), SKLADBA   S 02</t>
  </si>
  <si>
    <t>214</t>
  </si>
  <si>
    <t>"1,05"  5,90*5,09*1,02</t>
  </si>
  <si>
    <t>713121121</t>
  </si>
  <si>
    <t>Montáž tepelné izolace podlah rohožemi, pásy, deskami, dílci, bloky (izolační materiál ve specifikaci) kladenými volně dvouvrstvá</t>
  </si>
  <si>
    <t>216</t>
  </si>
  <si>
    <t>https://podminky.urs.cz/item/CS_URS_2024_02/713121121</t>
  </si>
  <si>
    <t>109</t>
  </si>
  <si>
    <t>28375909</t>
  </si>
  <si>
    <t>deska EPS 150 pro konstrukce s vysokým zatížením λ=0,035 tl 50mm</t>
  </si>
  <si>
    <t>218</t>
  </si>
  <si>
    <t>30,031*2,1 "Přepočtené koeficientem množství</t>
  </si>
  <si>
    <t>713122111RP20</t>
  </si>
  <si>
    <t>Izolace pro pochozí půdy parotěsná vrstva na ploše vodorovné V dvě vrstvy PE folie+ výztužná mřížka</t>
  </si>
  <si>
    <t>220</t>
  </si>
  <si>
    <t>111</t>
  </si>
  <si>
    <t>998713201</t>
  </si>
  <si>
    <t>Přesun hmot pro izolace tepelné stanovený procentní sazbou (%) z ceny vodorovná dopravní vzdálenost do 50 m s užitím mechanizace v objektech výšky do 6 m</t>
  </si>
  <si>
    <t>222</t>
  </si>
  <si>
    <t>https://podminky.urs.cz/item/CS_URS_2024_02/998713201</t>
  </si>
  <si>
    <t>725</t>
  </si>
  <si>
    <t>Zdravotechnika - Zařizovací předměty</t>
  </si>
  <si>
    <t>725291642</t>
  </si>
  <si>
    <t>Dodávka a montáž -doplňky zařízení koupelen a kabin - sklopné sedátko nerez -plast barva bílá nosnot min. 180 kg</t>
  </si>
  <si>
    <t>soubor</t>
  </si>
  <si>
    <t>224</t>
  </si>
  <si>
    <t>762</t>
  </si>
  <si>
    <t>Konstrukce tesařské</t>
  </si>
  <si>
    <t>113</t>
  </si>
  <si>
    <t>762332922</t>
  </si>
  <si>
    <t>Doplnění střešní vazby řezivem (materiál v ceně) průřezové plochy přes 120 do 224 cm2</t>
  </si>
  <si>
    <t>226</t>
  </si>
  <si>
    <t>https://podminky.urs.cz/item/CS_URS_2024_02/762332922</t>
  </si>
  <si>
    <t>3,60*2+2,60*5</t>
  </si>
  <si>
    <t>762343913</t>
  </si>
  <si>
    <t>Zabednění otvorů ve střeše prkny (materiál v ceně) tl. do 32 mm, otvoru plochy jednotlivě přes 4 do 8 m2</t>
  </si>
  <si>
    <t>228</t>
  </si>
  <si>
    <t>https://podminky.urs.cz/item/CS_URS_2024_02/762343913</t>
  </si>
  <si>
    <t>(2,60*3,60)-1,0*2,0</t>
  </si>
  <si>
    <t>115</t>
  </si>
  <si>
    <t>998762201</t>
  </si>
  <si>
    <t>Přesun hmot pro konstrukce tesařské stanovený procentní sazbou (%) z ceny vodorovná dopravní vzdálenost do 50 m základní v objektech výšky do 6 m</t>
  </si>
  <si>
    <t>230</t>
  </si>
  <si>
    <t>https://podminky.urs.cz/item/CS_URS_2024_02/998762201</t>
  </si>
  <si>
    <t>762-B</t>
  </si>
  <si>
    <t>Konstrukce tesařské - demontáž</t>
  </si>
  <si>
    <t>762331921</t>
  </si>
  <si>
    <t>Vyřezání části střešní vazby vázané konstrukce krovů průřezové plochy řeziva přes 120 do 224 cm2, délky vyřezané části krovového prvku do 3 m</t>
  </si>
  <si>
    <t>232</t>
  </si>
  <si>
    <t>https://podminky.urs.cz/item/CS_URS_2024_02/762331921</t>
  </si>
  <si>
    <t>2,60*5</t>
  </si>
  <si>
    <t>117</t>
  </si>
  <si>
    <t>762341933</t>
  </si>
  <si>
    <t>Vyřezání otvorů v bednění střech bez rozebrání krytiny z prken tl. do 32 mm, otvoru plochy jednotlivě přes 4 m2</t>
  </si>
  <si>
    <t>234</t>
  </si>
  <si>
    <t>https://podminky.urs.cz/item/CS_URS_2024_02/762341933</t>
  </si>
  <si>
    <t>(2,60+3,60)*2</t>
  </si>
  <si>
    <t>763</t>
  </si>
  <si>
    <t>Konstrukce suché výstavby</t>
  </si>
  <si>
    <t>763111495RP38</t>
  </si>
  <si>
    <t>Příčka ze sádrokartonových desek s nosnou konstrukcí z jednoduchých ocelových profilů UW, CW dvojitě opláštěná deskami kombinovanými vysokopevnostními protipožárními impregnovanými s vysokou mechanickou odolností DFRIH2 tl. 12,5 mm a protipožárními DF tl. 12,5 mm s izolací, EI 90, příčka tl. 150 mm, profil 100, Rw do 59 dB</t>
  </si>
  <si>
    <t>236</t>
  </si>
  <si>
    <t>"1,05"  1,525*(3,05-0,45)</t>
  </si>
  <si>
    <t xml:space="preserve">               2,25*(3,05-0,45)   </t>
  </si>
  <si>
    <t xml:space="preserve">               5,19*4,15+5,50*3,20/2</t>
  </si>
  <si>
    <t>119</t>
  </si>
  <si>
    <t>763121456</t>
  </si>
  <si>
    <t>Stěna předsazená ze sádrokartonových desek s nosnou konstrukcí z ocelových profilů CW, UW jednoduše opláštěná deskou vysokopevnostní protipožární impregnovanou s vysokou mechanickou odolností DFRIH2 tl. 12,5 mm s izolací, EI 30, Rw do 15 dB, stěna tl. 62,5 mm, profil 50</t>
  </si>
  <si>
    <t>238</t>
  </si>
  <si>
    <t>https://podminky.urs.cz/item/CS_URS_2024_02/763121456</t>
  </si>
  <si>
    <t>"1,05"  1,15*(3,30+3,32)*2</t>
  </si>
  <si>
    <t>763131411RP22</t>
  </si>
  <si>
    <t>Podhled ze sádrokartonových desek dvouvrstvá zavěšená spodní konstrukce z ocelových profilů CD, UD jednoduše opláštěná deskou standardní A, tl. 12,5 mm, bez izolace ( navýšní ceny dle podrobného popisu dle ÚPRAVY STROPŮ-PODHLEDY ), SKLADBA S 03</t>
  </si>
  <si>
    <t>240</t>
  </si>
  <si>
    <t>"SKLADBA   S 03</t>
  </si>
  <si>
    <t>"1,11"  1,55*1,35</t>
  </si>
  <si>
    <t>"1,12" 1,857*1,35</t>
  </si>
  <si>
    <t>121</t>
  </si>
  <si>
    <t>763131761</t>
  </si>
  <si>
    <t>Podhled ze sádrokartonových desek Příplatek k cenám za plochu do 3 m2 jednotlivě</t>
  </si>
  <si>
    <t>242</t>
  </si>
  <si>
    <t>https://podminky.urs.cz/item/CS_URS_2024_02/763131761</t>
  </si>
  <si>
    <t>763431041</t>
  </si>
  <si>
    <t>Montáž podhledu minerálního včetně zavěšeného roštu polozapuštěného s panely vyjímatelnými, velikosti panelů do 0,36 m2 - přípočet za vrtání do těžkého betonu zvýšená pracnost (podrobný popis dle ÚPRAVY STROPŮ-PODHLEDY ), SKLADBA S 01, S 04</t>
  </si>
  <si>
    <t>244</t>
  </si>
  <si>
    <t>"SKLADBA   S 01</t>
  </si>
  <si>
    <t>"1,02"  2,20*5,046</t>
  </si>
  <si>
    <t>"1,03" 45,58</t>
  </si>
  <si>
    <t>"1,10" 11,109*1,95+1,85*1,65+4,65*2,65</t>
  </si>
  <si>
    <t>"1,13"  3,99*4,05</t>
  </si>
  <si>
    <t>"1,18"  5,255*1,90+2,05*1,50</t>
  </si>
  <si>
    <t>123</t>
  </si>
  <si>
    <t>63126360</t>
  </si>
  <si>
    <t>panel akustický  minerální 600x600x15 mm porézní skelná tkanina hrana zatřená polozapuštěná tl.l 15mm, bakteriostatické a fungicidní provedení omyvatelný povrch (podrobný popis dle ÚPRAVY STROPŮ-PODHLEDY ), SKLADBA   S 01</t>
  </si>
  <si>
    <t>246</t>
  </si>
  <si>
    <t>"SKLADBA   S 04</t>
  </si>
  <si>
    <t>"1,15" 1,55*1,35</t>
  </si>
  <si>
    <t>"1,16"  1,857*1,35</t>
  </si>
  <si>
    <t>"1,17"  5,10*4,25</t>
  </si>
  <si>
    <t>763431041RP21</t>
  </si>
  <si>
    <t>248</t>
  </si>
  <si>
    <t>125</t>
  </si>
  <si>
    <t>998763401</t>
  </si>
  <si>
    <t>Přesun hmot pro konstrukce montované z desek sádrokartonových, sádrovláknitých, cementovláknitých nebo cementových stanovený procentní sazbou (%) z ceny vodorovná dopravní vzdálenost do 50 m základní v objektech výšky do 6 m</t>
  </si>
  <si>
    <t>250</t>
  </si>
  <si>
    <t>https://podminky.urs.cz/item/CS_URS_2024_02/998763401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</si>
  <si>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</si>
  <si>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</si>
  <si>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</si>
  <si>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</si>
  <si>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252</t>
  </si>
  <si>
    <t>https://podminky.urs.cz/item/CS_URS_2024_02/766660001</t>
  </si>
  <si>
    <t>"odkaz T 01"  3+2</t>
  </si>
  <si>
    <t>127</t>
  </si>
  <si>
    <t>61162086RP23</t>
  </si>
  <si>
    <t>"Odkaz T 01"  Vnitřní dveře jednokřídlé dřevotřískové povrch laminátový plné 800x1970-2100mm, kování klika x koule  (podrobný popis tabulky VNITŘNI DVEŘE )</t>
  </si>
  <si>
    <t>254</t>
  </si>
  <si>
    <t>766660002</t>
  </si>
  <si>
    <t>Montáž dveřních křídel dřevěných nebo plastových otevíravých do ocelové zárubně povrchově upravených jednokřídlových, šířky přes 800 mm</t>
  </si>
  <si>
    <t>256</t>
  </si>
  <si>
    <t>https://podminky.urs.cz/item/CS_URS_2024_02/766660002</t>
  </si>
  <si>
    <t>"odkaz T 03"  3+3+1+2</t>
  </si>
  <si>
    <t>"odkaz T 06"  2</t>
  </si>
  <si>
    <t>129</t>
  </si>
  <si>
    <t>61162086RP24</t>
  </si>
  <si>
    <t>"Odkaz T 03"  Vnitřní dveře jednokřídlé dřevotřískové povrch laminátový plné 900x1970-2100mm, kování klika x koule  (podrobný popis tabulky VNITŘNI DVEŘE )</t>
  </si>
  <si>
    <t>Vlastni</t>
  </si>
  <si>
    <t>258</t>
  </si>
  <si>
    <t>61162086RP25</t>
  </si>
  <si>
    <t>"Odkaz T 06"  Vnitřní dveře jednokřídlé dřevotřískové povrch laminátový plné 1100x1970-2100mm, kování klika x koule  (podrobný popis tabulky VNITŘNI DVEŘE )</t>
  </si>
  <si>
    <t>260</t>
  </si>
  <si>
    <t>131</t>
  </si>
  <si>
    <t>766691914</t>
  </si>
  <si>
    <t>Ostatní práce vyvěšení nebo zavěšení křídel dřevěných dveřních, plochy do 2 m2</t>
  </si>
  <si>
    <t>262</t>
  </si>
  <si>
    <t>https://podminky.urs.cz/item/CS_URS_2024_02/766691914</t>
  </si>
  <si>
    <t>"101-108"  7+2</t>
  </si>
  <si>
    <t>998766201</t>
  </si>
  <si>
    <t>Přesun hmot pro konstrukce truhlářské stanovený procentní sazbou (%) z ceny vodorovná dopravní vzdálenost do 50 m základní v objektech výšky do 6 m</t>
  </si>
  <si>
    <t>264</t>
  </si>
  <si>
    <t>https://podminky.urs.cz/item/CS_URS_2024_02/998766201</t>
  </si>
  <si>
    <t>766 - B</t>
  </si>
  <si>
    <t>Konstrukce truhlářské - demontáž</t>
  </si>
  <si>
    <t>133</t>
  </si>
  <si>
    <t>766112820</t>
  </si>
  <si>
    <t>Demontáž dřevěných stěn zasklených</t>
  </si>
  <si>
    <t>266</t>
  </si>
  <si>
    <t>https://podminky.urs.cz/item/CS_URS_2024_02/766112820</t>
  </si>
  <si>
    <t>"100"  2,05*3,00</t>
  </si>
  <si>
    <t>767</t>
  </si>
  <si>
    <t>Konstrukce zámečnické</t>
  </si>
  <si>
    <t>76731RP2</t>
  </si>
  <si>
    <t>Montáž světlíků bodových přes 1,5 do 2 m2</t>
  </si>
  <si>
    <t>268</t>
  </si>
  <si>
    <t>135</t>
  </si>
  <si>
    <t>56245RP3</t>
  </si>
  <si>
    <t>Odkaz z 06:  elektricky otevíravý světlík do ploché střechy 2000x1000 mm, dálkově ovládaná základna -elektricky otevíratelné BÍLÝ POLYURETANOVÝ RÁM, Ug= 0,65W/m2K - SYSTÉMOVÉ ŘEŠENÍ (podrobný popis dle tabulky ZÁMEČNICKÉ A KOVOVÉ VÝROBKY )</t>
  </si>
  <si>
    <t>270</t>
  </si>
  <si>
    <t>767391112</t>
  </si>
  <si>
    <t>Montáž krytiny z tvarovaných plechů trapézových nebo vlnitých, uchycených šroubováním</t>
  </si>
  <si>
    <t>272</t>
  </si>
  <si>
    <t>https://podminky.urs.cz/item/CS_URS_2024_02/767391112</t>
  </si>
  <si>
    <t>137</t>
  </si>
  <si>
    <t>15485007</t>
  </si>
  <si>
    <t>plech trapézový 55/235/940 AlZn antikondenzační úprava tl 0,7mm</t>
  </si>
  <si>
    <t>274</t>
  </si>
  <si>
    <t>34,025</t>
  </si>
  <si>
    <t>767531121</t>
  </si>
  <si>
    <t>Montáž vstupních čisticích zón z rohoží osazení rámu mosazného nebo hliníkového zapuštěného z L profilů</t>
  </si>
  <si>
    <t>276</t>
  </si>
  <si>
    <t>https://podminky.urs.cz/item/CS_URS_2024_02/767531121</t>
  </si>
  <si>
    <t>"Odkaz z 02"  2,0+5,05+1,30+1,0+4,35</t>
  </si>
  <si>
    <t>139</t>
  </si>
  <si>
    <t>69752160</t>
  </si>
  <si>
    <t>rám pro zapuštění profil L-30/30 25/25 20/30 15/30-Al</t>
  </si>
  <si>
    <t>278</t>
  </si>
  <si>
    <t>13,7*1,05 "Přepočtené koeficientem množství</t>
  </si>
  <si>
    <t>767531215</t>
  </si>
  <si>
    <t>Montáž vstupních čisticích zón z rohoží kovových nebo plastových plochy přes 2 m2</t>
  </si>
  <si>
    <t>280</t>
  </si>
  <si>
    <t>https://podminky.urs.cz/item/CS_URS_2024_02/767531215</t>
  </si>
  <si>
    <t>2,0*5,05</t>
  </si>
  <si>
    <t>141</t>
  </si>
  <si>
    <t>69752001RP26</t>
  </si>
  <si>
    <t>Odkaz z 02:  Interierová čistící rohož vstupní provedení vhodné pro pojezd lehátek  výška min. 18  mm   (podrobný popis dle tabulky ZÁMEČNICKÉ A KOVOVÉ VÝROBKY )</t>
  </si>
  <si>
    <t>282</t>
  </si>
  <si>
    <t>767831023</t>
  </si>
  <si>
    <t>Montáž vnitřních kovových žebříků přímých, ukotvených do ocelové konstrukce</t>
  </si>
  <si>
    <t>284</t>
  </si>
  <si>
    <t>https://podminky.urs.cz/item/CS_URS_2024_02/767831023</t>
  </si>
  <si>
    <t>143</t>
  </si>
  <si>
    <t>631260RP4</t>
  </si>
  <si>
    <t>Odkaz z 07:  Závěsný žebřík pro výlez do mezitřešního prostoru délky 4150 mm  (podrobný popis dle tabulky ZÁMEČNICKÉ A KOVOVÉ VÝROBKY )</t>
  </si>
  <si>
    <t>286</t>
  </si>
  <si>
    <t>767991911RP20</t>
  </si>
  <si>
    <t>Ostatní opravy svařováním - oprava stávající ocelové zárubně (podrobný popis dle VNITŘNÍ ZÁRUBNĚ )</t>
  </si>
  <si>
    <t>288</t>
  </si>
  <si>
    <t>145</t>
  </si>
  <si>
    <t>767995116</t>
  </si>
  <si>
    <t>Montáž ostatních atypických zámečnických konstrukcí hmotnosti přes 100 do 250 kg (podrobný popis dle ZÁMEČNICKÉ A KOVOVÉ VÝROBKY)</t>
  </si>
  <si>
    <t>290</t>
  </si>
  <si>
    <t>https://podminky.urs.cz/item/CS_URS_2024_02/767995116</t>
  </si>
  <si>
    <t>"odkaz z 05"</t>
  </si>
  <si>
    <t>"položka 1"  99,20</t>
  </si>
  <si>
    <t>"položka 2"  103,7</t>
  </si>
  <si>
    <t>767995117</t>
  </si>
  <si>
    <t>Montáž ostatních atypických zámečnických konstrukcí hmotnosti přes 250 do 500 kg (podrobný popis dle ZÁMEČNICKÉ A KOVOVÉ VÝROBKY)</t>
  </si>
  <si>
    <t>292</t>
  </si>
  <si>
    <t>https://podminky.urs.cz/item/CS_URS_2024_02/767995117</t>
  </si>
  <si>
    <t>"položka 3"  292,10</t>
  </si>
  <si>
    <t>147</t>
  </si>
  <si>
    <t>767682211RP16</t>
  </si>
  <si>
    <t>Montáž zárubní jednokřídlových ocelových obložkových dvourámových do stěny do 100 mm</t>
  </si>
  <si>
    <t>294</t>
  </si>
  <si>
    <t>"zárubně</t>
  </si>
  <si>
    <t>"80x197x10"  1</t>
  </si>
  <si>
    <t>"80x197x15"  3</t>
  </si>
  <si>
    <t xml:space="preserve">"90x197x10"  1  </t>
  </si>
  <si>
    <t>"90x197x15"  8</t>
  </si>
  <si>
    <t>"110x197x10"  1</t>
  </si>
  <si>
    <t>"110x197x15"  1</t>
  </si>
  <si>
    <t>553001RP17</t>
  </si>
  <si>
    <t>Ocelová obložková zárubeň   pro tloušťku stěny HR 100 dveře DV 800 L,P</t>
  </si>
  <si>
    <t>296</t>
  </si>
  <si>
    <t>149</t>
  </si>
  <si>
    <t>553001RP171</t>
  </si>
  <si>
    <t>Ocelová obložková zárubeň   pro tloušťku stěny HR 150 dveře DV 800 L,P</t>
  </si>
  <si>
    <t>298</t>
  </si>
  <si>
    <t>553001RP18</t>
  </si>
  <si>
    <t>Ocelová obložková zárubeň   pro tloušťku stěny HR 100 dveře DV 900 L,P</t>
  </si>
  <si>
    <t>300</t>
  </si>
  <si>
    <t>151</t>
  </si>
  <si>
    <t>553001RP181</t>
  </si>
  <si>
    <t>Ocelová obložková zárubeň   pro tloušťku stěny HR 150 dveře DV 900 L,P</t>
  </si>
  <si>
    <t>302</t>
  </si>
  <si>
    <t>553001RP19</t>
  </si>
  <si>
    <t>Ocelová obložková zárubeň   pro tloušťku stěny HR 100 dveře DV 1100 L,P</t>
  </si>
  <si>
    <t>304</t>
  </si>
  <si>
    <t>153</t>
  </si>
  <si>
    <t>553001RP191</t>
  </si>
  <si>
    <t>Ocelová obložková zárubeň   pro tloušťku stěny HR 150 dveře DV 1100 L,P</t>
  </si>
  <si>
    <t>306</t>
  </si>
  <si>
    <t>998767201</t>
  </si>
  <si>
    <t>Přesun hmot pro zámečnické konstrukce stanovený procentní sazbou (%) z ceny vodorovná dopravní vzdálenost do 50 m základní v objektech výšky do 6 m</t>
  </si>
  <si>
    <t>308</t>
  </si>
  <si>
    <t>https://podminky.urs.cz/item/CS_URS_2024_02/998767201</t>
  </si>
  <si>
    <t>767 - B</t>
  </si>
  <si>
    <t>Konstrukce zámečnické - demontáže</t>
  </si>
  <si>
    <t>155</t>
  </si>
  <si>
    <t>767112811</t>
  </si>
  <si>
    <t>Demontáž stěn a příček pro zasklení šroubovaných</t>
  </si>
  <si>
    <t>310</t>
  </si>
  <si>
    <t>https://podminky.urs.cz/item/CS_URS_2024_02/767112811</t>
  </si>
  <si>
    <t>"100"  5,05*3,31+(4,35+0,99)*3,31</t>
  </si>
  <si>
    <t xml:space="preserve">             -1,60*2,20*2,</t>
  </si>
  <si>
    <t>"173"  (4,90+2,25*3)*2,70+3,55*2,65</t>
  </si>
  <si>
    <t>767581802</t>
  </si>
  <si>
    <t>Demontáž podhledů lamel</t>
  </si>
  <si>
    <t>312</t>
  </si>
  <si>
    <t>https://podminky.urs.cz/item/CS_URS_2024_02/767581802</t>
  </si>
  <si>
    <t>"100-101"  37,10+28,75</t>
  </si>
  <si>
    <t>"103-107"  11,83+21,82+1,44*2+23,17+5,10*2,00</t>
  </si>
  <si>
    <t>157</t>
  </si>
  <si>
    <t>767582800</t>
  </si>
  <si>
    <t>Demontáž podhledů roštů</t>
  </si>
  <si>
    <t>314</t>
  </si>
  <si>
    <t>https://podminky.urs.cz/item/CS_URS_2024_02/767582800</t>
  </si>
  <si>
    <t>767641812</t>
  </si>
  <si>
    <t>Demontáž automatických dveří výšky do 2200 mm lineráních nebo teleskopických, šířky přes 1000 mm do 2000 mm</t>
  </si>
  <si>
    <t>316</t>
  </si>
  <si>
    <t>https://podminky.urs.cz/item/CS_URS_2024_02/767641812</t>
  </si>
  <si>
    <t>159</t>
  </si>
  <si>
    <t>767531811</t>
  </si>
  <si>
    <t>Demontáž vstupních čisticích zón rohoží kovových nebo plastových</t>
  </si>
  <si>
    <t>318</t>
  </si>
  <si>
    <t>https://podminky.urs.cz/item/CS_URS_2024_02/767531811</t>
  </si>
  <si>
    <t>767531821</t>
  </si>
  <si>
    <t>Demontáž vstupních čisticích zón rámů zapuštěných nebo náběhových</t>
  </si>
  <si>
    <t>320</t>
  </si>
  <si>
    <t>https://podminky.urs.cz/item/CS_URS_2024_02/767531821</t>
  </si>
  <si>
    <t>2,0+5,05+1,30+1,0+4,35</t>
  </si>
  <si>
    <t>161</t>
  </si>
  <si>
    <t>767590830</t>
  </si>
  <si>
    <t>Demontáž podlahových konstrukcí šroubovaných , nýtovaných nebo svařovaných z desek</t>
  </si>
  <si>
    <t>322</t>
  </si>
  <si>
    <t>https://podminky.urs.cz/item/CS_URS_2024_02/767590830</t>
  </si>
  <si>
    <t>"kanál UT"  (18,90*0,50)</t>
  </si>
  <si>
    <t>767590840</t>
  </si>
  <si>
    <t>Demontáž podlahových konstrukcí šroubovaných , nýtovaných nebo svařovaných z podlahových roštů</t>
  </si>
  <si>
    <t>324</t>
  </si>
  <si>
    <t>https://podminky.urs.cz/item/CS_URS_2024_02/767590840</t>
  </si>
  <si>
    <t>"1.NP." 18,90*0,50</t>
  </si>
  <si>
    <t>767 - H</t>
  </si>
  <si>
    <t>Konstrukce zámečnické - Hliníkové výrobky</t>
  </si>
  <si>
    <t>163</t>
  </si>
  <si>
    <t>767630RP27</t>
  </si>
  <si>
    <t>Odkaz AL 01: Dodávka a montáž vnější prosklené hliníkové stěny velikosti 5050 x 3310 mm s otevíravými dveřmi a s automatickým iposuvnými dveřmi 1600/2200mm ( podrobnosti dle tabulky HLINÍKOVÉ VÝROBKY )</t>
  </si>
  <si>
    <t>326</t>
  </si>
  <si>
    <t>"viz. půdorys 1.NP  odkaz AL 01"   1</t>
  </si>
  <si>
    <t>767630RP28</t>
  </si>
  <si>
    <t>Odkaz AL 02: Dodávka a montáž vnitřní prosklené hliníkové stěny velikosti 4350+990 x 3310 mm s otevíravými dveřmi a s automatickým iposuvnými dveřmi 1600/2200mm ( podrobnosti dle tabulky HLINÍKOVÉ VÝROBKY )</t>
  </si>
  <si>
    <t>328</t>
  </si>
  <si>
    <t>"viz. půdorys 1.NP odkaz AL 02"    1</t>
  </si>
  <si>
    <t>165</t>
  </si>
  <si>
    <t>767620213RP29</t>
  </si>
  <si>
    <t>Montáž oken s izolačními skly z hliníkových profilů do ocelové konstrukce, plochy přes 1,5 do 2,5 m2 s mluvítkem materiálovou propu ( podrobnosti dle tabulky HLINÍKOVÉ VÝROBKY )</t>
  </si>
  <si>
    <t>330</t>
  </si>
  <si>
    <t>"Odkaz AL 03"  1,65*1,45*2</t>
  </si>
  <si>
    <t>55341002RP30</t>
  </si>
  <si>
    <t>Odkaz AL 03 : okno Al s fixním zasklením velikosti 1650 x 1450 mm s mluvítkem a (materiálovou propustí - dodávka interieru) ,  ( podrobnosti dle tabulky HLINÍKOVÉ VÝROBKY )</t>
  </si>
  <si>
    <t>332</t>
  </si>
  <si>
    <t>167</t>
  </si>
  <si>
    <t>767114122RP31</t>
  </si>
  <si>
    <t>Montáž stěn a dveří prosklených z hliníkových profilů do ocelové konstrukce přes 6 do 9 m2</t>
  </si>
  <si>
    <t>334</t>
  </si>
  <si>
    <t>"odkaz AL 04"  2,25*1,45+1,125*1,45+1,125*2,60</t>
  </si>
  <si>
    <t>"odkaz AL 05"  1,05*1,30+1,0*2,30</t>
  </si>
  <si>
    <t>55341365RP32</t>
  </si>
  <si>
    <t>"Odkaz AL 04"  vnitřní prosklená hliníková stěna vel. (2250+1250) x 1450 mm  s dveřmi 1250 x 2600 mm   ( podrobnosti dle tabulky HLINÍKOVÉ VÝROBKY )</t>
  </si>
  <si>
    <t>336</t>
  </si>
  <si>
    <t>169</t>
  </si>
  <si>
    <t>55341365RP33</t>
  </si>
  <si>
    <t>"Odkaz AL 05"  vnitřní prosklené hliníková okno vel. 1050 x 1300 mm  s dveřmi 1000 x 2300 mm   ( podrobnosti dle tabulky HLINÍKOVÉ VÝROBKY )</t>
  </si>
  <si>
    <t>338</t>
  </si>
  <si>
    <t>767620213</t>
  </si>
  <si>
    <t>Montáž oken s izolačními skly z hliníkových nebo ocelových profilů na polyuretanovou pěnu s dvojskly pevných do celostěnových panelů nebo ocelové konstrukce, plochy přes 1,5 do 2,5 m2</t>
  </si>
  <si>
    <t>340</t>
  </si>
  <si>
    <t>https://podminky.urs.cz/item/CS_URS_2024_02/767620213</t>
  </si>
  <si>
    <t>"odkaz AL 06"  2,40*0,80</t>
  </si>
  <si>
    <t>171</t>
  </si>
  <si>
    <t>55341004RP34</t>
  </si>
  <si>
    <t>"Odkaz AL 06 : okno Al  přerušovaným tepelným mostem s fixním zasklené bezpečnostním sklem přes plochu 1m2 v 1,5-2,5m ( podrobnosti dle tabulky HLINÍKOVÉ VÝROBKY )</t>
  </si>
  <si>
    <t>342</t>
  </si>
  <si>
    <t>344</t>
  </si>
  <si>
    <t>771</t>
  </si>
  <si>
    <t>Podlahy z dlaždic</t>
  </si>
  <si>
    <t>173</t>
  </si>
  <si>
    <t>771111011</t>
  </si>
  <si>
    <t>Příprava podkladu před provedením dlažby vysátí podlah</t>
  </si>
  <si>
    <t>346</t>
  </si>
  <si>
    <t>https://podminky.urs.cz/item/CS_URS_2024_02/771111011</t>
  </si>
  <si>
    <t>771121011</t>
  </si>
  <si>
    <t>Příprava podkladu před provedením dlažby nátěr penetrační na podlahu</t>
  </si>
  <si>
    <t>348</t>
  </si>
  <si>
    <t>https://podminky.urs.cz/item/CS_URS_2024_02/771121011</t>
  </si>
  <si>
    <t>"podlaha P 01</t>
  </si>
  <si>
    <t>"podlaha P 02</t>
  </si>
  <si>
    <t>175</t>
  </si>
  <si>
    <t>771151013</t>
  </si>
  <si>
    <t>Příprava podkladu před provedením dlažby samonivelační stěrka min. pevnosti 20 MPa, tloušťky přes 5 do 8 mm</t>
  </si>
  <si>
    <t>350</t>
  </si>
  <si>
    <t>https://podminky.urs.cz/item/CS_URS_2024_02/771151013</t>
  </si>
  <si>
    <t>771474112</t>
  </si>
  <si>
    <t>Montáž soklů z dlaždic keramických lepených cementovým flexibilním lepidlem rovných, výšky přes 65 do 90 mm</t>
  </si>
  <si>
    <t>352</t>
  </si>
  <si>
    <t>https://podminky.urs.cz/item/CS_URS_2024_02/771474112</t>
  </si>
  <si>
    <t>"1,02"  2,20+1,334</t>
  </si>
  <si>
    <t>"1,03"  (18,89+1,56+3,15+6,00+1,050+3,85+0,15)</t>
  </si>
  <si>
    <t xml:space="preserve">              (0,50*2+1,65+0,15*2+1,65*2+0,75*2)</t>
  </si>
  <si>
    <t>177</t>
  </si>
  <si>
    <t>59761184</t>
  </si>
  <si>
    <t>sokl keramický mrazuvzdorný povrch hladký/matný tl do 10mm výšky přes 65 do 90mm</t>
  </si>
  <si>
    <t>354</t>
  </si>
  <si>
    <t>771574413</t>
  </si>
  <si>
    <t>Montáž podlah z dlaždic keramických lepených cementovým flexibilním lepidlem hladkých, tloušťky do 10 mm přes 2 do 4 ks/m2</t>
  </si>
  <si>
    <t>356</t>
  </si>
  <si>
    <t>https://podminky.urs.cz/item/CS_URS_2024_02/771574413</t>
  </si>
  <si>
    <t>179</t>
  </si>
  <si>
    <t>LSS.DAK63790</t>
  </si>
  <si>
    <t>RAKO Betonico DAK63790 dlaždice slinutá, povrch glazovaný, bílošedá 598x598x10 mm protiskluznost R10/B</t>
  </si>
  <si>
    <t>358</t>
  </si>
  <si>
    <t>55,61*1,15 "Přepočtené koeficientem množství</t>
  </si>
  <si>
    <t>771591184</t>
  </si>
  <si>
    <t>Podlahy - dokončovací práce pracnější řezání dlaždic keramických rovné</t>
  </si>
  <si>
    <t>360</t>
  </si>
  <si>
    <t>https://podminky.urs.cz/item/CS_URS_2024_02/771591184</t>
  </si>
  <si>
    <t>181</t>
  </si>
  <si>
    <t>771591186</t>
  </si>
  <si>
    <t>Podlahy - dokončovací práce pracnější řezání dlaždic keramických do oblouku</t>
  </si>
  <si>
    <t>362</t>
  </si>
  <si>
    <t>https://podminky.urs.cz/item/CS_URS_2024_02/771591186</t>
  </si>
  <si>
    <t>"1,03"  (0,50*2+1,65+0,15*2+1,65*2+0,75*2)</t>
  </si>
  <si>
    <t>771591192</t>
  </si>
  <si>
    <t>Podlahy - dokončovací práce Příplatek k cenám za parketový vzor dlažby</t>
  </si>
  <si>
    <t>364</t>
  </si>
  <si>
    <t>https://podminky.urs.cz/item/CS_URS_2024_02/771591192</t>
  </si>
  <si>
    <t>183</t>
  </si>
  <si>
    <t>998771201</t>
  </si>
  <si>
    <t>Přesun hmot pro podlahy z dlaždic stanovený procentní sazbou (%) z ceny vodorovná dopravní vzdálenost do 50 m základní v objektech výšky do 6 m</t>
  </si>
  <si>
    <t>366</t>
  </si>
  <si>
    <t>https://podminky.urs.cz/item/CS_URS_2024_02/998771201</t>
  </si>
  <si>
    <t>775</t>
  </si>
  <si>
    <t>Podlahy skládané</t>
  </si>
  <si>
    <t>775429121</t>
  </si>
  <si>
    <t>Montáž lišty přechodové (vyrovnávací) připevněné vruty</t>
  </si>
  <si>
    <t>368</t>
  </si>
  <si>
    <t>https://podminky.urs.cz/item/CS_URS_2024_02/775429121</t>
  </si>
  <si>
    <t>"Odkaz z 03"  27,35</t>
  </si>
  <si>
    <t>185</t>
  </si>
  <si>
    <t>55343116RP27</t>
  </si>
  <si>
    <t>Odkaz z 03 : profil přechodový Al narážecí šířky 50mm eloxovaný stříbro,   (podrobný popis dle tabulky ZÁMEČNICKÉ A KOVOVÉ VÝROBKY )</t>
  </si>
  <si>
    <t>370</t>
  </si>
  <si>
    <t>27,35*1,08 "Přepočtené koeficientem množství</t>
  </si>
  <si>
    <t>775591197</t>
  </si>
  <si>
    <t>Ostatní prvky pro plovoucí podlahy montáž parozábrany se samolepícím proužkem</t>
  </si>
  <si>
    <t>372</t>
  </si>
  <si>
    <t>https://podminky.urs.cz/item/CS_URS_2024_02/775591197</t>
  </si>
  <si>
    <t>187</t>
  </si>
  <si>
    <t>61155367</t>
  </si>
  <si>
    <t>podložka izolační z pěnového PE s parozábranou 2mm na povrchu s LDPE fólií 0,2mm a samolepícím proužkem 15mm celková š 1,1m</t>
  </si>
  <si>
    <t>374</t>
  </si>
  <si>
    <t>12*1,08 "Přepočtené koeficientem množství</t>
  </si>
  <si>
    <t>998775201</t>
  </si>
  <si>
    <t>Přesun hmot pro podlahy skládané stanovený procentní sazbou (%) z ceny vodorovná dopravní vzdálenost do 50 m základní v objektech výšky do 6 m</t>
  </si>
  <si>
    <t>376</t>
  </si>
  <si>
    <t>https://podminky.urs.cz/item/CS_URS_2024_02/998775201</t>
  </si>
  <si>
    <t>776</t>
  </si>
  <si>
    <t>Podlahy povlakové</t>
  </si>
  <si>
    <t>189</t>
  </si>
  <si>
    <t>776111311</t>
  </si>
  <si>
    <t>Příprava podkladu povlakových podlah a stěn vysátí podlah</t>
  </si>
  <si>
    <t>378</t>
  </si>
  <si>
    <t>https://podminky.urs.cz/item/CS_URS_2024_02/776111311</t>
  </si>
  <si>
    <t>"podlaha P 03</t>
  </si>
  <si>
    <t xml:space="preserve">"podlaha P04 </t>
  </si>
  <si>
    <t>776121112</t>
  </si>
  <si>
    <t>Příprava podkladu povlakových podlah a stěn penetrace vodou ředitelná podlah</t>
  </si>
  <si>
    <t>380</t>
  </si>
  <si>
    <t>https://podminky.urs.cz/item/CS_URS_2024_02/776121112</t>
  </si>
  <si>
    <t>147,96</t>
  </si>
  <si>
    <t>191</t>
  </si>
  <si>
    <t>776141113</t>
  </si>
  <si>
    <t>Příprava podkladu povlakových podlah a stěn vyrovnání samonivelační stěrkou podlah min.pevnosti 20 MPa, tloušťky přes 5 do 8 mm</t>
  </si>
  <si>
    <t>382</t>
  </si>
  <si>
    <t>https://podminky.urs.cz/item/CS_URS_2024_02/776141113</t>
  </si>
  <si>
    <t>776251111RP35</t>
  </si>
  <si>
    <t>Montáž podlahovin z přírodního linolea vinylu (marmolea) lepením standardním lepidlem z pásů standardních</t>
  </si>
  <si>
    <t>384</t>
  </si>
  <si>
    <t>193</t>
  </si>
  <si>
    <t>28411100</t>
  </si>
  <si>
    <t>PVC vinyl homogenní se změkčovadly z přírodního oleje tl 2mm, hm 2580g/m2, hořlavost Bfl-s1, smykové tření µ 0,6, třída zátěže 34/43</t>
  </si>
  <si>
    <t>386</t>
  </si>
  <si>
    <t>101,248*1,10</t>
  </si>
  <si>
    <t>"vytažení soklu"  101,45*0,15</t>
  </si>
  <si>
    <t>776251121RP35</t>
  </si>
  <si>
    <t>Montáž podlahovin z přírodního linolea, vinylu (marmolea) lepením standardním lepidlem z pásů elektrostaticky vodivých</t>
  </si>
  <si>
    <t>388</t>
  </si>
  <si>
    <t>195</t>
  </si>
  <si>
    <t>31112198RP36</t>
  </si>
  <si>
    <t>Podlahová krytina elektrostaticky vodivá  homogenní podlahovina v rolích tl. 2,0 mm třída záítěže min. 34, protiskluznost R9</t>
  </si>
  <si>
    <t>390</t>
  </si>
  <si>
    <t>46,712*1,10</t>
  </si>
  <si>
    <t>"vytažení soklu"  60,77*0,15</t>
  </si>
  <si>
    <t>107,211*1,1 "Přepočtené koeficientem množství</t>
  </si>
  <si>
    <t>776251411</t>
  </si>
  <si>
    <t>Montáž podlahovin z přírodního linolea (marmolea) spoj podlah svařováním za tepla</t>
  </si>
  <si>
    <t>392</t>
  </si>
  <si>
    <t>https://podminky.urs.cz/item/CS_URS_2024_02/776251411</t>
  </si>
  <si>
    <t>197</t>
  </si>
  <si>
    <t>776411212</t>
  </si>
  <si>
    <t>Montáž soklíků tahaných (fabiony) z PVC obvodových, výšky přes 80 do 100 mm</t>
  </si>
  <si>
    <t>394</t>
  </si>
  <si>
    <t>https://podminky.urs.cz/item/CS_URS_2024_02/776411212</t>
  </si>
  <si>
    <t>"1,05"  (5,90+5,09)*2</t>
  </si>
  <si>
    <t>"1,07"  (3,01+1,50)*2</t>
  </si>
  <si>
    <t>"1,10" (11,10+1,95+1,65*2+3,10)*2</t>
  </si>
  <si>
    <t>"1,14"  (4,65+2,60)*2</t>
  </si>
  <si>
    <t>"1,18"  (5,225+1,90+0,80+0,60)*2</t>
  </si>
  <si>
    <t>"1,11"  (2,00+1,20)*2</t>
  </si>
  <si>
    <t>"1,12"  (1,83+1,20)*2</t>
  </si>
  <si>
    <t>"1,13"  (3,98+4,05)*2</t>
  </si>
  <si>
    <t>"1,15"  (1,55+1,35)*2</t>
  </si>
  <si>
    <t>"1,16"  (1,875+1,35)*2</t>
  </si>
  <si>
    <t>"1,17"  (5,0+4,25+0,25*3)*2</t>
  </si>
  <si>
    <t>28342163</t>
  </si>
  <si>
    <t>lišta podlahová PVC fabion</t>
  </si>
  <si>
    <t>396</t>
  </si>
  <si>
    <t>162,22*1,05</t>
  </si>
  <si>
    <t>199</t>
  </si>
  <si>
    <t>28342166</t>
  </si>
  <si>
    <t>lišta podlahová PVC zakončovací</t>
  </si>
  <si>
    <t>398</t>
  </si>
  <si>
    <t>998776201</t>
  </si>
  <si>
    <t>Přesun hmot pro podlahy povlakové stanovený procentní sazbou (%) z ceny vodorovná dopravní vzdálenost do 50 m základní v objektech výšky do 6 m</t>
  </si>
  <si>
    <t>400</t>
  </si>
  <si>
    <t>https://podminky.urs.cz/item/CS_URS_2024_02/998776201</t>
  </si>
  <si>
    <t>776-A</t>
  </si>
  <si>
    <t>Podlahy povlakové-ochrana stěn</t>
  </si>
  <si>
    <t>201</t>
  </si>
  <si>
    <t>7666997RP50</t>
  </si>
  <si>
    <t>Montáž ochrany rohů lištou rohovou</t>
  </si>
  <si>
    <t>402</t>
  </si>
  <si>
    <t>"Dle tabulky ochranné prvky</t>
  </si>
  <si>
    <t>"a 06:  ochrana rohů"  10*1,50</t>
  </si>
  <si>
    <t>553430RP51</t>
  </si>
  <si>
    <t>lepené  kryty rohů 75/75 mm délky 1,5 m</t>
  </si>
  <si>
    <t>404</t>
  </si>
  <si>
    <t>"viz. montáž +ztratné" 15*1,10</t>
  </si>
  <si>
    <t>203</t>
  </si>
  <si>
    <t>7666997RP57</t>
  </si>
  <si>
    <t>Lepení ochranných pásů na dveře( včetně očištění a přípravy podkladu pro lepení)</t>
  </si>
  <si>
    <t>ks</t>
  </si>
  <si>
    <t>406</t>
  </si>
  <si>
    <t xml:space="preserve">"ochranné pláty - standartní úprava pro ochranu dveří výšky " </t>
  </si>
  <si>
    <t>"odkaz  a03"  5</t>
  </si>
  <si>
    <t>"odkaz  a04"  4+4</t>
  </si>
  <si>
    <t>553430RP59</t>
  </si>
  <si>
    <t>ochranné pláty pro ochranu dveří - standartní tvary</t>
  </si>
  <si>
    <t>408</t>
  </si>
  <si>
    <t>"odkaz  a04"  4</t>
  </si>
  <si>
    <t>205</t>
  </si>
  <si>
    <t>553430RP591</t>
  </si>
  <si>
    <t>ochranné pláty pro ochranu dveří -číslo dveří</t>
  </si>
  <si>
    <t>410</t>
  </si>
  <si>
    <t>776521RP45</t>
  </si>
  <si>
    <t>Lepení pásů akrylvinylových ochranných pásů ( systémové řešení)</t>
  </si>
  <si>
    <t>412</t>
  </si>
  <si>
    <t xml:space="preserve">" podrobnosti viz. sklady konstrukcí a tabulka ostatních výrobků" </t>
  </si>
  <si>
    <t xml:space="preserve">"průběžný  pás 300 mm" </t>
  </si>
  <si>
    <t>"Odkaz a02"  35,00*2</t>
  </si>
  <si>
    <t>207</t>
  </si>
  <si>
    <t>28412RP51</t>
  </si>
  <si>
    <t>akrylvinylový pás šířky 300 mm</t>
  </si>
  <si>
    <t>414</t>
  </si>
  <si>
    <t xml:space="preserve">" viz. montáž + ztratné" </t>
  </si>
  <si>
    <t>" oskaz a02"  35,0*2*1,10</t>
  </si>
  <si>
    <t>776995RP69</t>
  </si>
  <si>
    <t>Dodávka a montáž ochranného madla na stěnu pomocí hmoždinek včetně rohových a ukončovacích systémových profilů, antibakteriální úprava</t>
  </si>
  <si>
    <t>416</t>
  </si>
  <si>
    <t>"madlo - hliníková kostra, akrylvinylový kryt pr. max. 40 mm( včetně kotvení , koncových prvků, konzol)"</t>
  </si>
  <si>
    <t>" odkaz  a01"  21,00</t>
  </si>
  <si>
    <t>209</t>
  </si>
  <si>
    <t>998776202</t>
  </si>
  <si>
    <t>Přesun hmot procentní pro podlahy povlakové v objektech v přes 6 do 12 m</t>
  </si>
  <si>
    <t>418</t>
  </si>
  <si>
    <t>776-B</t>
  </si>
  <si>
    <t>Podlahy povlakové - demontáže</t>
  </si>
  <si>
    <t>776201811</t>
  </si>
  <si>
    <t>Demontáž povlakových podlahovin lepených ručně bez podložky</t>
  </si>
  <si>
    <t>420</t>
  </si>
  <si>
    <t>https://podminky.urs.cz/item/CS_URS_2024_02/776201811</t>
  </si>
  <si>
    <t>211</t>
  </si>
  <si>
    <t>776410811</t>
  </si>
  <si>
    <t>Demontáž soklíků nebo lišt pryžových nebo plastových</t>
  </si>
  <si>
    <t>422</t>
  </si>
  <si>
    <t>https://podminky.urs.cz/item/CS_URS_2024_02/776410811</t>
  </si>
  <si>
    <t>"101-102" (5,225+0,30+5,75)*2</t>
  </si>
  <si>
    <t xml:space="preserve">                     (5,10+3,70*2+4,20+4,0+4,30+1,35*2 +0,45*3)</t>
  </si>
  <si>
    <t>"104"     (3,98+6,35)*2</t>
  </si>
  <si>
    <t>781</t>
  </si>
  <si>
    <t>Dokončovací práce - obklady</t>
  </si>
  <si>
    <t>781121011</t>
  </si>
  <si>
    <t>Příprava podkladu před provedením obkladu nátěr penetrační na stěnu</t>
  </si>
  <si>
    <t>424</t>
  </si>
  <si>
    <t>https://podminky.urs.cz/item/CS_URS_2024_02/781121011</t>
  </si>
  <si>
    <t>"1,05"  (1,00+0,40)*1,40</t>
  </si>
  <si>
    <t>"1,13"  (1,00+0,15*2)*1,40</t>
  </si>
  <si>
    <t>"1,14"  (1,00+0,40)*1,40</t>
  </si>
  <si>
    <t>"1,17"  (1,00)*1,40</t>
  </si>
  <si>
    <t>"1,18"  (1,00+0,60)*1,40</t>
  </si>
  <si>
    <t>"1,19"  (1,00+0,40)*1,40</t>
  </si>
  <si>
    <t>213</t>
  </si>
  <si>
    <t>781472219</t>
  </si>
  <si>
    <t>Montáž keramických obkladů stěn lepených cementovým flexibilním lepidlem hladkých přes 22 do 25 ks/m2</t>
  </si>
  <si>
    <t>426</t>
  </si>
  <si>
    <t>https://podminky.urs.cz/item/CS_URS_2024_02/781472219</t>
  </si>
  <si>
    <t>59761704</t>
  </si>
  <si>
    <t>obklad keramický nemrazuvzdorný povrch hladký/lesklý tl do 10mm přes 22 do 25ks/m2</t>
  </si>
  <si>
    <t>428</t>
  </si>
  <si>
    <t>11,34*1,1 "Přepočtené koeficientem množství</t>
  </si>
  <si>
    <t>215</t>
  </si>
  <si>
    <t>781492111</t>
  </si>
  <si>
    <t>Obklad - dokončující práce montáž profilu kladeného do malty rohového</t>
  </si>
  <si>
    <t>430</t>
  </si>
  <si>
    <t>https://podminky.urs.cz/item/CS_URS_2024_02/781492111</t>
  </si>
  <si>
    <t>"1,05"  (1,00+0,40)+1,40*2</t>
  </si>
  <si>
    <t>"1,13"  (1,00+0,15*2)+1,40*2</t>
  </si>
  <si>
    <t>"1,14"  (1,00+0,40)+1,40*2</t>
  </si>
  <si>
    <t>"1,17"  (1,00)*+1,40*2</t>
  </si>
  <si>
    <t>"1,18"  (1,00+0,60)+1,40*2</t>
  </si>
  <si>
    <t>"1,19"  (1,00+0,40)+1,40*2</t>
  </si>
  <si>
    <t>19416007</t>
  </si>
  <si>
    <t>lišta ukončovací z eloxovaného hliníku 8mm</t>
  </si>
  <si>
    <t>432</t>
  </si>
  <si>
    <t>23,9*1,05 "Přepočtené koeficientem množství</t>
  </si>
  <si>
    <t>217</t>
  </si>
  <si>
    <t>998781201</t>
  </si>
  <si>
    <t>Přesun hmot pro obklady keramické stanovený procentní sazbou (%) z ceny vodorovná dopravní vzdálenost do 50 m základní v objektech výšky do 6 m</t>
  </si>
  <si>
    <t>434</t>
  </si>
  <si>
    <t>https://podminky.urs.cz/item/CS_URS_2024_02/998781201</t>
  </si>
  <si>
    <t>783</t>
  </si>
  <si>
    <t>Dokončovací práce - nátěry</t>
  </si>
  <si>
    <t>783301311</t>
  </si>
  <si>
    <t>Příprava podkladu zámečnických konstrukcí před provedením nátěru odmaštění odmašťovačem vodou ředitelným</t>
  </si>
  <si>
    <t>436</t>
  </si>
  <si>
    <t>https://podminky.urs.cz/item/CS_URS_2024_02/783301311</t>
  </si>
  <si>
    <t>"kotení desky pro uložení profilu P8 400x400 mm "  24*0,42*0,42*2</t>
  </si>
  <si>
    <t>"kotení desky pro uložení profilu P8 300x250 mm "  4*0,32*0,27*2</t>
  </si>
  <si>
    <t>5,80*0,551*7</t>
  </si>
  <si>
    <t>(1,40*4+1,50*2+1,70*2+2,30*4)*0,551</t>
  </si>
  <si>
    <t>5,65*4*0,848</t>
  </si>
  <si>
    <t>"Stávající zárubeň</t>
  </si>
  <si>
    <t>(0,80+1,97*2)*0,25</t>
  </si>
  <si>
    <t>219</t>
  </si>
  <si>
    <t>783314201</t>
  </si>
  <si>
    <t>Základní antikorozní nátěr zámečnických konstrukcí jednonásobný syntetický standardní</t>
  </si>
  <si>
    <t>438</t>
  </si>
  <si>
    <t>https://podminky.urs.cz/item/CS_URS_2024_02/783314201</t>
  </si>
  <si>
    <t>783315101</t>
  </si>
  <si>
    <t>Mezinátěr zámečnických konstrukcí jednonásobný syntetický standardní</t>
  </si>
  <si>
    <t>440</t>
  </si>
  <si>
    <t>https://podminky.urs.cz/item/CS_URS_2024_02/783315101</t>
  </si>
  <si>
    <t>221</t>
  </si>
  <si>
    <t>783317101</t>
  </si>
  <si>
    <t>Krycí nátěr (email) zámečnických konstrukcí jednonásobný syntetický standardní</t>
  </si>
  <si>
    <t>442</t>
  </si>
  <si>
    <t>https://podminky.urs.cz/item/CS_URS_2024_02/783317101</t>
  </si>
  <si>
    <t>783801403</t>
  </si>
  <si>
    <t>Příprava podkladu omítek před provedením nátěru oprášení</t>
  </si>
  <si>
    <t>444</t>
  </si>
  <si>
    <t>https://podminky.urs.cz/item/CS_URS_2024_02/783801403</t>
  </si>
  <si>
    <t>"1,07"  (3,01+1,50)*2*3,10</t>
  </si>
  <si>
    <t>"1,11"  (2,0+1,20)*2*3,10</t>
  </si>
  <si>
    <t>"1,12"  (1,83+1,20)*2*3,10</t>
  </si>
  <si>
    <t>"1,13"  (3,98+0,15+4,05)*2*3,10</t>
  </si>
  <si>
    <t>"1,16"  (1,875+1,35)*2*3,10</t>
  </si>
  <si>
    <t>"1,17" (5,10+4,25)*2*3,10</t>
  </si>
  <si>
    <t>"1,19"  (4,625+3,70)*2*3,10</t>
  </si>
  <si>
    <t>223</t>
  </si>
  <si>
    <t>783823135</t>
  </si>
  <si>
    <t>Penetrační nátěr omítek hladkých omítek hladkých, zrnitých tenkovrstvých nebo štukových stupně členitosti 1 a 2 silikon akrylátový</t>
  </si>
  <si>
    <t>446</t>
  </si>
  <si>
    <t>https://podminky.urs.cz/item/CS_URS_2024_02/783823135</t>
  </si>
  <si>
    <t>783827125RP37</t>
  </si>
  <si>
    <t>Krycí (ochranný ) nátěr omítek jednonásobný hladkých omítek hladkých, zrnitých tenkovrstvých nebo štukových stupně členitosti 1 a 2 silikono akrylátový bezbarvý matný</t>
  </si>
  <si>
    <t>448</t>
  </si>
  <si>
    <t>225</t>
  </si>
  <si>
    <t>783827425RP38</t>
  </si>
  <si>
    <t>Krycí (ochranný ) nátěr omítek dvojnásobný hladkých omítek hladkých, zrnitých tenkovrstvých nebo štukových stupně členitosti 1 a 2 silikon akrylátový bezbarvý matný</t>
  </si>
  <si>
    <t>450</t>
  </si>
  <si>
    <t>784</t>
  </si>
  <si>
    <t>Dokončovací práce - malby a tapety</t>
  </si>
  <si>
    <t>784111001</t>
  </si>
  <si>
    <t>Oprášení (ometení) podkladu v místnostech výšky do 3,80 m</t>
  </si>
  <si>
    <t>452</t>
  </si>
  <si>
    <t>https://podminky.urs.cz/item/CS_URS_2024_02/784111001</t>
  </si>
  <si>
    <t>"Strop</t>
  </si>
  <si>
    <t>"stěny SDK</t>
  </si>
  <si>
    <t xml:space="preserve">               (5,19*4,15+5,50*3,20/2)*2</t>
  </si>
  <si>
    <t>"Stávající štukové omítky stěn</t>
  </si>
  <si>
    <t xml:space="preserve">             -(1,564+1,43)*2,20-5,254*2,80+4,0*3</t>
  </si>
  <si>
    <t>"1,58"   3,55*2,95+(3,55+2,95*2)*0,30</t>
  </si>
  <si>
    <t>"1,05"  (3,55+0,15*2)*(2,95+0,10)</t>
  </si>
  <si>
    <t>"1,07"  (0,60+3,16+0,45+3,01)*2*3,10</t>
  </si>
  <si>
    <t>"1,11"  (2,00+1,20)*2*3,10</t>
  </si>
  <si>
    <t>"1,12"  (1,83+1,20+1,83)*3,10</t>
  </si>
  <si>
    <t>"1,14" (4,65+2,60+0,10)*3,10</t>
  </si>
  <si>
    <t>"místo obkladdu z kameniny</t>
  </si>
  <si>
    <t>66,65*3,10</t>
  </si>
  <si>
    <t>227</t>
  </si>
  <si>
    <t>784181121</t>
  </si>
  <si>
    <t>Penetrace podkladu jednonásobná hloubková akrylátová bezbarvá v místnostech výšky do 3,80 m</t>
  </si>
  <si>
    <t>454</t>
  </si>
  <si>
    <t>https://podminky.urs.cz/item/CS_URS_2024_02/784181121</t>
  </si>
  <si>
    <t>784211001</t>
  </si>
  <si>
    <t>Malby z malířských směsí oděruvzdorných za mokra jednonásobné, bílé za mokra odruvzdorné výborně v místnostech výšky do 3,80 m</t>
  </si>
  <si>
    <t>456</t>
  </si>
  <si>
    <t>https://podminky.urs.cz/item/CS_URS_2024_02/784211001</t>
  </si>
  <si>
    <t>229</t>
  </si>
  <si>
    <t>784211063</t>
  </si>
  <si>
    <t>Malby z malířských směsí oděruvzdorných za mokra Příplatek k cenám jednonásobných maleb za provádění barevné malby tónované na tónovacích automatech, v odstínu středně sytém</t>
  </si>
  <si>
    <t>458</t>
  </si>
  <si>
    <t>https://podminky.urs.cz/item/CS_URS_2024_02/784211063</t>
  </si>
  <si>
    <t>770,788</t>
  </si>
  <si>
    <t>784211101</t>
  </si>
  <si>
    <t>Malby z malířských směsí oděruvzdorných za mokra dvojnásobné, bílé za mokra oděruvzdorné výborně v místnostech výšky do 3,80 m</t>
  </si>
  <si>
    <t>460</t>
  </si>
  <si>
    <t>https://podminky.urs.cz/item/CS_URS_2024_02/784211101</t>
  </si>
  <si>
    <t>231</t>
  </si>
  <si>
    <t>784211163</t>
  </si>
  <si>
    <t>Malby z malířských směsí oděruvzdorných za mokra Příplatek k cenám dvojnásobných maleb za provádění barevné malby tónované na tónovacích automatech, v odstínu středně sytém</t>
  </si>
  <si>
    <t>462</t>
  </si>
  <si>
    <t>https://podminky.urs.cz/item/CS_URS_2024_02/784211163</t>
  </si>
  <si>
    <t>-1,95*3,10</t>
  </si>
  <si>
    <t>-(3,83+4,65)*3,10</t>
  </si>
  <si>
    <t>786</t>
  </si>
  <si>
    <t>Dokončovací práce - čalounické úpravy</t>
  </si>
  <si>
    <t>786614001</t>
  </si>
  <si>
    <t>Montáž venkovních rolet upevněných na rám okenního nebo dveřního otvoru nebo na ostění, ovládaných motorem, včetně horního boxu a vodících profilů, plochy do 4 m2</t>
  </si>
  <si>
    <t>464</t>
  </si>
  <si>
    <t>https://podminky.urs.cz/item/CS_URS_2024_02/786614001</t>
  </si>
  <si>
    <t>"odkaz z/06"  1</t>
  </si>
  <si>
    <t>233</t>
  </si>
  <si>
    <t>786001RP5</t>
  </si>
  <si>
    <t>Odkaz z/06:  roleta solární zatemňujícípro světlík velikosti 2000 X 1000 MM (podrobný popis dle tabulky ZÁMEČNICKÉ A KOVOVÉ VÝROBKY )</t>
  </si>
  <si>
    <t>466</t>
  </si>
  <si>
    <t>786624121R036</t>
  </si>
  <si>
    <t>Montáž zastiňujících žaluzií lamelových před okna pevná hliníková</t>
  </si>
  <si>
    <t>468</t>
  </si>
  <si>
    <t>"pro odkaz  Al 03"  1,65*1,45*2</t>
  </si>
  <si>
    <t>235</t>
  </si>
  <si>
    <t>55346200RP37</t>
  </si>
  <si>
    <t>žaluzie horizontální interiérové</t>
  </si>
  <si>
    <t>470</t>
  </si>
  <si>
    <t>998786201</t>
  </si>
  <si>
    <t>Přesun hmot pro stínění a čalounické úpravy stanovený procentní sazbou (%) z ceny vodorovná dopravní vzdálenost do 50 m základní v objektech výšky do 6 m</t>
  </si>
  <si>
    <t>472</t>
  </si>
  <si>
    <t>https://podminky.urs.cz/item/CS_URS_2024_02/998786201</t>
  </si>
  <si>
    <t>OST</t>
  </si>
  <si>
    <t>Sammostatné rozpočty</t>
  </si>
  <si>
    <t>721</t>
  </si>
  <si>
    <t>Zdravotechnika</t>
  </si>
  <si>
    <t>237</t>
  </si>
  <si>
    <t>721001</t>
  </si>
  <si>
    <t>Zdravoinstalace - dle samostatného rozpočtu</t>
  </si>
  <si>
    <t>474</t>
  </si>
  <si>
    <t>731</t>
  </si>
  <si>
    <t>Ústřední vytápění</t>
  </si>
  <si>
    <t>731001</t>
  </si>
  <si>
    <t>Ústřední topení dle samostatného rozpočtu</t>
  </si>
  <si>
    <t>476</t>
  </si>
  <si>
    <t>741</t>
  </si>
  <si>
    <t>Elektroinstalace - silnoproud</t>
  </si>
  <si>
    <t>239</t>
  </si>
  <si>
    <t>7411001</t>
  </si>
  <si>
    <t>Silnoproudá lektroinstalace dle samostatného rozpočtu</t>
  </si>
  <si>
    <t>478</t>
  </si>
  <si>
    <t>742</t>
  </si>
  <si>
    <t>Elektroinstalace - slaboproud</t>
  </si>
  <si>
    <t>7412001</t>
  </si>
  <si>
    <t>Slaboproudá ektroinstalace dle samostatného rozpočtu</t>
  </si>
  <si>
    <t>480</t>
  </si>
  <si>
    <t>751</t>
  </si>
  <si>
    <t>Vzduchotechnika</t>
  </si>
  <si>
    <t>241</t>
  </si>
  <si>
    <t>751001</t>
  </si>
  <si>
    <t>Vzduchotechnika dle samostatného rozpočtu</t>
  </si>
  <si>
    <t>482</t>
  </si>
  <si>
    <t>VRN</t>
  </si>
  <si>
    <t>Vedlejší rozpočtové náklady</t>
  </si>
  <si>
    <t>VRN3</t>
  </si>
  <si>
    <t>Zařízení staveniště</t>
  </si>
  <si>
    <t>030001000</t>
  </si>
  <si>
    <t>484</t>
  </si>
  <si>
    <t>https://podminky.urs.cz/item/CS_URS_2024_02/030001000</t>
  </si>
  <si>
    <t>0,00428571428571429*2,1 "Přepočtené koeficientem množství</t>
  </si>
  <si>
    <t>VRN7</t>
  </si>
  <si>
    <t>Provozní vlivy</t>
  </si>
  <si>
    <t>243</t>
  </si>
  <si>
    <t>070001000</t>
  </si>
  <si>
    <t>486</t>
  </si>
  <si>
    <t>https://podminky.urs.cz/item/CS_URS_2024_02/070001000</t>
  </si>
  <si>
    <t>0,01*1,5 "Přepočtené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</si>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</sst>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612321341" TargetMode="External"/><Relationship Id="rId117" Type="http://schemas.openxmlformats.org/officeDocument/2006/relationships/hyperlink" Target="https://podminky.urs.cz/item/CS_URS_2024_02/767531821" TargetMode="External"/><Relationship Id="rId21" Type="http://schemas.openxmlformats.org/officeDocument/2006/relationships/hyperlink" Target="https://podminky.urs.cz/item/CS_URS_2024_02/612325301" TargetMode="External"/><Relationship Id="rId42" Type="http://schemas.openxmlformats.org/officeDocument/2006/relationships/hyperlink" Target="https://podminky.urs.cz/item/CS_URS_2024_02/963015111" TargetMode="External"/><Relationship Id="rId47" Type="http://schemas.openxmlformats.org/officeDocument/2006/relationships/hyperlink" Target="https://podminky.urs.cz/item/CS_URS_2024_02/965082933" TargetMode="External"/><Relationship Id="rId63" Type="http://schemas.openxmlformats.org/officeDocument/2006/relationships/hyperlink" Target="https://podminky.urs.cz/item/CS_URS_2024_02/978013191" TargetMode="External"/><Relationship Id="rId68" Type="http://schemas.openxmlformats.org/officeDocument/2006/relationships/hyperlink" Target="https://podminky.urs.cz/item/CS_URS_2024_02/997013501" TargetMode="External"/><Relationship Id="rId84" Type="http://schemas.openxmlformats.org/officeDocument/2006/relationships/hyperlink" Target="https://podminky.urs.cz/item/CS_URS_2024_02/998712201" TargetMode="External"/><Relationship Id="rId89" Type="http://schemas.openxmlformats.org/officeDocument/2006/relationships/hyperlink" Target="https://podminky.urs.cz/item/CS_URS_2024_02/713111111" TargetMode="External"/><Relationship Id="rId112" Type="http://schemas.openxmlformats.org/officeDocument/2006/relationships/hyperlink" Target="https://podminky.urs.cz/item/CS_URS_2024_02/767112811" TargetMode="External"/><Relationship Id="rId133" Type="http://schemas.openxmlformats.org/officeDocument/2006/relationships/hyperlink" Target="https://podminky.urs.cz/item/CS_URS_2024_02/998775201" TargetMode="External"/><Relationship Id="rId138" Type="http://schemas.openxmlformats.org/officeDocument/2006/relationships/hyperlink" Target="https://podminky.urs.cz/item/CS_URS_2024_02/776411212" TargetMode="External"/><Relationship Id="rId154" Type="http://schemas.openxmlformats.org/officeDocument/2006/relationships/hyperlink" Target="https://podminky.urs.cz/item/CS_URS_2024_02/784211001" TargetMode="External"/><Relationship Id="rId159" Type="http://schemas.openxmlformats.org/officeDocument/2006/relationships/hyperlink" Target="https://podminky.urs.cz/item/CS_URS_2024_02/998786201" TargetMode="External"/><Relationship Id="rId16" Type="http://schemas.openxmlformats.org/officeDocument/2006/relationships/hyperlink" Target="https://podminky.urs.cz/item/CS_URS_2024_02/346244381" TargetMode="External"/><Relationship Id="rId107" Type="http://schemas.openxmlformats.org/officeDocument/2006/relationships/hyperlink" Target="https://podminky.urs.cz/item/CS_URS_2024_02/767531215" TargetMode="External"/><Relationship Id="rId11" Type="http://schemas.openxmlformats.org/officeDocument/2006/relationships/hyperlink" Target="https://podminky.urs.cz/item/CS_URS_2024_02/340239212" TargetMode="External"/><Relationship Id="rId32" Type="http://schemas.openxmlformats.org/officeDocument/2006/relationships/hyperlink" Target="https://podminky.urs.cz/item/CS_URS_2024_02/632451234" TargetMode="External"/><Relationship Id="rId37" Type="http://schemas.openxmlformats.org/officeDocument/2006/relationships/hyperlink" Target="https://podminky.urs.cz/item/CS_URS_2024_02/949101112" TargetMode="External"/><Relationship Id="rId53" Type="http://schemas.openxmlformats.org/officeDocument/2006/relationships/hyperlink" Target="https://podminky.urs.cz/item/CS_URS_2024_02/971033351" TargetMode="External"/><Relationship Id="rId58" Type="http://schemas.openxmlformats.org/officeDocument/2006/relationships/hyperlink" Target="https://podminky.urs.cz/item/CS_URS_2024_02/977211113" TargetMode="External"/><Relationship Id="rId74" Type="http://schemas.openxmlformats.org/officeDocument/2006/relationships/hyperlink" Target="https://podminky.urs.cz/item/CS_URS_2024_02/997013655" TargetMode="External"/><Relationship Id="rId79" Type="http://schemas.openxmlformats.org/officeDocument/2006/relationships/hyperlink" Target="https://podminky.urs.cz/item/CS_URS_2024_02/711141559" TargetMode="External"/><Relationship Id="rId102" Type="http://schemas.openxmlformats.org/officeDocument/2006/relationships/hyperlink" Target="https://podminky.urs.cz/item/CS_URS_2024_02/766691914" TargetMode="External"/><Relationship Id="rId123" Type="http://schemas.openxmlformats.org/officeDocument/2006/relationships/hyperlink" Target="https://podminky.urs.cz/item/CS_URS_2024_02/771121011" TargetMode="External"/><Relationship Id="rId128" Type="http://schemas.openxmlformats.org/officeDocument/2006/relationships/hyperlink" Target="https://podminky.urs.cz/item/CS_URS_2024_02/771591186" TargetMode="External"/><Relationship Id="rId144" Type="http://schemas.openxmlformats.org/officeDocument/2006/relationships/hyperlink" Target="https://podminky.urs.cz/item/CS_URS_2024_02/781492111" TargetMode="External"/><Relationship Id="rId149" Type="http://schemas.openxmlformats.org/officeDocument/2006/relationships/hyperlink" Target="https://podminky.urs.cz/item/CS_URS_2024_02/783317101" TargetMode="External"/><Relationship Id="rId5" Type="http://schemas.openxmlformats.org/officeDocument/2006/relationships/hyperlink" Target="https://podminky.urs.cz/item/CS_URS_2024_02/181912112" TargetMode="External"/><Relationship Id="rId90" Type="http://schemas.openxmlformats.org/officeDocument/2006/relationships/hyperlink" Target="https://podminky.urs.cz/item/CS_URS_2024_02/713121121" TargetMode="External"/><Relationship Id="rId95" Type="http://schemas.openxmlformats.org/officeDocument/2006/relationships/hyperlink" Target="https://podminky.urs.cz/item/CS_URS_2024_02/762331921" TargetMode="External"/><Relationship Id="rId160" Type="http://schemas.openxmlformats.org/officeDocument/2006/relationships/hyperlink" Target="https://podminky.urs.cz/item/CS_URS_2024_02/030001000" TargetMode="External"/><Relationship Id="rId22" Type="http://schemas.openxmlformats.org/officeDocument/2006/relationships/hyperlink" Target="https://podminky.urs.cz/item/CS_URS_2024_02/619991001" TargetMode="External"/><Relationship Id="rId27" Type="http://schemas.openxmlformats.org/officeDocument/2006/relationships/hyperlink" Target="https://podminky.urs.cz/item/CS_URS_2024_02/631311121" TargetMode="External"/><Relationship Id="rId43" Type="http://schemas.openxmlformats.org/officeDocument/2006/relationships/hyperlink" Target="https://podminky.urs.cz/item/CS_URS_2024_02/965045112" TargetMode="External"/><Relationship Id="rId48" Type="http://schemas.openxmlformats.org/officeDocument/2006/relationships/hyperlink" Target="https://podminky.urs.cz/item/CS_URS_2024_02/967031132" TargetMode="External"/><Relationship Id="rId64" Type="http://schemas.openxmlformats.org/officeDocument/2006/relationships/hyperlink" Target="https://podminky.urs.cz/item/CS_URS_2024_02/978035127" TargetMode="External"/><Relationship Id="rId69" Type="http://schemas.openxmlformats.org/officeDocument/2006/relationships/hyperlink" Target="https://podminky.urs.cz/item/CS_URS_2024_02/997013509" TargetMode="External"/><Relationship Id="rId113" Type="http://schemas.openxmlformats.org/officeDocument/2006/relationships/hyperlink" Target="https://podminky.urs.cz/item/CS_URS_2024_02/767581802" TargetMode="External"/><Relationship Id="rId118" Type="http://schemas.openxmlformats.org/officeDocument/2006/relationships/hyperlink" Target="https://podminky.urs.cz/item/CS_URS_2024_02/767590830" TargetMode="External"/><Relationship Id="rId134" Type="http://schemas.openxmlformats.org/officeDocument/2006/relationships/hyperlink" Target="https://podminky.urs.cz/item/CS_URS_2024_02/776111311" TargetMode="External"/><Relationship Id="rId139" Type="http://schemas.openxmlformats.org/officeDocument/2006/relationships/hyperlink" Target="https://podminky.urs.cz/item/CS_URS_2024_02/998776201" TargetMode="External"/><Relationship Id="rId80" Type="http://schemas.openxmlformats.org/officeDocument/2006/relationships/hyperlink" Target="https://podminky.urs.cz/item/CS_URS_2024_02/998711201" TargetMode="External"/><Relationship Id="rId85" Type="http://schemas.openxmlformats.org/officeDocument/2006/relationships/hyperlink" Target="https://podminky.urs.cz/item/CS_URS_2024_02/712775921" TargetMode="External"/><Relationship Id="rId150" Type="http://schemas.openxmlformats.org/officeDocument/2006/relationships/hyperlink" Target="https://podminky.urs.cz/item/CS_URS_2024_02/783801403" TargetMode="External"/><Relationship Id="rId155" Type="http://schemas.openxmlformats.org/officeDocument/2006/relationships/hyperlink" Target="https://podminky.urs.cz/item/CS_URS_2024_02/784211063" TargetMode="External"/><Relationship Id="rId12" Type="http://schemas.openxmlformats.org/officeDocument/2006/relationships/hyperlink" Target="https://podminky.urs.cz/item/CS_URS_2024_02/342244201" TargetMode="External"/><Relationship Id="rId17" Type="http://schemas.openxmlformats.org/officeDocument/2006/relationships/hyperlink" Target="https://podminky.urs.cz/item/CS_URS_2024_02/413232221" TargetMode="External"/><Relationship Id="rId33" Type="http://schemas.openxmlformats.org/officeDocument/2006/relationships/hyperlink" Target="https://podminky.urs.cz/item/CS_URS_2024_02/632481213" TargetMode="External"/><Relationship Id="rId38" Type="http://schemas.openxmlformats.org/officeDocument/2006/relationships/hyperlink" Target="https://podminky.urs.cz/item/CS_URS_2024_02/952901111" TargetMode="External"/><Relationship Id="rId59" Type="http://schemas.openxmlformats.org/officeDocument/2006/relationships/hyperlink" Target="https://podminky.urs.cz/item/CS_URS_2024_02/977312111" TargetMode="External"/><Relationship Id="rId103" Type="http://schemas.openxmlformats.org/officeDocument/2006/relationships/hyperlink" Target="https://podminky.urs.cz/item/CS_URS_2024_02/998766201" TargetMode="External"/><Relationship Id="rId108" Type="http://schemas.openxmlformats.org/officeDocument/2006/relationships/hyperlink" Target="https://podminky.urs.cz/item/CS_URS_2024_02/767831023" TargetMode="External"/><Relationship Id="rId124" Type="http://schemas.openxmlformats.org/officeDocument/2006/relationships/hyperlink" Target="https://podminky.urs.cz/item/CS_URS_2024_02/771151013" TargetMode="External"/><Relationship Id="rId129" Type="http://schemas.openxmlformats.org/officeDocument/2006/relationships/hyperlink" Target="https://podminky.urs.cz/item/CS_URS_2024_02/771591192" TargetMode="External"/><Relationship Id="rId20" Type="http://schemas.openxmlformats.org/officeDocument/2006/relationships/hyperlink" Target="https://podminky.urs.cz/item/CS_URS_2024_02/612321321" TargetMode="External"/><Relationship Id="rId41" Type="http://schemas.openxmlformats.org/officeDocument/2006/relationships/hyperlink" Target="https://podminky.urs.cz/item/CS_URS_2024_02/962031133" TargetMode="External"/><Relationship Id="rId54" Type="http://schemas.openxmlformats.org/officeDocument/2006/relationships/hyperlink" Target="https://podminky.urs.cz/item/CS_URS_2024_02/971033651" TargetMode="External"/><Relationship Id="rId62" Type="http://schemas.openxmlformats.org/officeDocument/2006/relationships/hyperlink" Target="https://podminky.urs.cz/item/CS_URS_2024_02/974042547" TargetMode="External"/><Relationship Id="rId70" Type="http://schemas.openxmlformats.org/officeDocument/2006/relationships/hyperlink" Target="https://podminky.urs.cz/item/CS_URS_2024_02/997013601" TargetMode="External"/><Relationship Id="rId75" Type="http://schemas.openxmlformats.org/officeDocument/2006/relationships/hyperlink" Target="https://podminky.urs.cz/item/CS_URS_2024_02/997013814" TargetMode="External"/><Relationship Id="rId83" Type="http://schemas.openxmlformats.org/officeDocument/2006/relationships/hyperlink" Target="https://podminky.urs.cz/item/CS_URS_2024_02/712775911" TargetMode="External"/><Relationship Id="rId88" Type="http://schemas.openxmlformats.org/officeDocument/2006/relationships/hyperlink" Target="https://podminky.urs.cz/item/CS_URS_2024_02/713140813" TargetMode="External"/><Relationship Id="rId91" Type="http://schemas.openxmlformats.org/officeDocument/2006/relationships/hyperlink" Target="https://podminky.urs.cz/item/CS_URS_2024_02/998713201" TargetMode="External"/><Relationship Id="rId96" Type="http://schemas.openxmlformats.org/officeDocument/2006/relationships/hyperlink" Target="https://podminky.urs.cz/item/CS_URS_2024_02/762341933" TargetMode="External"/><Relationship Id="rId111" Type="http://schemas.openxmlformats.org/officeDocument/2006/relationships/hyperlink" Target="https://podminky.urs.cz/item/CS_URS_2024_02/998767201" TargetMode="External"/><Relationship Id="rId132" Type="http://schemas.openxmlformats.org/officeDocument/2006/relationships/hyperlink" Target="https://podminky.urs.cz/item/CS_URS_2024_02/775591197" TargetMode="External"/><Relationship Id="rId140" Type="http://schemas.openxmlformats.org/officeDocument/2006/relationships/hyperlink" Target="https://podminky.urs.cz/item/CS_URS_2024_02/776201811" TargetMode="External"/><Relationship Id="rId145" Type="http://schemas.openxmlformats.org/officeDocument/2006/relationships/hyperlink" Target="https://podminky.urs.cz/item/CS_URS_2024_02/998781201" TargetMode="External"/><Relationship Id="rId153" Type="http://schemas.openxmlformats.org/officeDocument/2006/relationships/hyperlink" Target="https://podminky.urs.cz/item/CS_URS_2024_02/784181121" TargetMode="External"/><Relationship Id="rId161" Type="http://schemas.openxmlformats.org/officeDocument/2006/relationships/hyperlink" Target="https://podminky.urs.cz/item/CS_URS_2024_02/070001000" TargetMode="External"/><Relationship Id="rId1" Type="http://schemas.openxmlformats.org/officeDocument/2006/relationships/hyperlink" Target="https://podminky.urs.cz/item/CS_URS_2024_02/132212131" TargetMode="External"/><Relationship Id="rId6" Type="http://schemas.openxmlformats.org/officeDocument/2006/relationships/hyperlink" Target="https://podminky.urs.cz/item/CS_URS_2024_02/317168022" TargetMode="External"/><Relationship Id="rId15" Type="http://schemas.openxmlformats.org/officeDocument/2006/relationships/hyperlink" Target="https://podminky.urs.cz/item/CS_URS_2024_02/342291131" TargetMode="External"/><Relationship Id="rId23" Type="http://schemas.openxmlformats.org/officeDocument/2006/relationships/hyperlink" Target="https://podminky.urs.cz/item/CS_URS_2024_01/612315211" TargetMode="External"/><Relationship Id="rId28" Type="http://schemas.openxmlformats.org/officeDocument/2006/relationships/hyperlink" Target="https://podminky.urs.cz/item/CS_URS_2024_02/631311131" TargetMode="External"/><Relationship Id="rId36" Type="http://schemas.openxmlformats.org/officeDocument/2006/relationships/hyperlink" Target="https://podminky.urs.cz/item/CS_URS_2024_02/949101111" TargetMode="External"/><Relationship Id="rId49" Type="http://schemas.openxmlformats.org/officeDocument/2006/relationships/hyperlink" Target="https://podminky.urs.cz/item/CS_URS_2024_02/968072455" TargetMode="External"/><Relationship Id="rId57" Type="http://schemas.openxmlformats.org/officeDocument/2006/relationships/hyperlink" Target="https://podminky.urs.cz/item/CS_URS_2024_02/975053151" TargetMode="External"/><Relationship Id="rId106" Type="http://schemas.openxmlformats.org/officeDocument/2006/relationships/hyperlink" Target="https://podminky.urs.cz/item/CS_URS_2024_02/767531121" TargetMode="External"/><Relationship Id="rId114" Type="http://schemas.openxmlformats.org/officeDocument/2006/relationships/hyperlink" Target="https://podminky.urs.cz/item/CS_URS_2024_02/767582800" TargetMode="External"/><Relationship Id="rId119" Type="http://schemas.openxmlformats.org/officeDocument/2006/relationships/hyperlink" Target="https://podminky.urs.cz/item/CS_URS_2024_02/767590840" TargetMode="External"/><Relationship Id="rId127" Type="http://schemas.openxmlformats.org/officeDocument/2006/relationships/hyperlink" Target="https://podminky.urs.cz/item/CS_URS_2024_02/771591184" TargetMode="External"/><Relationship Id="rId10" Type="http://schemas.openxmlformats.org/officeDocument/2006/relationships/hyperlink" Target="https://podminky.urs.cz/item/CS_URS_2024_02/340239211" TargetMode="External"/><Relationship Id="rId31" Type="http://schemas.openxmlformats.org/officeDocument/2006/relationships/hyperlink" Target="https://podminky.urs.cz/item/CS_URS_2024_01/631341162" TargetMode="External"/><Relationship Id="rId44" Type="http://schemas.openxmlformats.org/officeDocument/2006/relationships/hyperlink" Target="https://podminky.urs.cz/item/CS_URS_2024_02/965045113" TargetMode="External"/><Relationship Id="rId52" Type="http://schemas.openxmlformats.org/officeDocument/2006/relationships/hyperlink" Target="https://podminky.urs.cz/item/CS_URS_2024_02/971033341" TargetMode="External"/><Relationship Id="rId60" Type="http://schemas.openxmlformats.org/officeDocument/2006/relationships/hyperlink" Target="https://podminky.urs.cz/item/CS_URS_2024_02/977312112" TargetMode="External"/><Relationship Id="rId65" Type="http://schemas.openxmlformats.org/officeDocument/2006/relationships/hyperlink" Target="https://podminky.urs.cz/item/CS_URS_2024_02/978059541" TargetMode="External"/><Relationship Id="rId73" Type="http://schemas.openxmlformats.org/officeDocument/2006/relationships/hyperlink" Target="https://podminky.urs.cz/item/CS_URS_2024_02/997013631" TargetMode="External"/><Relationship Id="rId78" Type="http://schemas.openxmlformats.org/officeDocument/2006/relationships/hyperlink" Target="https://podminky.urs.cz/item/CS_URS_2024_02/711113117" TargetMode="External"/><Relationship Id="rId81" Type="http://schemas.openxmlformats.org/officeDocument/2006/relationships/hyperlink" Target="https://podminky.urs.cz/item/CS_URS_2024_02/712561703" TargetMode="External"/><Relationship Id="rId86" Type="http://schemas.openxmlformats.org/officeDocument/2006/relationships/hyperlink" Target="https://podminky.urs.cz/item/CS_URS_2024_02/966080105" TargetMode="External"/><Relationship Id="rId94" Type="http://schemas.openxmlformats.org/officeDocument/2006/relationships/hyperlink" Target="https://podminky.urs.cz/item/CS_URS_2024_02/998762201" TargetMode="External"/><Relationship Id="rId99" Type="http://schemas.openxmlformats.org/officeDocument/2006/relationships/hyperlink" Target="https://podminky.urs.cz/item/CS_URS_2024_02/998763401" TargetMode="External"/><Relationship Id="rId101" Type="http://schemas.openxmlformats.org/officeDocument/2006/relationships/hyperlink" Target="https://podminky.urs.cz/item/CS_URS_2024_02/766660002" TargetMode="External"/><Relationship Id="rId122" Type="http://schemas.openxmlformats.org/officeDocument/2006/relationships/hyperlink" Target="https://podminky.urs.cz/item/CS_URS_2024_02/771111011" TargetMode="External"/><Relationship Id="rId130" Type="http://schemas.openxmlformats.org/officeDocument/2006/relationships/hyperlink" Target="https://podminky.urs.cz/item/CS_URS_2024_02/998771201" TargetMode="External"/><Relationship Id="rId135" Type="http://schemas.openxmlformats.org/officeDocument/2006/relationships/hyperlink" Target="https://podminky.urs.cz/item/CS_URS_2024_02/776121112" TargetMode="External"/><Relationship Id="rId143" Type="http://schemas.openxmlformats.org/officeDocument/2006/relationships/hyperlink" Target="https://podminky.urs.cz/item/CS_URS_2024_02/781472219" TargetMode="External"/><Relationship Id="rId148" Type="http://schemas.openxmlformats.org/officeDocument/2006/relationships/hyperlink" Target="https://podminky.urs.cz/item/CS_URS_2024_02/783315101" TargetMode="External"/><Relationship Id="rId151" Type="http://schemas.openxmlformats.org/officeDocument/2006/relationships/hyperlink" Target="https://podminky.urs.cz/item/CS_URS_2024_02/783823135" TargetMode="External"/><Relationship Id="rId156" Type="http://schemas.openxmlformats.org/officeDocument/2006/relationships/hyperlink" Target="https://podminky.urs.cz/item/CS_URS_2024_02/784211101" TargetMode="External"/><Relationship Id="rId4" Type="http://schemas.openxmlformats.org/officeDocument/2006/relationships/hyperlink" Target="https://podminky.urs.cz/item/CS_URS_2024_02/175111109" TargetMode="External"/><Relationship Id="rId9" Type="http://schemas.openxmlformats.org/officeDocument/2006/relationships/hyperlink" Target="https://podminky.urs.cz/item/CS_URS_2024_02/317944323" TargetMode="External"/><Relationship Id="rId13" Type="http://schemas.openxmlformats.org/officeDocument/2006/relationships/hyperlink" Target="https://podminky.urs.cz/item/CS_URS_2024_02/342244221" TargetMode="External"/><Relationship Id="rId18" Type="http://schemas.openxmlformats.org/officeDocument/2006/relationships/hyperlink" Target="https://podminky.urs.cz/item/CS_URS_2024_02/413941123" TargetMode="External"/><Relationship Id="rId39" Type="http://schemas.openxmlformats.org/officeDocument/2006/relationships/hyperlink" Target="https://podminky.urs.cz/item/CS_URS_2024_02/953941211" TargetMode="External"/><Relationship Id="rId109" Type="http://schemas.openxmlformats.org/officeDocument/2006/relationships/hyperlink" Target="https://podminky.urs.cz/item/CS_URS_2024_02/767995116" TargetMode="External"/><Relationship Id="rId34" Type="http://schemas.openxmlformats.org/officeDocument/2006/relationships/hyperlink" Target="https://podminky.urs.cz/item/CS_URS_2024_02/635111115" TargetMode="External"/><Relationship Id="rId50" Type="http://schemas.openxmlformats.org/officeDocument/2006/relationships/hyperlink" Target="https://podminky.urs.cz/item/CS_URS_2024_02/968072456" TargetMode="External"/><Relationship Id="rId55" Type="http://schemas.openxmlformats.org/officeDocument/2006/relationships/hyperlink" Target="https://podminky.urs.cz/item/CS_URS_2024_02/973022251" TargetMode="External"/><Relationship Id="rId76" Type="http://schemas.openxmlformats.org/officeDocument/2006/relationships/hyperlink" Target="https://podminky.urs.cz/item/CS_URS_2024_02/998011001" TargetMode="External"/><Relationship Id="rId97" Type="http://schemas.openxmlformats.org/officeDocument/2006/relationships/hyperlink" Target="https://podminky.urs.cz/item/CS_URS_2024_02/763121456" TargetMode="External"/><Relationship Id="rId104" Type="http://schemas.openxmlformats.org/officeDocument/2006/relationships/hyperlink" Target="https://podminky.urs.cz/item/CS_URS_2024_02/766112820" TargetMode="External"/><Relationship Id="rId120" Type="http://schemas.openxmlformats.org/officeDocument/2006/relationships/hyperlink" Target="https://podminky.urs.cz/item/CS_URS_2024_02/767620213" TargetMode="External"/><Relationship Id="rId125" Type="http://schemas.openxmlformats.org/officeDocument/2006/relationships/hyperlink" Target="https://podminky.urs.cz/item/CS_URS_2024_02/771474112" TargetMode="External"/><Relationship Id="rId141" Type="http://schemas.openxmlformats.org/officeDocument/2006/relationships/hyperlink" Target="https://podminky.urs.cz/item/CS_URS_2024_02/776410811" TargetMode="External"/><Relationship Id="rId146" Type="http://schemas.openxmlformats.org/officeDocument/2006/relationships/hyperlink" Target="https://podminky.urs.cz/item/CS_URS_2024_02/783301311" TargetMode="External"/><Relationship Id="rId7" Type="http://schemas.openxmlformats.org/officeDocument/2006/relationships/hyperlink" Target="https://podminky.urs.cz/item/CS_URS_2024_02/317168023" TargetMode="External"/><Relationship Id="rId71" Type="http://schemas.openxmlformats.org/officeDocument/2006/relationships/hyperlink" Target="https://podminky.urs.cz/item/CS_URS_2024_02/997013602" TargetMode="External"/><Relationship Id="rId92" Type="http://schemas.openxmlformats.org/officeDocument/2006/relationships/hyperlink" Target="https://podminky.urs.cz/item/CS_URS_2024_02/762332922" TargetMode="External"/><Relationship Id="rId162" Type="http://schemas.openxmlformats.org/officeDocument/2006/relationships/drawing" Target="../drawings/drawing2.xml"/><Relationship Id="rId2" Type="http://schemas.openxmlformats.org/officeDocument/2006/relationships/hyperlink" Target="https://podminky.urs.cz/item/CS_URS_2024_02/162211311" TargetMode="External"/><Relationship Id="rId29" Type="http://schemas.openxmlformats.org/officeDocument/2006/relationships/hyperlink" Target="https://podminky.urs.cz/item/CS_URS_2024_02/632452441" TargetMode="External"/><Relationship Id="rId24" Type="http://schemas.openxmlformats.org/officeDocument/2006/relationships/hyperlink" Target="https://podminky.urs.cz/item/CS_URS_2024_02/612135101" TargetMode="External"/><Relationship Id="rId40" Type="http://schemas.openxmlformats.org/officeDocument/2006/relationships/hyperlink" Target="https://podminky.urs.cz/item/CS_URS_2024_02/962031132" TargetMode="External"/><Relationship Id="rId45" Type="http://schemas.openxmlformats.org/officeDocument/2006/relationships/hyperlink" Target="https://podminky.urs.cz/item/CS_URS_2024_02/965081213" TargetMode="External"/><Relationship Id="rId66" Type="http://schemas.openxmlformats.org/officeDocument/2006/relationships/hyperlink" Target="https://podminky.urs.cz/item/CS_URS_2024_02/978059641" TargetMode="External"/><Relationship Id="rId87" Type="http://schemas.openxmlformats.org/officeDocument/2006/relationships/hyperlink" Target="https://podminky.urs.cz/item/CS_URS_2024_02/712361802" TargetMode="External"/><Relationship Id="rId110" Type="http://schemas.openxmlformats.org/officeDocument/2006/relationships/hyperlink" Target="https://podminky.urs.cz/item/CS_URS_2024_02/767995117" TargetMode="External"/><Relationship Id="rId115" Type="http://schemas.openxmlformats.org/officeDocument/2006/relationships/hyperlink" Target="https://podminky.urs.cz/item/CS_URS_2024_02/767641812" TargetMode="External"/><Relationship Id="rId131" Type="http://schemas.openxmlformats.org/officeDocument/2006/relationships/hyperlink" Target="https://podminky.urs.cz/item/CS_URS_2024_02/775429121" TargetMode="External"/><Relationship Id="rId136" Type="http://schemas.openxmlformats.org/officeDocument/2006/relationships/hyperlink" Target="https://podminky.urs.cz/item/CS_URS_2024_02/776141113" TargetMode="External"/><Relationship Id="rId157" Type="http://schemas.openxmlformats.org/officeDocument/2006/relationships/hyperlink" Target="https://podminky.urs.cz/item/CS_URS_2024_02/784211163" TargetMode="External"/><Relationship Id="rId61" Type="http://schemas.openxmlformats.org/officeDocument/2006/relationships/hyperlink" Target="https://podminky.urs.cz/item/CS_URS_2024_02/974042537" TargetMode="External"/><Relationship Id="rId82" Type="http://schemas.openxmlformats.org/officeDocument/2006/relationships/hyperlink" Target="https://podminky.urs.cz/item/CS_URS_2024_02/712591171" TargetMode="External"/><Relationship Id="rId152" Type="http://schemas.openxmlformats.org/officeDocument/2006/relationships/hyperlink" Target="https://podminky.urs.cz/item/CS_URS_2024_02/784111001" TargetMode="External"/><Relationship Id="rId19" Type="http://schemas.openxmlformats.org/officeDocument/2006/relationships/hyperlink" Target="https://podminky.urs.cz/item/CS_URS_2024_02/612321131" TargetMode="External"/><Relationship Id="rId14" Type="http://schemas.openxmlformats.org/officeDocument/2006/relationships/hyperlink" Target="https://podminky.urs.cz/item/CS_URS_2024_02/342291121" TargetMode="External"/><Relationship Id="rId30" Type="http://schemas.openxmlformats.org/officeDocument/2006/relationships/hyperlink" Target="https://podminky.urs.cz/item/CS_URS_2024_02/631311124" TargetMode="External"/><Relationship Id="rId35" Type="http://schemas.openxmlformats.org/officeDocument/2006/relationships/hyperlink" Target="https://podminky.urs.cz/item/CS_URS_2024_02/919726123" TargetMode="External"/><Relationship Id="rId56" Type="http://schemas.openxmlformats.org/officeDocument/2006/relationships/hyperlink" Target="https://podminky.urs.cz/item/CS_URS_2024_02/975053141" TargetMode="External"/><Relationship Id="rId77" Type="http://schemas.openxmlformats.org/officeDocument/2006/relationships/hyperlink" Target="https://podminky.urs.cz/item/CS_URS_2024_02/711111001" TargetMode="External"/><Relationship Id="rId100" Type="http://schemas.openxmlformats.org/officeDocument/2006/relationships/hyperlink" Target="https://podminky.urs.cz/item/CS_URS_2024_02/766660001" TargetMode="External"/><Relationship Id="rId105" Type="http://schemas.openxmlformats.org/officeDocument/2006/relationships/hyperlink" Target="https://podminky.urs.cz/item/CS_URS_2024_02/767391112" TargetMode="External"/><Relationship Id="rId126" Type="http://schemas.openxmlformats.org/officeDocument/2006/relationships/hyperlink" Target="https://podminky.urs.cz/item/CS_URS_2024_02/771574413" TargetMode="External"/><Relationship Id="rId147" Type="http://schemas.openxmlformats.org/officeDocument/2006/relationships/hyperlink" Target="https://podminky.urs.cz/item/CS_URS_2024_02/783314201" TargetMode="External"/><Relationship Id="rId8" Type="http://schemas.openxmlformats.org/officeDocument/2006/relationships/hyperlink" Target="https://podminky.urs.cz/item/CS_URS_2024_02/317234410" TargetMode="External"/><Relationship Id="rId51" Type="http://schemas.openxmlformats.org/officeDocument/2006/relationships/hyperlink" Target="https://podminky.urs.cz/item/CS_URS_2024_02/971033331" TargetMode="External"/><Relationship Id="rId72" Type="http://schemas.openxmlformats.org/officeDocument/2006/relationships/hyperlink" Target="https://podminky.urs.cz/item/CS_URS_2024_02/997013603" TargetMode="External"/><Relationship Id="rId93" Type="http://schemas.openxmlformats.org/officeDocument/2006/relationships/hyperlink" Target="https://podminky.urs.cz/item/CS_URS_2024_02/762343913" TargetMode="External"/><Relationship Id="rId98" Type="http://schemas.openxmlformats.org/officeDocument/2006/relationships/hyperlink" Target="https://podminky.urs.cz/item/CS_URS_2024_02/763131761" TargetMode="External"/><Relationship Id="rId121" Type="http://schemas.openxmlformats.org/officeDocument/2006/relationships/hyperlink" Target="https://podminky.urs.cz/item/CS_URS_2024_02/998767201" TargetMode="External"/><Relationship Id="rId142" Type="http://schemas.openxmlformats.org/officeDocument/2006/relationships/hyperlink" Target="https://podminky.urs.cz/item/CS_URS_2024_02/781121011" TargetMode="External"/><Relationship Id="rId3" Type="http://schemas.openxmlformats.org/officeDocument/2006/relationships/hyperlink" Target="https://podminky.urs.cz/item/CS_URS_2024_02/175111101" TargetMode="External"/><Relationship Id="rId25" Type="http://schemas.openxmlformats.org/officeDocument/2006/relationships/hyperlink" Target="https://podminky.urs.cz/item/CS_URS_2024_02/612325201" TargetMode="External"/><Relationship Id="rId46" Type="http://schemas.openxmlformats.org/officeDocument/2006/relationships/hyperlink" Target="https://podminky.urs.cz/item/CS_URS_2024_02/965082923" TargetMode="External"/><Relationship Id="rId67" Type="http://schemas.openxmlformats.org/officeDocument/2006/relationships/hyperlink" Target="https://podminky.urs.cz/item/CS_URS_2024_02/997013111" TargetMode="External"/><Relationship Id="rId116" Type="http://schemas.openxmlformats.org/officeDocument/2006/relationships/hyperlink" Target="https://podminky.urs.cz/item/CS_URS_2024_02/767531811" TargetMode="External"/><Relationship Id="rId137" Type="http://schemas.openxmlformats.org/officeDocument/2006/relationships/hyperlink" Target="https://podminky.urs.cz/item/CS_URS_2024_02/776251411" TargetMode="External"/><Relationship Id="rId158" Type="http://schemas.openxmlformats.org/officeDocument/2006/relationships/hyperlink" Target="https://podminky.urs.cz/item/CS_URS_2024_02/786614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74"/>
      <c r="AS2" s="374"/>
      <c r="AT2" s="374"/>
      <c r="AU2" s="374"/>
      <c r="AV2" s="374"/>
      <c r="AW2" s="374"/>
      <c r="AX2" s="374"/>
      <c r="AY2" s="374"/>
      <c r="AZ2" s="374"/>
      <c r="BA2" s="374"/>
      <c r="BB2" s="374"/>
      <c r="BC2" s="374"/>
      <c r="BD2" s="374"/>
      <c r="BE2" s="374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38" t="s">
        <v>14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5"/>
      <c r="AQ5" s="25"/>
      <c r="AR5" s="23"/>
      <c r="BE5" s="335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40" t="s">
        <v>17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5"/>
      <c r="AQ6" s="25"/>
      <c r="AR6" s="23"/>
      <c r="BE6" s="336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21</v>
      </c>
      <c r="AO7" s="25"/>
      <c r="AP7" s="25"/>
      <c r="AQ7" s="25"/>
      <c r="AR7" s="23"/>
      <c r="BE7" s="336"/>
      <c r="BS7" s="20" t="s">
        <v>6</v>
      </c>
    </row>
    <row r="8" spans="1:74" s="1" customFormat="1" ht="12" customHeight="1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33" t="s">
        <v>25</v>
      </c>
      <c r="AO8" s="25"/>
      <c r="AP8" s="25"/>
      <c r="AQ8" s="25"/>
      <c r="AR8" s="23"/>
      <c r="BE8" s="336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36"/>
      <c r="BS9" s="20" t="s">
        <v>6</v>
      </c>
    </row>
    <row r="10" spans="1:74" s="1" customFormat="1" ht="12" customHeight="1">
      <c r="B10" s="24"/>
      <c r="C10" s="25"/>
      <c r="D10" s="32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27</v>
      </c>
      <c r="AL10" s="25"/>
      <c r="AM10" s="25"/>
      <c r="AN10" s="30" t="s">
        <v>21</v>
      </c>
      <c r="AO10" s="25"/>
      <c r="AP10" s="25"/>
      <c r="AQ10" s="25"/>
      <c r="AR10" s="23"/>
      <c r="BE10" s="336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29</v>
      </c>
      <c r="AL11" s="25"/>
      <c r="AM11" s="25"/>
      <c r="AN11" s="30" t="s">
        <v>21</v>
      </c>
      <c r="AO11" s="25"/>
      <c r="AP11" s="25"/>
      <c r="AQ11" s="25"/>
      <c r="AR11" s="23"/>
      <c r="BE11" s="336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36"/>
      <c r="BS12" s="20" t="s">
        <v>6</v>
      </c>
    </row>
    <row r="13" spans="1:74" s="1" customFormat="1" ht="12" customHeight="1">
      <c r="B13" s="24"/>
      <c r="C13" s="25"/>
      <c r="D13" s="32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27</v>
      </c>
      <c r="AL13" s="25"/>
      <c r="AM13" s="25"/>
      <c r="AN13" s="34" t="s">
        <v>31</v>
      </c>
      <c r="AO13" s="25"/>
      <c r="AP13" s="25"/>
      <c r="AQ13" s="25"/>
      <c r="AR13" s="23"/>
      <c r="BE13" s="336"/>
      <c r="BS13" s="20" t="s">
        <v>6</v>
      </c>
    </row>
    <row r="14" spans="1:74" ht="12.75">
      <c r="B14" s="24"/>
      <c r="C14" s="25"/>
      <c r="D14" s="25"/>
      <c r="E14" s="341" t="s">
        <v>31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2" t="s">
        <v>29</v>
      </c>
      <c r="AL14" s="25"/>
      <c r="AM14" s="25"/>
      <c r="AN14" s="34" t="s">
        <v>31</v>
      </c>
      <c r="AO14" s="25"/>
      <c r="AP14" s="25"/>
      <c r="AQ14" s="25"/>
      <c r="AR14" s="23"/>
      <c r="BE14" s="336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36"/>
      <c r="BS15" s="20" t="s">
        <v>4</v>
      </c>
    </row>
    <row r="16" spans="1:74" s="1" customFormat="1" ht="12" customHeight="1">
      <c r="B16" s="24"/>
      <c r="C16" s="25"/>
      <c r="D16" s="32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27</v>
      </c>
      <c r="AL16" s="25"/>
      <c r="AM16" s="25"/>
      <c r="AN16" s="30" t="s">
        <v>21</v>
      </c>
      <c r="AO16" s="25"/>
      <c r="AP16" s="25"/>
      <c r="AQ16" s="25"/>
      <c r="AR16" s="23"/>
      <c r="BE16" s="336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29</v>
      </c>
      <c r="AL17" s="25"/>
      <c r="AM17" s="25"/>
      <c r="AN17" s="30" t="s">
        <v>21</v>
      </c>
      <c r="AO17" s="25"/>
      <c r="AP17" s="25"/>
      <c r="AQ17" s="25"/>
      <c r="AR17" s="23"/>
      <c r="BE17" s="336"/>
      <c r="BS17" s="20" t="s">
        <v>34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36"/>
      <c r="BS18" s="20" t="s">
        <v>6</v>
      </c>
    </row>
    <row r="19" spans="1:71" s="1" customFormat="1" ht="12" customHeight="1">
      <c r="B19" s="24"/>
      <c r="C19" s="25"/>
      <c r="D19" s="32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27</v>
      </c>
      <c r="AL19" s="25"/>
      <c r="AM19" s="25"/>
      <c r="AN19" s="30" t="s">
        <v>21</v>
      </c>
      <c r="AO19" s="25"/>
      <c r="AP19" s="25"/>
      <c r="AQ19" s="25"/>
      <c r="AR19" s="23"/>
      <c r="BE19" s="336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29</v>
      </c>
      <c r="AL20" s="25"/>
      <c r="AM20" s="25"/>
      <c r="AN20" s="30" t="s">
        <v>21</v>
      </c>
      <c r="AO20" s="25"/>
      <c r="AP20" s="25"/>
      <c r="AQ20" s="25"/>
      <c r="AR20" s="23"/>
      <c r="BE20" s="336"/>
      <c r="BS20" s="20" t="s">
        <v>4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36"/>
    </row>
    <row r="22" spans="1:71" s="1" customFormat="1" ht="12" customHeight="1">
      <c r="B22" s="24"/>
      <c r="C22" s="25"/>
      <c r="D22" s="32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36"/>
    </row>
    <row r="23" spans="1:71" s="1" customFormat="1" ht="47.25" customHeight="1">
      <c r="B23" s="24"/>
      <c r="C23" s="25"/>
      <c r="D23" s="25"/>
      <c r="E23" s="343" t="s">
        <v>38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5"/>
      <c r="AP23" s="25"/>
      <c r="AQ23" s="25"/>
      <c r="AR23" s="23"/>
      <c r="BE23" s="336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36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36"/>
    </row>
    <row r="26" spans="1:71" s="2" customFormat="1" ht="25.9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44">
        <f>ROUND(AG54,2)</f>
        <v>0</v>
      </c>
      <c r="AL26" s="345"/>
      <c r="AM26" s="345"/>
      <c r="AN26" s="345"/>
      <c r="AO26" s="345"/>
      <c r="AP26" s="39"/>
      <c r="AQ26" s="39"/>
      <c r="AR26" s="42"/>
      <c r="BE26" s="336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36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46" t="s">
        <v>40</v>
      </c>
      <c r="M28" s="346"/>
      <c r="N28" s="346"/>
      <c r="O28" s="346"/>
      <c r="P28" s="346"/>
      <c r="Q28" s="39"/>
      <c r="R28" s="39"/>
      <c r="S28" s="39"/>
      <c r="T28" s="39"/>
      <c r="U28" s="39"/>
      <c r="V28" s="39"/>
      <c r="W28" s="346" t="s">
        <v>41</v>
      </c>
      <c r="X28" s="346"/>
      <c r="Y28" s="346"/>
      <c r="Z28" s="346"/>
      <c r="AA28" s="346"/>
      <c r="AB28" s="346"/>
      <c r="AC28" s="346"/>
      <c r="AD28" s="346"/>
      <c r="AE28" s="346"/>
      <c r="AF28" s="39"/>
      <c r="AG28" s="39"/>
      <c r="AH28" s="39"/>
      <c r="AI28" s="39"/>
      <c r="AJ28" s="39"/>
      <c r="AK28" s="346" t="s">
        <v>42</v>
      </c>
      <c r="AL28" s="346"/>
      <c r="AM28" s="346"/>
      <c r="AN28" s="346"/>
      <c r="AO28" s="346"/>
      <c r="AP28" s="39"/>
      <c r="AQ28" s="39"/>
      <c r="AR28" s="42"/>
      <c r="BE28" s="336"/>
    </row>
    <row r="29" spans="1:71" s="3" customFormat="1" ht="14.45" customHeight="1">
      <c r="B29" s="43"/>
      <c r="C29" s="44"/>
      <c r="D29" s="32" t="s">
        <v>43</v>
      </c>
      <c r="E29" s="44"/>
      <c r="F29" s="32" t="s">
        <v>44</v>
      </c>
      <c r="G29" s="44"/>
      <c r="H29" s="44"/>
      <c r="I29" s="44"/>
      <c r="J29" s="44"/>
      <c r="K29" s="44"/>
      <c r="L29" s="349">
        <v>0.21</v>
      </c>
      <c r="M29" s="348"/>
      <c r="N29" s="348"/>
      <c r="O29" s="348"/>
      <c r="P29" s="348"/>
      <c r="Q29" s="44"/>
      <c r="R29" s="44"/>
      <c r="S29" s="44"/>
      <c r="T29" s="44"/>
      <c r="U29" s="44"/>
      <c r="V29" s="44"/>
      <c r="W29" s="347">
        <f>ROUND(AZ54, 2)</f>
        <v>0</v>
      </c>
      <c r="X29" s="348"/>
      <c r="Y29" s="348"/>
      <c r="Z29" s="348"/>
      <c r="AA29" s="348"/>
      <c r="AB29" s="348"/>
      <c r="AC29" s="348"/>
      <c r="AD29" s="348"/>
      <c r="AE29" s="348"/>
      <c r="AF29" s="44"/>
      <c r="AG29" s="44"/>
      <c r="AH29" s="44"/>
      <c r="AI29" s="44"/>
      <c r="AJ29" s="44"/>
      <c r="AK29" s="347">
        <f>ROUND(AV54, 2)</f>
        <v>0</v>
      </c>
      <c r="AL29" s="348"/>
      <c r="AM29" s="348"/>
      <c r="AN29" s="348"/>
      <c r="AO29" s="348"/>
      <c r="AP29" s="44"/>
      <c r="AQ29" s="44"/>
      <c r="AR29" s="45"/>
      <c r="BE29" s="337"/>
    </row>
    <row r="30" spans="1:71" s="3" customFormat="1" ht="14.45" customHeight="1">
      <c r="B30" s="43"/>
      <c r="C30" s="44"/>
      <c r="D30" s="44"/>
      <c r="E30" s="44"/>
      <c r="F30" s="32" t="s">
        <v>45</v>
      </c>
      <c r="G30" s="44"/>
      <c r="H30" s="44"/>
      <c r="I30" s="44"/>
      <c r="J30" s="44"/>
      <c r="K30" s="44"/>
      <c r="L30" s="349">
        <v>0.12</v>
      </c>
      <c r="M30" s="348"/>
      <c r="N30" s="348"/>
      <c r="O30" s="348"/>
      <c r="P30" s="348"/>
      <c r="Q30" s="44"/>
      <c r="R30" s="44"/>
      <c r="S30" s="44"/>
      <c r="T30" s="44"/>
      <c r="U30" s="44"/>
      <c r="V30" s="44"/>
      <c r="W30" s="347">
        <f>ROUND(BA54, 2)</f>
        <v>0</v>
      </c>
      <c r="X30" s="348"/>
      <c r="Y30" s="348"/>
      <c r="Z30" s="348"/>
      <c r="AA30" s="348"/>
      <c r="AB30" s="348"/>
      <c r="AC30" s="348"/>
      <c r="AD30" s="348"/>
      <c r="AE30" s="348"/>
      <c r="AF30" s="44"/>
      <c r="AG30" s="44"/>
      <c r="AH30" s="44"/>
      <c r="AI30" s="44"/>
      <c r="AJ30" s="44"/>
      <c r="AK30" s="347">
        <f>ROUND(AW54, 2)</f>
        <v>0</v>
      </c>
      <c r="AL30" s="348"/>
      <c r="AM30" s="348"/>
      <c r="AN30" s="348"/>
      <c r="AO30" s="348"/>
      <c r="AP30" s="44"/>
      <c r="AQ30" s="44"/>
      <c r="AR30" s="45"/>
      <c r="BE30" s="337"/>
    </row>
    <row r="31" spans="1:71" s="3" customFormat="1" ht="14.45" hidden="1" customHeight="1">
      <c r="B31" s="43"/>
      <c r="C31" s="44"/>
      <c r="D31" s="44"/>
      <c r="E31" s="44"/>
      <c r="F31" s="32" t="s">
        <v>46</v>
      </c>
      <c r="G31" s="44"/>
      <c r="H31" s="44"/>
      <c r="I31" s="44"/>
      <c r="J31" s="44"/>
      <c r="K31" s="44"/>
      <c r="L31" s="349">
        <v>0.21</v>
      </c>
      <c r="M31" s="348"/>
      <c r="N31" s="348"/>
      <c r="O31" s="348"/>
      <c r="P31" s="348"/>
      <c r="Q31" s="44"/>
      <c r="R31" s="44"/>
      <c r="S31" s="44"/>
      <c r="T31" s="44"/>
      <c r="U31" s="44"/>
      <c r="V31" s="44"/>
      <c r="W31" s="347">
        <f>ROUND(BB54, 2)</f>
        <v>0</v>
      </c>
      <c r="X31" s="348"/>
      <c r="Y31" s="348"/>
      <c r="Z31" s="348"/>
      <c r="AA31" s="348"/>
      <c r="AB31" s="348"/>
      <c r="AC31" s="348"/>
      <c r="AD31" s="348"/>
      <c r="AE31" s="348"/>
      <c r="AF31" s="44"/>
      <c r="AG31" s="44"/>
      <c r="AH31" s="44"/>
      <c r="AI31" s="44"/>
      <c r="AJ31" s="44"/>
      <c r="AK31" s="347">
        <v>0</v>
      </c>
      <c r="AL31" s="348"/>
      <c r="AM31" s="348"/>
      <c r="AN31" s="348"/>
      <c r="AO31" s="348"/>
      <c r="AP31" s="44"/>
      <c r="AQ31" s="44"/>
      <c r="AR31" s="45"/>
      <c r="BE31" s="337"/>
    </row>
    <row r="32" spans="1:71" s="3" customFormat="1" ht="14.45" hidden="1" customHeight="1">
      <c r="B32" s="43"/>
      <c r="C32" s="44"/>
      <c r="D32" s="44"/>
      <c r="E32" s="44"/>
      <c r="F32" s="32" t="s">
        <v>47</v>
      </c>
      <c r="G32" s="44"/>
      <c r="H32" s="44"/>
      <c r="I32" s="44"/>
      <c r="J32" s="44"/>
      <c r="K32" s="44"/>
      <c r="L32" s="349">
        <v>0.12</v>
      </c>
      <c r="M32" s="348"/>
      <c r="N32" s="348"/>
      <c r="O32" s="348"/>
      <c r="P32" s="348"/>
      <c r="Q32" s="44"/>
      <c r="R32" s="44"/>
      <c r="S32" s="44"/>
      <c r="T32" s="44"/>
      <c r="U32" s="44"/>
      <c r="V32" s="44"/>
      <c r="W32" s="347">
        <f>ROUND(BC54, 2)</f>
        <v>0</v>
      </c>
      <c r="X32" s="348"/>
      <c r="Y32" s="348"/>
      <c r="Z32" s="348"/>
      <c r="AA32" s="348"/>
      <c r="AB32" s="348"/>
      <c r="AC32" s="348"/>
      <c r="AD32" s="348"/>
      <c r="AE32" s="348"/>
      <c r="AF32" s="44"/>
      <c r="AG32" s="44"/>
      <c r="AH32" s="44"/>
      <c r="AI32" s="44"/>
      <c r="AJ32" s="44"/>
      <c r="AK32" s="347">
        <v>0</v>
      </c>
      <c r="AL32" s="348"/>
      <c r="AM32" s="348"/>
      <c r="AN32" s="348"/>
      <c r="AO32" s="348"/>
      <c r="AP32" s="44"/>
      <c r="AQ32" s="44"/>
      <c r="AR32" s="45"/>
      <c r="BE32" s="337"/>
    </row>
    <row r="33" spans="1:57" s="3" customFormat="1" ht="14.45" hidden="1" customHeight="1">
      <c r="B33" s="43"/>
      <c r="C33" s="44"/>
      <c r="D33" s="44"/>
      <c r="E33" s="44"/>
      <c r="F33" s="32" t="s">
        <v>48</v>
      </c>
      <c r="G33" s="44"/>
      <c r="H33" s="44"/>
      <c r="I33" s="44"/>
      <c r="J33" s="44"/>
      <c r="K33" s="44"/>
      <c r="L33" s="349">
        <v>0</v>
      </c>
      <c r="M33" s="348"/>
      <c r="N33" s="348"/>
      <c r="O33" s="348"/>
      <c r="P33" s="348"/>
      <c r="Q33" s="44"/>
      <c r="R33" s="44"/>
      <c r="S33" s="44"/>
      <c r="T33" s="44"/>
      <c r="U33" s="44"/>
      <c r="V33" s="44"/>
      <c r="W33" s="347">
        <f>ROUND(BD54, 2)</f>
        <v>0</v>
      </c>
      <c r="X33" s="348"/>
      <c r="Y33" s="348"/>
      <c r="Z33" s="348"/>
      <c r="AA33" s="348"/>
      <c r="AB33" s="348"/>
      <c r="AC33" s="348"/>
      <c r="AD33" s="348"/>
      <c r="AE33" s="348"/>
      <c r="AF33" s="44"/>
      <c r="AG33" s="44"/>
      <c r="AH33" s="44"/>
      <c r="AI33" s="44"/>
      <c r="AJ33" s="44"/>
      <c r="AK33" s="347">
        <v>0</v>
      </c>
      <c r="AL33" s="348"/>
      <c r="AM33" s="348"/>
      <c r="AN33" s="348"/>
      <c r="AO33" s="348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350" t="s">
        <v>51</v>
      </c>
      <c r="Y35" s="351"/>
      <c r="Z35" s="351"/>
      <c r="AA35" s="351"/>
      <c r="AB35" s="351"/>
      <c r="AC35" s="48"/>
      <c r="AD35" s="48"/>
      <c r="AE35" s="48"/>
      <c r="AF35" s="48"/>
      <c r="AG35" s="48"/>
      <c r="AH35" s="48"/>
      <c r="AI35" s="48"/>
      <c r="AJ35" s="48"/>
      <c r="AK35" s="352">
        <f>SUM(AK26:AK33)</f>
        <v>0</v>
      </c>
      <c r="AL35" s="351"/>
      <c r="AM35" s="351"/>
      <c r="AN35" s="351"/>
      <c r="AO35" s="353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EM2024-03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54" t="str">
        <f>K6</f>
        <v>SLEZSKÁ NEMOCNICE V OPAVĚ, Příspěvková organizace stavební úpravy pavilonu G</v>
      </c>
      <c r="M45" s="355"/>
      <c r="N45" s="355"/>
      <c r="O45" s="355"/>
      <c r="P45" s="355"/>
      <c r="Q45" s="355"/>
      <c r="R45" s="355"/>
      <c r="S45" s="355"/>
      <c r="T45" s="355"/>
      <c r="U45" s="355"/>
      <c r="V45" s="355"/>
      <c r="W45" s="355"/>
      <c r="X45" s="355"/>
      <c r="Y45" s="355"/>
      <c r="Z45" s="355"/>
      <c r="AA45" s="355"/>
      <c r="AB45" s="355"/>
      <c r="AC45" s="355"/>
      <c r="AD45" s="355"/>
      <c r="AE45" s="355"/>
      <c r="AF45" s="355"/>
      <c r="AG45" s="355"/>
      <c r="AH45" s="355"/>
      <c r="AI45" s="355"/>
      <c r="AJ45" s="355"/>
      <c r="AK45" s="355"/>
      <c r="AL45" s="355"/>
      <c r="AM45" s="355"/>
      <c r="AN45" s="355"/>
      <c r="AO45" s="355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Opava předměstí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356" t="str">
        <f>IF(AN8= "","",AN8)</f>
        <v>31. 1. 2025</v>
      </c>
      <c r="AN47" s="356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25.7" customHeight="1">
      <c r="A49" s="37"/>
      <c r="B49" s="38"/>
      <c r="C49" s="32" t="s">
        <v>26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SLEZSKÁ NEMOCNICE V OPAVĚ, p.o. Olomoucká 470/86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357" t="str">
        <f>IF(E17="","",E17)</f>
        <v>ING. BLANKA LIČMANOVÁ OTICKÁ 32, OPAVA</v>
      </c>
      <c r="AN49" s="358"/>
      <c r="AO49" s="358"/>
      <c r="AP49" s="358"/>
      <c r="AQ49" s="39"/>
      <c r="AR49" s="42"/>
      <c r="AS49" s="359" t="s">
        <v>53</v>
      </c>
      <c r="AT49" s="360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35</v>
      </c>
      <c r="AJ50" s="39"/>
      <c r="AK50" s="39"/>
      <c r="AL50" s="39"/>
      <c r="AM50" s="357" t="str">
        <f>IF(E20="","",E20)</f>
        <v>Katerinec</v>
      </c>
      <c r="AN50" s="358"/>
      <c r="AO50" s="358"/>
      <c r="AP50" s="358"/>
      <c r="AQ50" s="39"/>
      <c r="AR50" s="42"/>
      <c r="AS50" s="361"/>
      <c r="AT50" s="362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63"/>
      <c r="AT51" s="364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65" t="s">
        <v>54</v>
      </c>
      <c r="D52" s="366"/>
      <c r="E52" s="366"/>
      <c r="F52" s="366"/>
      <c r="G52" s="366"/>
      <c r="H52" s="69"/>
      <c r="I52" s="367" t="s">
        <v>55</v>
      </c>
      <c r="J52" s="366"/>
      <c r="K52" s="366"/>
      <c r="L52" s="366"/>
      <c r="M52" s="366"/>
      <c r="N52" s="366"/>
      <c r="O52" s="366"/>
      <c r="P52" s="366"/>
      <c r="Q52" s="366"/>
      <c r="R52" s="366"/>
      <c r="S52" s="366"/>
      <c r="T52" s="366"/>
      <c r="U52" s="366"/>
      <c r="V52" s="366"/>
      <c r="W52" s="366"/>
      <c r="X52" s="366"/>
      <c r="Y52" s="366"/>
      <c r="Z52" s="366"/>
      <c r="AA52" s="366"/>
      <c r="AB52" s="366"/>
      <c r="AC52" s="366"/>
      <c r="AD52" s="366"/>
      <c r="AE52" s="366"/>
      <c r="AF52" s="366"/>
      <c r="AG52" s="368" t="s">
        <v>56</v>
      </c>
      <c r="AH52" s="366"/>
      <c r="AI52" s="366"/>
      <c r="AJ52" s="366"/>
      <c r="AK52" s="366"/>
      <c r="AL52" s="366"/>
      <c r="AM52" s="366"/>
      <c r="AN52" s="367" t="s">
        <v>57</v>
      </c>
      <c r="AO52" s="366"/>
      <c r="AP52" s="366"/>
      <c r="AQ52" s="70" t="s">
        <v>58</v>
      </c>
      <c r="AR52" s="42"/>
      <c r="AS52" s="71" t="s">
        <v>59</v>
      </c>
      <c r="AT52" s="72" t="s">
        <v>60</v>
      </c>
      <c r="AU52" s="72" t="s">
        <v>61</v>
      </c>
      <c r="AV52" s="72" t="s">
        <v>62</v>
      </c>
      <c r="AW52" s="72" t="s">
        <v>63</v>
      </c>
      <c r="AX52" s="72" t="s">
        <v>64</v>
      </c>
      <c r="AY52" s="72" t="s">
        <v>65</v>
      </c>
      <c r="AZ52" s="72" t="s">
        <v>66</v>
      </c>
      <c r="BA52" s="72" t="s">
        <v>67</v>
      </c>
      <c r="BB52" s="72" t="s">
        <v>68</v>
      </c>
      <c r="BC52" s="72" t="s">
        <v>69</v>
      </c>
      <c r="BD52" s="73" t="s">
        <v>70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71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72">
        <f>ROUND(AG55,2)</f>
        <v>0</v>
      </c>
      <c r="AH54" s="372"/>
      <c r="AI54" s="372"/>
      <c r="AJ54" s="372"/>
      <c r="AK54" s="372"/>
      <c r="AL54" s="372"/>
      <c r="AM54" s="372"/>
      <c r="AN54" s="373">
        <f>SUM(AG54,AT54)</f>
        <v>0</v>
      </c>
      <c r="AO54" s="373"/>
      <c r="AP54" s="373"/>
      <c r="AQ54" s="81" t="s">
        <v>21</v>
      </c>
      <c r="AR54" s="82"/>
      <c r="AS54" s="83">
        <f>ROUND(AS55,2)</f>
        <v>0</v>
      </c>
      <c r="AT54" s="84">
        <f>ROUND(SUM(AV54:AW54),2)</f>
        <v>0</v>
      </c>
      <c r="AU54" s="85">
        <f>ROUND(AU55,5)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ROUND(AZ55,2)</f>
        <v>0</v>
      </c>
      <c r="BA54" s="84">
        <f>ROUND(BA55,2)</f>
        <v>0</v>
      </c>
      <c r="BB54" s="84">
        <f>ROUND(BB55,2)</f>
        <v>0</v>
      </c>
      <c r="BC54" s="84">
        <f>ROUND(BC55,2)</f>
        <v>0</v>
      </c>
      <c r="BD54" s="86">
        <f>ROUND(BD55,2)</f>
        <v>0</v>
      </c>
      <c r="BS54" s="87" t="s">
        <v>72</v>
      </c>
      <c r="BT54" s="87" t="s">
        <v>73</v>
      </c>
      <c r="BU54" s="88" t="s">
        <v>74</v>
      </c>
      <c r="BV54" s="87" t="s">
        <v>75</v>
      </c>
      <c r="BW54" s="87" t="s">
        <v>5</v>
      </c>
      <c r="BX54" s="87" t="s">
        <v>76</v>
      </c>
      <c r="CL54" s="87" t="s">
        <v>19</v>
      </c>
    </row>
    <row r="55" spans="1:91" s="7" customFormat="1" ht="37.5" customHeight="1">
      <c r="A55" s="89" t="s">
        <v>77</v>
      </c>
      <c r="B55" s="90"/>
      <c r="C55" s="91"/>
      <c r="D55" s="371" t="s">
        <v>78</v>
      </c>
      <c r="E55" s="371"/>
      <c r="F55" s="371"/>
      <c r="G55" s="371"/>
      <c r="H55" s="371"/>
      <c r="I55" s="92"/>
      <c r="J55" s="371" t="s">
        <v>79</v>
      </c>
      <c r="K55" s="371"/>
      <c r="L55" s="371"/>
      <c r="M55" s="371"/>
      <c r="N55" s="371"/>
      <c r="O55" s="371"/>
      <c r="P55" s="371"/>
      <c r="Q55" s="371"/>
      <c r="R55" s="371"/>
      <c r="S55" s="371"/>
      <c r="T55" s="371"/>
      <c r="U55" s="371"/>
      <c r="V55" s="371"/>
      <c r="W55" s="371"/>
      <c r="X55" s="371"/>
      <c r="Y55" s="371"/>
      <c r="Z55" s="371"/>
      <c r="AA55" s="371"/>
      <c r="AB55" s="371"/>
      <c r="AC55" s="371"/>
      <c r="AD55" s="371"/>
      <c r="AE55" s="371"/>
      <c r="AF55" s="371"/>
      <c r="AG55" s="369">
        <f>'SO 01.1 - SO 01.1 - ETAPA...'!J30</f>
        <v>0</v>
      </c>
      <c r="AH55" s="370"/>
      <c r="AI55" s="370"/>
      <c r="AJ55" s="370"/>
      <c r="AK55" s="370"/>
      <c r="AL55" s="370"/>
      <c r="AM55" s="370"/>
      <c r="AN55" s="369">
        <f>SUM(AG55,AT55)</f>
        <v>0</v>
      </c>
      <c r="AO55" s="370"/>
      <c r="AP55" s="370"/>
      <c r="AQ55" s="93" t="s">
        <v>80</v>
      </c>
      <c r="AR55" s="94"/>
      <c r="AS55" s="95">
        <v>0</v>
      </c>
      <c r="AT55" s="96">
        <f>ROUND(SUM(AV55:AW55),2)</f>
        <v>0</v>
      </c>
      <c r="AU55" s="97">
        <f>'SO 01.1 - SO 01.1 - ETAPA...'!P122</f>
        <v>0</v>
      </c>
      <c r="AV55" s="96">
        <f>'SO 01.1 - SO 01.1 - ETAPA...'!J33</f>
        <v>0</v>
      </c>
      <c r="AW55" s="96">
        <f>'SO 01.1 - SO 01.1 - ETAPA...'!J34</f>
        <v>0</v>
      </c>
      <c r="AX55" s="96">
        <f>'SO 01.1 - SO 01.1 - ETAPA...'!J35</f>
        <v>0</v>
      </c>
      <c r="AY55" s="96">
        <f>'SO 01.1 - SO 01.1 - ETAPA...'!J36</f>
        <v>0</v>
      </c>
      <c r="AZ55" s="96">
        <f>'SO 01.1 - SO 01.1 - ETAPA...'!F33</f>
        <v>0</v>
      </c>
      <c r="BA55" s="96">
        <f>'SO 01.1 - SO 01.1 - ETAPA...'!F34</f>
        <v>0</v>
      </c>
      <c r="BB55" s="96">
        <f>'SO 01.1 - SO 01.1 - ETAPA...'!F35</f>
        <v>0</v>
      </c>
      <c r="BC55" s="96">
        <f>'SO 01.1 - SO 01.1 - ETAPA...'!F36</f>
        <v>0</v>
      </c>
      <c r="BD55" s="98">
        <f>'SO 01.1 - SO 01.1 - ETAPA...'!F37</f>
        <v>0</v>
      </c>
      <c r="BT55" s="99" t="s">
        <v>81</v>
      </c>
      <c r="BV55" s="99" t="s">
        <v>75</v>
      </c>
      <c r="BW55" s="99" t="s">
        <v>82</v>
      </c>
      <c r="BX55" s="99" t="s">
        <v>5</v>
      </c>
      <c r="CL55" s="99" t="s">
        <v>19</v>
      </c>
      <c r="CM55" s="99" t="s">
        <v>83</v>
      </c>
    </row>
    <row r="56" spans="1:91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2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pans="1:91" s="2" customFormat="1" ht="6.95" customHeight="1">
      <c r="A57" s="37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42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algorithmName="SHA-512" hashValue="4uESG8MN1fGsk2o9oihjc7AWyrxtxM0lSs34tudWU83gWA8z9g3HEsQ8XjudOKb6t7vpNrTEo0Q2vNLzqS0dMA==" saltValue="jJvRBw+iP1wO3O8LLM/ANcdkbiWjHemIQHN/vyAeYqqJE08fqk2y76sgCFGsKYeiqM8j6/HsPgEQFYo1EiHdP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.1 - SO 01.1 - ETAP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9"/>
  <sheetViews>
    <sheetView showGridLines="0" topLeftCell="A13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20" t="s">
        <v>82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3"/>
      <c r="AT3" s="20" t="s">
        <v>83</v>
      </c>
    </row>
    <row r="4" spans="1:46" s="1" customFormat="1" ht="24.95" customHeight="1">
      <c r="B4" s="23"/>
      <c r="D4" s="102" t="s">
        <v>84</v>
      </c>
      <c r="L4" s="23"/>
      <c r="M4" s="103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4" t="s">
        <v>16</v>
      </c>
      <c r="L6" s="23"/>
    </row>
    <row r="7" spans="1:46" s="1" customFormat="1" ht="26.25" customHeight="1">
      <c r="B7" s="23"/>
      <c r="E7" s="375" t="str">
        <f>'Rekapitulace stavby'!K6</f>
        <v>SLEZSKÁ NEMOCNICE V OPAVĚ, Příspěvková organizace stavební úpravy pavilonu G</v>
      </c>
      <c r="F7" s="376"/>
      <c r="G7" s="376"/>
      <c r="H7" s="376"/>
      <c r="L7" s="23"/>
    </row>
    <row r="8" spans="1:46" s="2" customFormat="1" ht="12" customHeight="1">
      <c r="A8" s="37"/>
      <c r="B8" s="42"/>
      <c r="C8" s="37"/>
      <c r="D8" s="104" t="s">
        <v>85</v>
      </c>
      <c r="E8" s="37"/>
      <c r="F8" s="37"/>
      <c r="G8" s="37"/>
      <c r="H8" s="37"/>
      <c r="I8" s="37"/>
      <c r="J8" s="37"/>
      <c r="K8" s="37"/>
      <c r="L8" s="10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30" customHeight="1">
      <c r="A9" s="37"/>
      <c r="B9" s="42"/>
      <c r="C9" s="37"/>
      <c r="D9" s="37"/>
      <c r="E9" s="377" t="s">
        <v>86</v>
      </c>
      <c r="F9" s="378"/>
      <c r="G9" s="378"/>
      <c r="H9" s="378"/>
      <c r="I9" s="37"/>
      <c r="J9" s="37"/>
      <c r="K9" s="37"/>
      <c r="L9" s="10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4" t="s">
        <v>18</v>
      </c>
      <c r="E11" s="37"/>
      <c r="F11" s="106" t="s">
        <v>19</v>
      </c>
      <c r="G11" s="37"/>
      <c r="H11" s="37"/>
      <c r="I11" s="104" t="s">
        <v>20</v>
      </c>
      <c r="J11" s="106" t="s">
        <v>21</v>
      </c>
      <c r="K11" s="37"/>
      <c r="L11" s="10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4" t="s">
        <v>22</v>
      </c>
      <c r="E12" s="37"/>
      <c r="F12" s="106" t="s">
        <v>87</v>
      </c>
      <c r="G12" s="37"/>
      <c r="H12" s="37"/>
      <c r="I12" s="104" t="s">
        <v>24</v>
      </c>
      <c r="J12" s="107" t="str">
        <f>'Rekapitulace stavby'!AN8</f>
        <v>31. 1. 2025</v>
      </c>
      <c r="K12" s="37"/>
      <c r="L12" s="10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4" t="s">
        <v>26</v>
      </c>
      <c r="E14" s="37"/>
      <c r="F14" s="37"/>
      <c r="G14" s="37"/>
      <c r="H14" s="37"/>
      <c r="I14" s="104" t="s">
        <v>27</v>
      </c>
      <c r="J14" s="106" t="s">
        <v>21</v>
      </c>
      <c r="K14" s="37"/>
      <c r="L14" s="10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06" t="s">
        <v>28</v>
      </c>
      <c r="F15" s="37"/>
      <c r="G15" s="37"/>
      <c r="H15" s="37"/>
      <c r="I15" s="104" t="s">
        <v>29</v>
      </c>
      <c r="J15" s="106" t="s">
        <v>21</v>
      </c>
      <c r="K15" s="37"/>
      <c r="L15" s="10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4" t="s">
        <v>30</v>
      </c>
      <c r="E17" s="37"/>
      <c r="F17" s="37"/>
      <c r="G17" s="37"/>
      <c r="H17" s="37"/>
      <c r="I17" s="104" t="s">
        <v>27</v>
      </c>
      <c r="J17" s="33" t="str">
        <f>'Rekapitulace stavby'!AN13</f>
        <v>Vyplň údaj</v>
      </c>
      <c r="K17" s="37"/>
      <c r="L17" s="10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79" t="str">
        <f>'Rekapitulace stavby'!E14</f>
        <v>Vyplň údaj</v>
      </c>
      <c r="F18" s="380"/>
      <c r="G18" s="380"/>
      <c r="H18" s="380"/>
      <c r="I18" s="104" t="s">
        <v>29</v>
      </c>
      <c r="J18" s="33" t="str">
        <f>'Rekapitulace stavby'!AN14</f>
        <v>Vyplň údaj</v>
      </c>
      <c r="K18" s="37"/>
      <c r="L18" s="10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4" t="s">
        <v>32</v>
      </c>
      <c r="E20" s="37"/>
      <c r="F20" s="37"/>
      <c r="G20" s="37"/>
      <c r="H20" s="37"/>
      <c r="I20" s="104" t="s">
        <v>27</v>
      </c>
      <c r="J20" s="106" t="s">
        <v>21</v>
      </c>
      <c r="K20" s="37"/>
      <c r="L20" s="10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06" t="s">
        <v>33</v>
      </c>
      <c r="F21" s="37"/>
      <c r="G21" s="37"/>
      <c r="H21" s="37"/>
      <c r="I21" s="104" t="s">
        <v>29</v>
      </c>
      <c r="J21" s="106" t="s">
        <v>21</v>
      </c>
      <c r="K21" s="37"/>
      <c r="L21" s="10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4" t="s">
        <v>35</v>
      </c>
      <c r="E23" s="37"/>
      <c r="F23" s="37"/>
      <c r="G23" s="37"/>
      <c r="H23" s="37"/>
      <c r="I23" s="104" t="s">
        <v>27</v>
      </c>
      <c r="J23" s="106" t="s">
        <v>21</v>
      </c>
      <c r="K23" s="37"/>
      <c r="L23" s="10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06" t="s">
        <v>36</v>
      </c>
      <c r="F24" s="37"/>
      <c r="G24" s="37"/>
      <c r="H24" s="37"/>
      <c r="I24" s="104" t="s">
        <v>29</v>
      </c>
      <c r="J24" s="106" t="s">
        <v>21</v>
      </c>
      <c r="K24" s="37"/>
      <c r="L24" s="10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4" t="s">
        <v>37</v>
      </c>
      <c r="E26" s="37"/>
      <c r="F26" s="37"/>
      <c r="G26" s="37"/>
      <c r="H26" s="37"/>
      <c r="I26" s="37"/>
      <c r="J26" s="37"/>
      <c r="K26" s="37"/>
      <c r="L26" s="10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08"/>
      <c r="B27" s="109"/>
      <c r="C27" s="108"/>
      <c r="D27" s="108"/>
      <c r="E27" s="381" t="s">
        <v>21</v>
      </c>
      <c r="F27" s="381"/>
      <c r="G27" s="381"/>
      <c r="H27" s="38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1"/>
      <c r="E29" s="111"/>
      <c r="F29" s="111"/>
      <c r="G29" s="111"/>
      <c r="H29" s="111"/>
      <c r="I29" s="111"/>
      <c r="J29" s="111"/>
      <c r="K29" s="111"/>
      <c r="L29" s="10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2" t="s">
        <v>39</v>
      </c>
      <c r="E30" s="37"/>
      <c r="F30" s="37"/>
      <c r="G30" s="37"/>
      <c r="H30" s="37"/>
      <c r="I30" s="37"/>
      <c r="J30" s="113">
        <f>ROUND(J122, 2)</f>
        <v>0</v>
      </c>
      <c r="K30" s="37"/>
      <c r="L30" s="10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1"/>
      <c r="E31" s="111"/>
      <c r="F31" s="111"/>
      <c r="G31" s="111"/>
      <c r="H31" s="111"/>
      <c r="I31" s="111"/>
      <c r="J31" s="111"/>
      <c r="K31" s="111"/>
      <c r="L31" s="10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4" t="s">
        <v>41</v>
      </c>
      <c r="G32" s="37"/>
      <c r="H32" s="37"/>
      <c r="I32" s="114" t="s">
        <v>40</v>
      </c>
      <c r="J32" s="114" t="s">
        <v>42</v>
      </c>
      <c r="K32" s="37"/>
      <c r="L32" s="10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5" t="s">
        <v>43</v>
      </c>
      <c r="E33" s="104" t="s">
        <v>44</v>
      </c>
      <c r="F33" s="116">
        <f>ROUND((SUM(BE122:BE1468)),  2)</f>
        <v>0</v>
      </c>
      <c r="G33" s="37"/>
      <c r="H33" s="37"/>
      <c r="I33" s="117">
        <v>0.21</v>
      </c>
      <c r="J33" s="116">
        <f>ROUND(((SUM(BE122:BE1468))*I33),  2)</f>
        <v>0</v>
      </c>
      <c r="K33" s="37"/>
      <c r="L33" s="10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4" t="s">
        <v>45</v>
      </c>
      <c r="F34" s="116">
        <f>ROUND((SUM(BF122:BF1468)),  2)</f>
        <v>0</v>
      </c>
      <c r="G34" s="37"/>
      <c r="H34" s="37"/>
      <c r="I34" s="117">
        <v>0.12</v>
      </c>
      <c r="J34" s="116">
        <f>ROUND(((SUM(BF122:BF1468))*I34),  2)</f>
        <v>0</v>
      </c>
      <c r="K34" s="37"/>
      <c r="L34" s="10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4" t="s">
        <v>46</v>
      </c>
      <c r="F35" s="116">
        <f>ROUND((SUM(BG122:BG1468)),  2)</f>
        <v>0</v>
      </c>
      <c r="G35" s="37"/>
      <c r="H35" s="37"/>
      <c r="I35" s="117">
        <v>0.21</v>
      </c>
      <c r="J35" s="116">
        <f>0</f>
        <v>0</v>
      </c>
      <c r="K35" s="37"/>
      <c r="L35" s="10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4" t="s">
        <v>47</v>
      </c>
      <c r="F36" s="116">
        <f>ROUND((SUM(BH122:BH1468)),  2)</f>
        <v>0</v>
      </c>
      <c r="G36" s="37"/>
      <c r="H36" s="37"/>
      <c r="I36" s="117">
        <v>0.12</v>
      </c>
      <c r="J36" s="116">
        <f>0</f>
        <v>0</v>
      </c>
      <c r="K36" s="37"/>
      <c r="L36" s="10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4" t="s">
        <v>48</v>
      </c>
      <c r="F37" s="116">
        <f>ROUND((SUM(BI122:BI1468)),  2)</f>
        <v>0</v>
      </c>
      <c r="G37" s="37"/>
      <c r="H37" s="37"/>
      <c r="I37" s="117">
        <v>0</v>
      </c>
      <c r="J37" s="116">
        <f>0</f>
        <v>0</v>
      </c>
      <c r="K37" s="37"/>
      <c r="L37" s="10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18"/>
      <c r="D39" s="119" t="s">
        <v>49</v>
      </c>
      <c r="E39" s="120"/>
      <c r="F39" s="120"/>
      <c r="G39" s="121" t="s">
        <v>50</v>
      </c>
      <c r="H39" s="122" t="s">
        <v>51</v>
      </c>
      <c r="I39" s="120"/>
      <c r="J39" s="123">
        <f>SUM(J30:J37)</f>
        <v>0</v>
      </c>
      <c r="K39" s="124"/>
      <c r="L39" s="10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88</v>
      </c>
      <c r="D45" s="39"/>
      <c r="E45" s="39"/>
      <c r="F45" s="39"/>
      <c r="G45" s="39"/>
      <c r="H45" s="39"/>
      <c r="I45" s="39"/>
      <c r="J45" s="39"/>
      <c r="K45" s="39"/>
      <c r="L45" s="10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26.25" customHeight="1">
      <c r="A48" s="37"/>
      <c r="B48" s="38"/>
      <c r="C48" s="39"/>
      <c r="D48" s="39"/>
      <c r="E48" s="382" t="str">
        <f>E7</f>
        <v>SLEZSKÁ NEMOCNICE V OPAVĚ, Příspěvková organizace stavební úpravy pavilonu G</v>
      </c>
      <c r="F48" s="383"/>
      <c r="G48" s="383"/>
      <c r="H48" s="383"/>
      <c r="I48" s="39"/>
      <c r="J48" s="39"/>
      <c r="K48" s="39"/>
      <c r="L48" s="10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85</v>
      </c>
      <c r="D49" s="39"/>
      <c r="E49" s="39"/>
      <c r="F49" s="39"/>
      <c r="G49" s="39"/>
      <c r="H49" s="39"/>
      <c r="I49" s="39"/>
      <c r="J49" s="39"/>
      <c r="K49" s="39"/>
      <c r="L49" s="10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30" customHeight="1">
      <c r="A50" s="37"/>
      <c r="B50" s="38"/>
      <c r="C50" s="39"/>
      <c r="D50" s="39"/>
      <c r="E50" s="354" t="str">
        <f>E9</f>
        <v>SO 01.1 - SO 01.1 - ETAPA 1 - Vybudování nových sono vyšetřoven vč. čekárny a recepce</v>
      </c>
      <c r="F50" s="384"/>
      <c r="G50" s="384"/>
      <c r="H50" s="384"/>
      <c r="I50" s="39"/>
      <c r="J50" s="39"/>
      <c r="K50" s="39"/>
      <c r="L50" s="10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 xml:space="preserve">Opava předměstí </v>
      </c>
      <c r="G52" s="39"/>
      <c r="H52" s="39"/>
      <c r="I52" s="32" t="s">
        <v>24</v>
      </c>
      <c r="J52" s="62" t="str">
        <f>IF(J12="","",J12)</f>
        <v>31. 1. 2025</v>
      </c>
      <c r="K52" s="39"/>
      <c r="L52" s="10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40.15" customHeight="1">
      <c r="A54" s="37"/>
      <c r="B54" s="38"/>
      <c r="C54" s="32" t="s">
        <v>26</v>
      </c>
      <c r="D54" s="39"/>
      <c r="E54" s="39"/>
      <c r="F54" s="30" t="str">
        <f>E15</f>
        <v>SLEZSKÁ NEMOCNICE V OPAVĚ, p.o. Olomoucká 470/86</v>
      </c>
      <c r="G54" s="39"/>
      <c r="H54" s="39"/>
      <c r="I54" s="32" t="s">
        <v>32</v>
      </c>
      <c r="J54" s="35" t="str">
        <f>E21</f>
        <v>ING. BLANKA LIČMANOVÁ OTICKÁ 32, OPAVA</v>
      </c>
      <c r="K54" s="39"/>
      <c r="L54" s="10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35</v>
      </c>
      <c r="J55" s="35" t="str">
        <f>E24</f>
        <v>Katerinec</v>
      </c>
      <c r="K55" s="39"/>
      <c r="L55" s="10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29" t="s">
        <v>89</v>
      </c>
      <c r="D57" s="130"/>
      <c r="E57" s="130"/>
      <c r="F57" s="130"/>
      <c r="G57" s="130"/>
      <c r="H57" s="130"/>
      <c r="I57" s="130"/>
      <c r="J57" s="131" t="s">
        <v>90</v>
      </c>
      <c r="K57" s="130"/>
      <c r="L57" s="10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2" t="s">
        <v>71</v>
      </c>
      <c r="D59" s="39"/>
      <c r="E59" s="39"/>
      <c r="F59" s="39"/>
      <c r="G59" s="39"/>
      <c r="H59" s="39"/>
      <c r="I59" s="39"/>
      <c r="J59" s="80">
        <f>J122</f>
        <v>0</v>
      </c>
      <c r="K59" s="39"/>
      <c r="L59" s="10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91</v>
      </c>
    </row>
    <row r="60" spans="1:47" s="9" customFormat="1" ht="24.95" customHeight="1">
      <c r="B60" s="133"/>
      <c r="C60" s="134"/>
      <c r="D60" s="135" t="s">
        <v>92</v>
      </c>
      <c r="E60" s="136"/>
      <c r="F60" s="136"/>
      <c r="G60" s="136"/>
      <c r="H60" s="136"/>
      <c r="I60" s="136"/>
      <c r="J60" s="137">
        <f>J123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93</v>
      </c>
      <c r="E61" s="142"/>
      <c r="F61" s="142"/>
      <c r="G61" s="142"/>
      <c r="H61" s="142"/>
      <c r="I61" s="142"/>
      <c r="J61" s="143">
        <f>J124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94</v>
      </c>
      <c r="E62" s="142"/>
      <c r="F62" s="142"/>
      <c r="G62" s="142"/>
      <c r="H62" s="142"/>
      <c r="I62" s="142"/>
      <c r="J62" s="143">
        <f>J149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95</v>
      </c>
      <c r="E63" s="142"/>
      <c r="F63" s="142"/>
      <c r="G63" s="142"/>
      <c r="H63" s="142"/>
      <c r="I63" s="142"/>
      <c r="J63" s="143">
        <f>J239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96</v>
      </c>
      <c r="E64" s="142"/>
      <c r="F64" s="142"/>
      <c r="G64" s="142"/>
      <c r="H64" s="142"/>
      <c r="I64" s="142"/>
      <c r="J64" s="143">
        <f>J256</f>
        <v>0</v>
      </c>
      <c r="K64" s="140"/>
      <c r="L64" s="144"/>
    </row>
    <row r="65" spans="2:12" s="10" customFormat="1" ht="19.899999999999999" customHeight="1">
      <c r="B65" s="139"/>
      <c r="C65" s="140"/>
      <c r="D65" s="141" t="s">
        <v>97</v>
      </c>
      <c r="E65" s="142"/>
      <c r="F65" s="142"/>
      <c r="G65" s="142"/>
      <c r="H65" s="142"/>
      <c r="I65" s="142"/>
      <c r="J65" s="143">
        <f>J350</f>
        <v>0</v>
      </c>
      <c r="K65" s="140"/>
      <c r="L65" s="144"/>
    </row>
    <row r="66" spans="2:12" s="10" customFormat="1" ht="19.899999999999999" customHeight="1">
      <c r="B66" s="139"/>
      <c r="C66" s="140"/>
      <c r="D66" s="141" t="s">
        <v>98</v>
      </c>
      <c r="E66" s="142"/>
      <c r="F66" s="142"/>
      <c r="G66" s="142"/>
      <c r="H66" s="142"/>
      <c r="I66" s="142"/>
      <c r="J66" s="143">
        <f>J403</f>
        <v>0</v>
      </c>
      <c r="K66" s="140"/>
      <c r="L66" s="144"/>
    </row>
    <row r="67" spans="2:12" s="10" customFormat="1" ht="19.899999999999999" customHeight="1">
      <c r="B67" s="139"/>
      <c r="C67" s="140"/>
      <c r="D67" s="141" t="s">
        <v>99</v>
      </c>
      <c r="E67" s="142"/>
      <c r="F67" s="142"/>
      <c r="G67" s="142"/>
      <c r="H67" s="142"/>
      <c r="I67" s="142"/>
      <c r="J67" s="143">
        <f>J433</f>
        <v>0</v>
      </c>
      <c r="K67" s="140"/>
      <c r="L67" s="144"/>
    </row>
    <row r="68" spans="2:12" s="10" customFormat="1" ht="19.899999999999999" customHeight="1">
      <c r="B68" s="139"/>
      <c r="C68" s="140"/>
      <c r="D68" s="141" t="s">
        <v>100</v>
      </c>
      <c r="E68" s="142"/>
      <c r="F68" s="142"/>
      <c r="G68" s="142"/>
      <c r="H68" s="142"/>
      <c r="I68" s="142"/>
      <c r="J68" s="143">
        <f>J445</f>
        <v>0</v>
      </c>
      <c r="K68" s="140"/>
      <c r="L68" s="144"/>
    </row>
    <row r="69" spans="2:12" s="10" customFormat="1" ht="19.899999999999999" customHeight="1">
      <c r="B69" s="139"/>
      <c r="C69" s="140"/>
      <c r="D69" s="141" t="s">
        <v>101</v>
      </c>
      <c r="E69" s="142"/>
      <c r="F69" s="142"/>
      <c r="G69" s="142"/>
      <c r="H69" s="142"/>
      <c r="I69" s="142"/>
      <c r="J69" s="143">
        <f>J615</f>
        <v>0</v>
      </c>
      <c r="K69" s="140"/>
      <c r="L69" s="144"/>
    </row>
    <row r="70" spans="2:12" s="10" customFormat="1" ht="19.899999999999999" customHeight="1">
      <c r="B70" s="139"/>
      <c r="C70" s="140"/>
      <c r="D70" s="141" t="s">
        <v>102</v>
      </c>
      <c r="E70" s="142"/>
      <c r="F70" s="142"/>
      <c r="G70" s="142"/>
      <c r="H70" s="142"/>
      <c r="I70" s="142"/>
      <c r="J70" s="143">
        <f>J637</f>
        <v>0</v>
      </c>
      <c r="K70" s="140"/>
      <c r="L70" s="144"/>
    </row>
    <row r="71" spans="2:12" s="9" customFormat="1" ht="24.95" customHeight="1">
      <c r="B71" s="133"/>
      <c r="C71" s="134"/>
      <c r="D71" s="135" t="s">
        <v>103</v>
      </c>
      <c r="E71" s="136"/>
      <c r="F71" s="136"/>
      <c r="G71" s="136"/>
      <c r="H71" s="136"/>
      <c r="I71" s="136"/>
      <c r="J71" s="137">
        <f>J640</f>
        <v>0</v>
      </c>
      <c r="K71" s="134"/>
      <c r="L71" s="138"/>
    </row>
    <row r="72" spans="2:12" s="10" customFormat="1" ht="19.899999999999999" customHeight="1">
      <c r="B72" s="139"/>
      <c r="C72" s="140"/>
      <c r="D72" s="141" t="s">
        <v>104</v>
      </c>
      <c r="E72" s="142"/>
      <c r="F72" s="142"/>
      <c r="G72" s="142"/>
      <c r="H72" s="142"/>
      <c r="I72" s="142"/>
      <c r="J72" s="143">
        <f>J641</f>
        <v>0</v>
      </c>
      <c r="K72" s="140"/>
      <c r="L72" s="144"/>
    </row>
    <row r="73" spans="2:12" s="10" customFormat="1" ht="19.899999999999999" customHeight="1">
      <c r="B73" s="139"/>
      <c r="C73" s="140"/>
      <c r="D73" s="141" t="s">
        <v>105</v>
      </c>
      <c r="E73" s="142"/>
      <c r="F73" s="142"/>
      <c r="G73" s="142"/>
      <c r="H73" s="142"/>
      <c r="I73" s="142"/>
      <c r="J73" s="143">
        <f>J664</f>
        <v>0</v>
      </c>
      <c r="K73" s="140"/>
      <c r="L73" s="144"/>
    </row>
    <row r="74" spans="2:12" s="10" customFormat="1" ht="19.899999999999999" customHeight="1">
      <c r="B74" s="139"/>
      <c r="C74" s="140"/>
      <c r="D74" s="141" t="s">
        <v>106</v>
      </c>
      <c r="E74" s="142"/>
      <c r="F74" s="142"/>
      <c r="G74" s="142"/>
      <c r="H74" s="142"/>
      <c r="I74" s="142"/>
      <c r="J74" s="143">
        <f>J688</f>
        <v>0</v>
      </c>
      <c r="K74" s="140"/>
      <c r="L74" s="144"/>
    </row>
    <row r="75" spans="2:12" s="10" customFormat="1" ht="19.899999999999999" customHeight="1">
      <c r="B75" s="139"/>
      <c r="C75" s="140"/>
      <c r="D75" s="141" t="s">
        <v>107</v>
      </c>
      <c r="E75" s="142"/>
      <c r="F75" s="142"/>
      <c r="G75" s="142"/>
      <c r="H75" s="142"/>
      <c r="I75" s="142"/>
      <c r="J75" s="143">
        <f>J709</f>
        <v>0</v>
      </c>
      <c r="K75" s="140"/>
      <c r="L75" s="144"/>
    </row>
    <row r="76" spans="2:12" s="10" customFormat="1" ht="19.899999999999999" customHeight="1">
      <c r="B76" s="139"/>
      <c r="C76" s="140"/>
      <c r="D76" s="141" t="s">
        <v>108</v>
      </c>
      <c r="E76" s="142"/>
      <c r="F76" s="142"/>
      <c r="G76" s="142"/>
      <c r="H76" s="142"/>
      <c r="I76" s="142"/>
      <c r="J76" s="143">
        <f>J736</f>
        <v>0</v>
      </c>
      <c r="K76" s="140"/>
      <c r="L76" s="144"/>
    </row>
    <row r="77" spans="2:12" s="10" customFormat="1" ht="19.899999999999999" customHeight="1">
      <c r="B77" s="139"/>
      <c r="C77" s="140"/>
      <c r="D77" s="141" t="s">
        <v>109</v>
      </c>
      <c r="E77" s="142"/>
      <c r="F77" s="142"/>
      <c r="G77" s="142"/>
      <c r="H77" s="142"/>
      <c r="I77" s="142"/>
      <c r="J77" s="143">
        <f>J738</f>
        <v>0</v>
      </c>
      <c r="K77" s="140"/>
      <c r="L77" s="144"/>
    </row>
    <row r="78" spans="2:12" s="10" customFormat="1" ht="19.899999999999999" customHeight="1">
      <c r="B78" s="139"/>
      <c r="C78" s="140"/>
      <c r="D78" s="141" t="s">
        <v>110</v>
      </c>
      <c r="E78" s="142"/>
      <c r="F78" s="142"/>
      <c r="G78" s="142"/>
      <c r="H78" s="142"/>
      <c r="I78" s="142"/>
      <c r="J78" s="143">
        <f>J751</f>
        <v>0</v>
      </c>
      <c r="K78" s="140"/>
      <c r="L78" s="144"/>
    </row>
    <row r="79" spans="2:12" s="10" customFormat="1" ht="19.899999999999999" customHeight="1">
      <c r="B79" s="139"/>
      <c r="C79" s="140"/>
      <c r="D79" s="141" t="s">
        <v>111</v>
      </c>
      <c r="E79" s="142"/>
      <c r="F79" s="142"/>
      <c r="G79" s="142"/>
      <c r="H79" s="142"/>
      <c r="I79" s="142"/>
      <c r="J79" s="143">
        <f>J762</f>
        <v>0</v>
      </c>
      <c r="K79" s="140"/>
      <c r="L79" s="144"/>
    </row>
    <row r="80" spans="2:12" s="10" customFormat="1" ht="19.899999999999999" customHeight="1">
      <c r="B80" s="139"/>
      <c r="C80" s="140"/>
      <c r="D80" s="141" t="s">
        <v>112</v>
      </c>
      <c r="E80" s="142"/>
      <c r="F80" s="142"/>
      <c r="G80" s="142"/>
      <c r="H80" s="142"/>
      <c r="I80" s="142"/>
      <c r="J80" s="143">
        <f>J825</f>
        <v>0</v>
      </c>
      <c r="K80" s="140"/>
      <c r="L80" s="144"/>
    </row>
    <row r="81" spans="2:12" s="10" customFormat="1" ht="19.899999999999999" customHeight="1">
      <c r="B81" s="139"/>
      <c r="C81" s="140"/>
      <c r="D81" s="141" t="s">
        <v>113</v>
      </c>
      <c r="E81" s="142"/>
      <c r="F81" s="142"/>
      <c r="G81" s="142"/>
      <c r="H81" s="142"/>
      <c r="I81" s="142"/>
      <c r="J81" s="143">
        <f>J845</f>
        <v>0</v>
      </c>
      <c r="K81" s="140"/>
      <c r="L81" s="144"/>
    </row>
    <row r="82" spans="2:12" s="10" customFormat="1" ht="19.899999999999999" customHeight="1">
      <c r="B82" s="139"/>
      <c r="C82" s="140"/>
      <c r="D82" s="141" t="s">
        <v>114</v>
      </c>
      <c r="E82" s="142"/>
      <c r="F82" s="142"/>
      <c r="G82" s="142"/>
      <c r="H82" s="142"/>
      <c r="I82" s="142"/>
      <c r="J82" s="143">
        <f>J851</f>
        <v>0</v>
      </c>
      <c r="K82" s="140"/>
      <c r="L82" s="144"/>
    </row>
    <row r="83" spans="2:12" s="10" customFormat="1" ht="19.899999999999999" customHeight="1">
      <c r="B83" s="139"/>
      <c r="C83" s="140"/>
      <c r="D83" s="141" t="s">
        <v>115</v>
      </c>
      <c r="E83" s="142"/>
      <c r="F83" s="142"/>
      <c r="G83" s="142"/>
      <c r="H83" s="142"/>
      <c r="I83" s="142"/>
      <c r="J83" s="143">
        <f>J906</f>
        <v>0</v>
      </c>
      <c r="K83" s="140"/>
      <c r="L83" s="144"/>
    </row>
    <row r="84" spans="2:12" s="10" customFormat="1" ht="19.899999999999999" customHeight="1">
      <c r="B84" s="139"/>
      <c r="C84" s="140"/>
      <c r="D84" s="141" t="s">
        <v>116</v>
      </c>
      <c r="E84" s="142"/>
      <c r="F84" s="142"/>
      <c r="G84" s="142"/>
      <c r="H84" s="142"/>
      <c r="I84" s="142"/>
      <c r="J84" s="143">
        <f>J941</f>
        <v>0</v>
      </c>
      <c r="K84" s="140"/>
      <c r="L84" s="144"/>
    </row>
    <row r="85" spans="2:12" s="10" customFormat="1" ht="19.899999999999999" customHeight="1">
      <c r="B85" s="139"/>
      <c r="C85" s="140"/>
      <c r="D85" s="141" t="s">
        <v>117</v>
      </c>
      <c r="E85" s="142"/>
      <c r="F85" s="142"/>
      <c r="G85" s="142"/>
      <c r="H85" s="142"/>
      <c r="I85" s="142"/>
      <c r="J85" s="143">
        <f>J967</f>
        <v>0</v>
      </c>
      <c r="K85" s="140"/>
      <c r="L85" s="144"/>
    </row>
    <row r="86" spans="2:12" s="10" customFormat="1" ht="19.899999999999999" customHeight="1">
      <c r="B86" s="139"/>
      <c r="C86" s="140"/>
      <c r="D86" s="141" t="s">
        <v>118</v>
      </c>
      <c r="E86" s="142"/>
      <c r="F86" s="142"/>
      <c r="G86" s="142"/>
      <c r="H86" s="142"/>
      <c r="I86" s="142"/>
      <c r="J86" s="143">
        <f>J1032</f>
        <v>0</v>
      </c>
      <c r="K86" s="140"/>
      <c r="L86" s="144"/>
    </row>
    <row r="87" spans="2:12" s="10" customFormat="1" ht="19.899999999999999" customHeight="1">
      <c r="B87" s="139"/>
      <c r="C87" s="140"/>
      <c r="D87" s="141" t="s">
        <v>119</v>
      </c>
      <c r="E87" s="142"/>
      <c r="F87" s="142"/>
      <c r="G87" s="142"/>
      <c r="H87" s="142"/>
      <c r="I87" s="142"/>
      <c r="J87" s="143">
        <f>J1050</f>
        <v>0</v>
      </c>
      <c r="K87" s="140"/>
      <c r="L87" s="144"/>
    </row>
    <row r="88" spans="2:12" s="10" customFormat="1" ht="19.899999999999999" customHeight="1">
      <c r="B88" s="139"/>
      <c r="C88" s="140"/>
      <c r="D88" s="141" t="s">
        <v>120</v>
      </c>
      <c r="E88" s="142"/>
      <c r="F88" s="142"/>
      <c r="G88" s="142"/>
      <c r="H88" s="142"/>
      <c r="I88" s="142"/>
      <c r="J88" s="143">
        <f>J1177</f>
        <v>0</v>
      </c>
      <c r="K88" s="140"/>
      <c r="L88" s="144"/>
    </row>
    <row r="89" spans="2:12" s="10" customFormat="1" ht="19.899999999999999" customHeight="1">
      <c r="B89" s="139"/>
      <c r="C89" s="140"/>
      <c r="D89" s="141" t="s">
        <v>121</v>
      </c>
      <c r="E89" s="142"/>
      <c r="F89" s="142"/>
      <c r="G89" s="142"/>
      <c r="H89" s="142"/>
      <c r="I89" s="142"/>
      <c r="J89" s="143">
        <f>J1214</f>
        <v>0</v>
      </c>
      <c r="K89" s="140"/>
      <c r="L89" s="144"/>
    </row>
    <row r="90" spans="2:12" s="10" customFormat="1" ht="19.899999999999999" customHeight="1">
      <c r="B90" s="139"/>
      <c r="C90" s="140"/>
      <c r="D90" s="141" t="s">
        <v>122</v>
      </c>
      <c r="E90" s="142"/>
      <c r="F90" s="142"/>
      <c r="G90" s="142"/>
      <c r="H90" s="142"/>
      <c r="I90" s="142"/>
      <c r="J90" s="143">
        <f>J1228</f>
        <v>0</v>
      </c>
      <c r="K90" s="140"/>
      <c r="L90" s="144"/>
    </row>
    <row r="91" spans="2:12" s="10" customFormat="1" ht="19.899999999999999" customHeight="1">
      <c r="B91" s="139"/>
      <c r="C91" s="140"/>
      <c r="D91" s="141" t="s">
        <v>123</v>
      </c>
      <c r="E91" s="142"/>
      <c r="F91" s="142"/>
      <c r="G91" s="142"/>
      <c r="H91" s="142"/>
      <c r="I91" s="142"/>
      <c r="J91" s="143">
        <f>J1267</f>
        <v>0</v>
      </c>
      <c r="K91" s="140"/>
      <c r="L91" s="144"/>
    </row>
    <row r="92" spans="2:12" s="10" customFormat="1" ht="19.899999999999999" customHeight="1">
      <c r="B92" s="139"/>
      <c r="C92" s="140"/>
      <c r="D92" s="141" t="s">
        <v>124</v>
      </c>
      <c r="E92" s="142"/>
      <c r="F92" s="142"/>
      <c r="G92" s="142"/>
      <c r="H92" s="142"/>
      <c r="I92" s="142"/>
      <c r="J92" s="143">
        <f>J1336</f>
        <v>0</v>
      </c>
      <c r="K92" s="140"/>
      <c r="L92" s="144"/>
    </row>
    <row r="93" spans="2:12" s="10" customFormat="1" ht="19.899999999999999" customHeight="1">
      <c r="B93" s="139"/>
      <c r="C93" s="140"/>
      <c r="D93" s="141" t="s">
        <v>125</v>
      </c>
      <c r="E93" s="142"/>
      <c r="F93" s="142"/>
      <c r="G93" s="142"/>
      <c r="H93" s="142"/>
      <c r="I93" s="142"/>
      <c r="J93" s="143">
        <f>J1433</f>
        <v>0</v>
      </c>
      <c r="K93" s="140"/>
      <c r="L93" s="144"/>
    </row>
    <row r="94" spans="2:12" s="9" customFormat="1" ht="24.95" customHeight="1">
      <c r="B94" s="133"/>
      <c r="C94" s="134"/>
      <c r="D94" s="135" t="s">
        <v>126</v>
      </c>
      <c r="E94" s="136"/>
      <c r="F94" s="136"/>
      <c r="G94" s="136"/>
      <c r="H94" s="136"/>
      <c r="I94" s="136"/>
      <c r="J94" s="137">
        <f>J1447</f>
        <v>0</v>
      </c>
      <c r="K94" s="134"/>
      <c r="L94" s="138"/>
    </row>
    <row r="95" spans="2:12" s="10" customFormat="1" ht="19.899999999999999" customHeight="1">
      <c r="B95" s="139"/>
      <c r="C95" s="140"/>
      <c r="D95" s="141" t="s">
        <v>127</v>
      </c>
      <c r="E95" s="142"/>
      <c r="F95" s="142"/>
      <c r="G95" s="142"/>
      <c r="H95" s="142"/>
      <c r="I95" s="142"/>
      <c r="J95" s="143">
        <f>J1448</f>
        <v>0</v>
      </c>
      <c r="K95" s="140"/>
      <c r="L95" s="144"/>
    </row>
    <row r="96" spans="2:12" s="10" customFormat="1" ht="19.899999999999999" customHeight="1">
      <c r="B96" s="139"/>
      <c r="C96" s="140"/>
      <c r="D96" s="141" t="s">
        <v>128</v>
      </c>
      <c r="E96" s="142"/>
      <c r="F96" s="142"/>
      <c r="G96" s="142"/>
      <c r="H96" s="142"/>
      <c r="I96" s="142"/>
      <c r="J96" s="143">
        <f>J1450</f>
        <v>0</v>
      </c>
      <c r="K96" s="140"/>
      <c r="L96" s="144"/>
    </row>
    <row r="97" spans="1:31" s="10" customFormat="1" ht="19.899999999999999" customHeight="1">
      <c r="B97" s="139"/>
      <c r="C97" s="140"/>
      <c r="D97" s="141" t="s">
        <v>129</v>
      </c>
      <c r="E97" s="142"/>
      <c r="F97" s="142"/>
      <c r="G97" s="142"/>
      <c r="H97" s="142"/>
      <c r="I97" s="142"/>
      <c r="J97" s="143">
        <f>J1452</f>
        <v>0</v>
      </c>
      <c r="K97" s="140"/>
      <c r="L97" s="144"/>
    </row>
    <row r="98" spans="1:31" s="10" customFormat="1" ht="19.899999999999999" customHeight="1">
      <c r="B98" s="139"/>
      <c r="C98" s="140"/>
      <c r="D98" s="141" t="s">
        <v>130</v>
      </c>
      <c r="E98" s="142"/>
      <c r="F98" s="142"/>
      <c r="G98" s="142"/>
      <c r="H98" s="142"/>
      <c r="I98" s="142"/>
      <c r="J98" s="143">
        <f>J1454</f>
        <v>0</v>
      </c>
      <c r="K98" s="140"/>
      <c r="L98" s="144"/>
    </row>
    <row r="99" spans="1:31" s="10" customFormat="1" ht="19.899999999999999" customHeight="1">
      <c r="B99" s="139"/>
      <c r="C99" s="140"/>
      <c r="D99" s="141" t="s">
        <v>131</v>
      </c>
      <c r="E99" s="142"/>
      <c r="F99" s="142"/>
      <c r="G99" s="142"/>
      <c r="H99" s="142"/>
      <c r="I99" s="142"/>
      <c r="J99" s="143">
        <f>J1456</f>
        <v>0</v>
      </c>
      <c r="K99" s="140"/>
      <c r="L99" s="144"/>
    </row>
    <row r="100" spans="1:31" s="9" customFormat="1" ht="24.95" customHeight="1">
      <c r="B100" s="133"/>
      <c r="C100" s="134"/>
      <c r="D100" s="135" t="s">
        <v>132</v>
      </c>
      <c r="E100" s="136"/>
      <c r="F100" s="136"/>
      <c r="G100" s="136"/>
      <c r="H100" s="136"/>
      <c r="I100" s="136"/>
      <c r="J100" s="137">
        <f>J1458</f>
        <v>0</v>
      </c>
      <c r="K100" s="134"/>
      <c r="L100" s="138"/>
    </row>
    <row r="101" spans="1:31" s="10" customFormat="1" ht="19.899999999999999" customHeight="1">
      <c r="B101" s="139"/>
      <c r="C101" s="140"/>
      <c r="D101" s="141" t="s">
        <v>133</v>
      </c>
      <c r="E101" s="142"/>
      <c r="F101" s="142"/>
      <c r="G101" s="142"/>
      <c r="H101" s="142"/>
      <c r="I101" s="142"/>
      <c r="J101" s="143">
        <f>J1459</f>
        <v>0</v>
      </c>
      <c r="K101" s="140"/>
      <c r="L101" s="144"/>
    </row>
    <row r="102" spans="1:31" s="10" customFormat="1" ht="19.899999999999999" customHeight="1">
      <c r="B102" s="139"/>
      <c r="C102" s="140"/>
      <c r="D102" s="141" t="s">
        <v>134</v>
      </c>
      <c r="E102" s="142"/>
      <c r="F102" s="142"/>
      <c r="G102" s="142"/>
      <c r="H102" s="142"/>
      <c r="I102" s="142"/>
      <c r="J102" s="143">
        <f>J1464</f>
        <v>0</v>
      </c>
      <c r="K102" s="140"/>
      <c r="L102" s="144"/>
    </row>
    <row r="103" spans="1:31" s="2" customFormat="1" ht="21.75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105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pans="1:31" s="2" customFormat="1" ht="6.95" customHeight="1">
      <c r="A104" s="37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105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pans="1:31" s="2" customFormat="1" ht="6.95" customHeight="1">
      <c r="A108" s="37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105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pans="1:31" s="2" customFormat="1" ht="24.95" customHeight="1">
      <c r="A109" s="37"/>
      <c r="B109" s="38"/>
      <c r="C109" s="26" t="s">
        <v>135</v>
      </c>
      <c r="D109" s="39"/>
      <c r="E109" s="39"/>
      <c r="F109" s="39"/>
      <c r="G109" s="39"/>
      <c r="H109" s="39"/>
      <c r="I109" s="39"/>
      <c r="J109" s="39"/>
      <c r="K109" s="39"/>
      <c r="L109" s="105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pans="1:31" s="2" customFormat="1" ht="6.95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105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pans="1:31" s="2" customFormat="1" ht="12" customHeight="1">
      <c r="A111" s="37"/>
      <c r="B111" s="38"/>
      <c r="C111" s="32" t="s">
        <v>16</v>
      </c>
      <c r="D111" s="39"/>
      <c r="E111" s="39"/>
      <c r="F111" s="39"/>
      <c r="G111" s="39"/>
      <c r="H111" s="39"/>
      <c r="I111" s="39"/>
      <c r="J111" s="39"/>
      <c r="K111" s="39"/>
      <c r="L111" s="105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pans="1:31" s="2" customFormat="1" ht="26.25" customHeight="1">
      <c r="A112" s="37"/>
      <c r="B112" s="38"/>
      <c r="C112" s="39"/>
      <c r="D112" s="39"/>
      <c r="E112" s="382" t="str">
        <f>E7</f>
        <v>SLEZSKÁ NEMOCNICE V OPAVĚ, Příspěvková organizace stavební úpravy pavilonu G</v>
      </c>
      <c r="F112" s="383"/>
      <c r="G112" s="383"/>
      <c r="H112" s="383"/>
      <c r="I112" s="39"/>
      <c r="J112" s="39"/>
      <c r="K112" s="39"/>
      <c r="L112" s="105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pans="1:65" s="2" customFormat="1" ht="12" customHeight="1">
      <c r="A113" s="37"/>
      <c r="B113" s="38"/>
      <c r="C113" s="32" t="s">
        <v>85</v>
      </c>
      <c r="D113" s="39"/>
      <c r="E113" s="39"/>
      <c r="F113" s="39"/>
      <c r="G113" s="39"/>
      <c r="H113" s="39"/>
      <c r="I113" s="39"/>
      <c r="J113" s="39"/>
      <c r="K113" s="39"/>
      <c r="L113" s="105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pans="1:65" s="2" customFormat="1" ht="30" customHeight="1">
      <c r="A114" s="37"/>
      <c r="B114" s="38"/>
      <c r="C114" s="39"/>
      <c r="D114" s="39"/>
      <c r="E114" s="354" t="str">
        <f>E9</f>
        <v>SO 01.1 - SO 01.1 - ETAPA 1 - Vybudování nových sono vyšetřoven vč. čekárny a recepce</v>
      </c>
      <c r="F114" s="384"/>
      <c r="G114" s="384"/>
      <c r="H114" s="384"/>
      <c r="I114" s="39"/>
      <c r="J114" s="39"/>
      <c r="K114" s="39"/>
      <c r="L114" s="105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pans="1:65" s="2" customFormat="1" ht="6.95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105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pans="1:65" s="2" customFormat="1" ht="12" customHeight="1">
      <c r="A116" s="37"/>
      <c r="B116" s="38"/>
      <c r="C116" s="32" t="s">
        <v>22</v>
      </c>
      <c r="D116" s="39"/>
      <c r="E116" s="39"/>
      <c r="F116" s="30" t="str">
        <f>F12</f>
        <v xml:space="preserve">Opava předměstí </v>
      </c>
      <c r="G116" s="39"/>
      <c r="H116" s="39"/>
      <c r="I116" s="32" t="s">
        <v>24</v>
      </c>
      <c r="J116" s="62" t="str">
        <f>IF(J12="","",J12)</f>
        <v>31. 1. 2025</v>
      </c>
      <c r="K116" s="39"/>
      <c r="L116" s="105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pans="1:65" s="2" customFormat="1" ht="6.95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105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pans="1:65" s="2" customFormat="1" ht="40.15" customHeight="1">
      <c r="A118" s="37"/>
      <c r="B118" s="38"/>
      <c r="C118" s="32" t="s">
        <v>26</v>
      </c>
      <c r="D118" s="39"/>
      <c r="E118" s="39"/>
      <c r="F118" s="30" t="str">
        <f>E15</f>
        <v>SLEZSKÁ NEMOCNICE V OPAVĚ, p.o. Olomoucká 470/86</v>
      </c>
      <c r="G118" s="39"/>
      <c r="H118" s="39"/>
      <c r="I118" s="32" t="s">
        <v>32</v>
      </c>
      <c r="J118" s="35" t="str">
        <f>E21</f>
        <v>ING. BLANKA LIČMANOVÁ OTICKÁ 32, OPAVA</v>
      </c>
      <c r="K118" s="39"/>
      <c r="L118" s="105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pans="1:65" s="2" customFormat="1" ht="15.2" customHeight="1">
      <c r="A119" s="37"/>
      <c r="B119" s="38"/>
      <c r="C119" s="32" t="s">
        <v>30</v>
      </c>
      <c r="D119" s="39"/>
      <c r="E119" s="39"/>
      <c r="F119" s="30" t="str">
        <f>IF(E18="","",E18)</f>
        <v>Vyplň údaj</v>
      </c>
      <c r="G119" s="39"/>
      <c r="H119" s="39"/>
      <c r="I119" s="32" t="s">
        <v>35</v>
      </c>
      <c r="J119" s="35" t="str">
        <f>E24</f>
        <v>Katerinec</v>
      </c>
      <c r="K119" s="39"/>
      <c r="L119" s="105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pans="1:65" s="2" customFormat="1" ht="10.35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105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pans="1:65" s="11" customFormat="1" ht="29.25" customHeight="1">
      <c r="A121" s="145"/>
      <c r="B121" s="146"/>
      <c r="C121" s="147" t="s">
        <v>136</v>
      </c>
      <c r="D121" s="148" t="s">
        <v>58</v>
      </c>
      <c r="E121" s="148" t="s">
        <v>54</v>
      </c>
      <c r="F121" s="148" t="s">
        <v>55</v>
      </c>
      <c r="G121" s="148" t="s">
        <v>137</v>
      </c>
      <c r="H121" s="148" t="s">
        <v>138</v>
      </c>
      <c r="I121" s="148" t="s">
        <v>139</v>
      </c>
      <c r="J121" s="148" t="s">
        <v>90</v>
      </c>
      <c r="K121" s="149" t="s">
        <v>140</v>
      </c>
      <c r="L121" s="150"/>
      <c r="M121" s="71" t="s">
        <v>21</v>
      </c>
      <c r="N121" s="72" t="s">
        <v>43</v>
      </c>
      <c r="O121" s="72" t="s">
        <v>141</v>
      </c>
      <c r="P121" s="72" t="s">
        <v>142</v>
      </c>
      <c r="Q121" s="72" t="s">
        <v>143</v>
      </c>
      <c r="R121" s="72" t="s">
        <v>144</v>
      </c>
      <c r="S121" s="72" t="s">
        <v>145</v>
      </c>
      <c r="T121" s="73" t="s">
        <v>146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pans="1:65" s="2" customFormat="1" ht="22.9" customHeight="1">
      <c r="A122" s="37"/>
      <c r="B122" s="38"/>
      <c r="C122" s="78" t="s">
        <v>147</v>
      </c>
      <c r="D122" s="39"/>
      <c r="E122" s="39"/>
      <c r="F122" s="39"/>
      <c r="G122" s="39"/>
      <c r="H122" s="39"/>
      <c r="I122" s="39"/>
      <c r="J122" s="151">
        <f>BK122</f>
        <v>0</v>
      </c>
      <c r="K122" s="39"/>
      <c r="L122" s="42"/>
      <c r="M122" s="74"/>
      <c r="N122" s="152"/>
      <c r="O122" s="75"/>
      <c r="P122" s="153">
        <f>P123+P640+P1447+P1458</f>
        <v>0</v>
      </c>
      <c r="Q122" s="75"/>
      <c r="R122" s="153">
        <f>R123+R640+R1447+R1458</f>
        <v>0</v>
      </c>
      <c r="S122" s="75"/>
      <c r="T122" s="154">
        <f>T123+T640+T1447+T1458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72</v>
      </c>
      <c r="AU122" s="20" t="s">
        <v>91</v>
      </c>
      <c r="BK122" s="155">
        <f>BK123+BK640+BK1447+BK1458</f>
        <v>0</v>
      </c>
    </row>
    <row r="123" spans="1:65" s="12" customFormat="1" ht="25.9" customHeight="1">
      <c r="B123" s="156"/>
      <c r="C123" s="157"/>
      <c r="D123" s="158" t="s">
        <v>72</v>
      </c>
      <c r="E123" s="159" t="s">
        <v>148</v>
      </c>
      <c r="F123" s="159" t="s">
        <v>149</v>
      </c>
      <c r="G123" s="157"/>
      <c r="H123" s="157"/>
      <c r="I123" s="160"/>
      <c r="J123" s="161">
        <f>BK123</f>
        <v>0</v>
      </c>
      <c r="K123" s="157"/>
      <c r="L123" s="162"/>
      <c r="M123" s="163"/>
      <c r="N123" s="164"/>
      <c r="O123" s="164"/>
      <c r="P123" s="165">
        <f>P124+P149+P239+P256+P350+P403+P433+P445+P615+P637</f>
        <v>0</v>
      </c>
      <c r="Q123" s="164"/>
      <c r="R123" s="165">
        <f>R124+R149+R239+R256+R350+R403+R433+R445+R615+R637</f>
        <v>0</v>
      </c>
      <c r="S123" s="164"/>
      <c r="T123" s="166">
        <f>T124+T149+T239+T256+T350+T403+T433+T445+T615+T637</f>
        <v>0</v>
      </c>
      <c r="AR123" s="167" t="s">
        <v>81</v>
      </c>
      <c r="AT123" s="168" t="s">
        <v>72</v>
      </c>
      <c r="AU123" s="168" t="s">
        <v>73</v>
      </c>
      <c r="AY123" s="167" t="s">
        <v>150</v>
      </c>
      <c r="BK123" s="169">
        <f>BK124+BK149+BK239+BK256+BK350+BK403+BK433+BK445+BK615+BK637</f>
        <v>0</v>
      </c>
    </row>
    <row r="124" spans="1:65" s="12" customFormat="1" ht="22.9" customHeight="1">
      <c r="B124" s="156"/>
      <c r="C124" s="157"/>
      <c r="D124" s="158" t="s">
        <v>72</v>
      </c>
      <c r="E124" s="170" t="s">
        <v>81</v>
      </c>
      <c r="F124" s="170" t="s">
        <v>151</v>
      </c>
      <c r="G124" s="157"/>
      <c r="H124" s="157"/>
      <c r="I124" s="160"/>
      <c r="J124" s="171">
        <f>BK124</f>
        <v>0</v>
      </c>
      <c r="K124" s="157"/>
      <c r="L124" s="162"/>
      <c r="M124" s="163"/>
      <c r="N124" s="164"/>
      <c r="O124" s="164"/>
      <c r="P124" s="165">
        <f>SUM(P125:P148)</f>
        <v>0</v>
      </c>
      <c r="Q124" s="164"/>
      <c r="R124" s="165">
        <f>SUM(R125:R148)</f>
        <v>0</v>
      </c>
      <c r="S124" s="164"/>
      <c r="T124" s="166">
        <f>SUM(T125:T148)</f>
        <v>0</v>
      </c>
      <c r="AR124" s="167" t="s">
        <v>81</v>
      </c>
      <c r="AT124" s="168" t="s">
        <v>72</v>
      </c>
      <c r="AU124" s="168" t="s">
        <v>81</v>
      </c>
      <c r="AY124" s="167" t="s">
        <v>150</v>
      </c>
      <c r="BK124" s="169">
        <f>SUM(BK125:BK148)</f>
        <v>0</v>
      </c>
    </row>
    <row r="125" spans="1:65" s="2" customFormat="1" ht="44.25" customHeight="1">
      <c r="A125" s="37"/>
      <c r="B125" s="38"/>
      <c r="C125" s="172" t="s">
        <v>81</v>
      </c>
      <c r="D125" s="172" t="s">
        <v>152</v>
      </c>
      <c r="E125" s="173" t="s">
        <v>153</v>
      </c>
      <c r="F125" s="174" t="s">
        <v>154</v>
      </c>
      <c r="G125" s="175" t="s">
        <v>155</v>
      </c>
      <c r="H125" s="176">
        <v>3.3</v>
      </c>
      <c r="I125" s="177"/>
      <c r="J125" s="178">
        <f>ROUND(I125*H125,2)</f>
        <v>0</v>
      </c>
      <c r="K125" s="174" t="s">
        <v>156</v>
      </c>
      <c r="L125" s="42"/>
      <c r="M125" s="179" t="s">
        <v>21</v>
      </c>
      <c r="N125" s="180" t="s">
        <v>44</v>
      </c>
      <c r="O125" s="6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3" t="s">
        <v>157</v>
      </c>
      <c r="AT125" s="183" t="s">
        <v>152</v>
      </c>
      <c r="AU125" s="183" t="s">
        <v>83</v>
      </c>
      <c r="AY125" s="20" t="s">
        <v>150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20" t="s">
        <v>81</v>
      </c>
      <c r="BK125" s="184">
        <f>ROUND(I125*H125,2)</f>
        <v>0</v>
      </c>
      <c r="BL125" s="20" t="s">
        <v>157</v>
      </c>
      <c r="BM125" s="183" t="s">
        <v>83</v>
      </c>
    </row>
    <row r="126" spans="1:65" s="2" customFormat="1" ht="11.25">
      <c r="A126" s="37"/>
      <c r="B126" s="38"/>
      <c r="C126" s="39"/>
      <c r="D126" s="185" t="s">
        <v>158</v>
      </c>
      <c r="E126" s="39"/>
      <c r="F126" s="186" t="s">
        <v>159</v>
      </c>
      <c r="G126" s="39"/>
      <c r="H126" s="39"/>
      <c r="I126" s="187"/>
      <c r="J126" s="39"/>
      <c r="K126" s="39"/>
      <c r="L126" s="42"/>
      <c r="M126" s="188"/>
      <c r="N126" s="189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158</v>
      </c>
      <c r="AU126" s="20" t="s">
        <v>83</v>
      </c>
    </row>
    <row r="127" spans="1:65" s="13" customFormat="1" ht="11.25">
      <c r="B127" s="190"/>
      <c r="C127" s="191"/>
      <c r="D127" s="192" t="s">
        <v>160</v>
      </c>
      <c r="E127" s="193" t="s">
        <v>21</v>
      </c>
      <c r="F127" s="194" t="s">
        <v>161</v>
      </c>
      <c r="G127" s="191"/>
      <c r="H127" s="195">
        <v>3.3</v>
      </c>
      <c r="I127" s="196"/>
      <c r="J127" s="191"/>
      <c r="K127" s="191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160</v>
      </c>
      <c r="AU127" s="201" t="s">
        <v>83</v>
      </c>
      <c r="AV127" s="13" t="s">
        <v>83</v>
      </c>
      <c r="AW127" s="13" t="s">
        <v>34</v>
      </c>
      <c r="AX127" s="13" t="s">
        <v>73</v>
      </c>
      <c r="AY127" s="201" t="s">
        <v>150</v>
      </c>
    </row>
    <row r="128" spans="1:65" s="14" customFormat="1" ht="11.25">
      <c r="B128" s="202"/>
      <c r="C128" s="203"/>
      <c r="D128" s="192" t="s">
        <v>160</v>
      </c>
      <c r="E128" s="204" t="s">
        <v>21</v>
      </c>
      <c r="F128" s="205" t="s">
        <v>162</v>
      </c>
      <c r="G128" s="203"/>
      <c r="H128" s="206">
        <v>3.3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160</v>
      </c>
      <c r="AU128" s="212" t="s">
        <v>83</v>
      </c>
      <c r="AV128" s="14" t="s">
        <v>157</v>
      </c>
      <c r="AW128" s="14" t="s">
        <v>34</v>
      </c>
      <c r="AX128" s="14" t="s">
        <v>81</v>
      </c>
      <c r="AY128" s="212" t="s">
        <v>150</v>
      </c>
    </row>
    <row r="129" spans="1:65" s="2" customFormat="1" ht="55.5" customHeight="1">
      <c r="A129" s="37"/>
      <c r="B129" s="38"/>
      <c r="C129" s="172" t="s">
        <v>83</v>
      </c>
      <c r="D129" s="172" t="s">
        <v>152</v>
      </c>
      <c r="E129" s="173" t="s">
        <v>163</v>
      </c>
      <c r="F129" s="174" t="s">
        <v>164</v>
      </c>
      <c r="G129" s="175" t="s">
        <v>155</v>
      </c>
      <c r="H129" s="176">
        <v>0.38900000000000001</v>
      </c>
      <c r="I129" s="177"/>
      <c r="J129" s="178">
        <f>ROUND(I129*H129,2)</f>
        <v>0</v>
      </c>
      <c r="K129" s="174" t="s">
        <v>156</v>
      </c>
      <c r="L129" s="42"/>
      <c r="M129" s="179" t="s">
        <v>21</v>
      </c>
      <c r="N129" s="180" t="s">
        <v>44</v>
      </c>
      <c r="O129" s="6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157</v>
      </c>
      <c r="AT129" s="183" t="s">
        <v>152</v>
      </c>
      <c r="AU129" s="183" t="s">
        <v>83</v>
      </c>
      <c r="AY129" s="20" t="s">
        <v>150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20" t="s">
        <v>81</v>
      </c>
      <c r="BK129" s="184">
        <f>ROUND(I129*H129,2)</f>
        <v>0</v>
      </c>
      <c r="BL129" s="20" t="s">
        <v>157</v>
      </c>
      <c r="BM129" s="183" t="s">
        <v>157</v>
      </c>
    </row>
    <row r="130" spans="1:65" s="2" customFormat="1" ht="11.25">
      <c r="A130" s="37"/>
      <c r="B130" s="38"/>
      <c r="C130" s="39"/>
      <c r="D130" s="185" t="s">
        <v>158</v>
      </c>
      <c r="E130" s="39"/>
      <c r="F130" s="186" t="s">
        <v>165</v>
      </c>
      <c r="G130" s="39"/>
      <c r="H130" s="39"/>
      <c r="I130" s="187"/>
      <c r="J130" s="39"/>
      <c r="K130" s="39"/>
      <c r="L130" s="42"/>
      <c r="M130" s="188"/>
      <c r="N130" s="189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158</v>
      </c>
      <c r="AU130" s="20" t="s">
        <v>83</v>
      </c>
    </row>
    <row r="131" spans="1:65" s="15" customFormat="1" ht="11.25">
      <c r="B131" s="213"/>
      <c r="C131" s="214"/>
      <c r="D131" s="192" t="s">
        <v>160</v>
      </c>
      <c r="E131" s="215" t="s">
        <v>21</v>
      </c>
      <c r="F131" s="216" t="s">
        <v>166</v>
      </c>
      <c r="G131" s="214"/>
      <c r="H131" s="215" t="s">
        <v>21</v>
      </c>
      <c r="I131" s="217"/>
      <c r="J131" s="214"/>
      <c r="K131" s="214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160</v>
      </c>
      <c r="AU131" s="222" t="s">
        <v>83</v>
      </c>
      <c r="AV131" s="15" t="s">
        <v>81</v>
      </c>
      <c r="AW131" s="15" t="s">
        <v>34</v>
      </c>
      <c r="AX131" s="15" t="s">
        <v>73</v>
      </c>
      <c r="AY131" s="222" t="s">
        <v>150</v>
      </c>
    </row>
    <row r="132" spans="1:65" s="13" customFormat="1" ht="11.25">
      <c r="B132" s="190"/>
      <c r="C132" s="191"/>
      <c r="D132" s="192" t="s">
        <v>160</v>
      </c>
      <c r="E132" s="193" t="s">
        <v>21</v>
      </c>
      <c r="F132" s="194" t="s">
        <v>167</v>
      </c>
      <c r="G132" s="191"/>
      <c r="H132" s="195">
        <v>0.38900000000000001</v>
      </c>
      <c r="I132" s="196"/>
      <c r="J132" s="191"/>
      <c r="K132" s="191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160</v>
      </c>
      <c r="AU132" s="201" t="s">
        <v>83</v>
      </c>
      <c r="AV132" s="13" t="s">
        <v>83</v>
      </c>
      <c r="AW132" s="13" t="s">
        <v>34</v>
      </c>
      <c r="AX132" s="13" t="s">
        <v>73</v>
      </c>
      <c r="AY132" s="201" t="s">
        <v>150</v>
      </c>
    </row>
    <row r="133" spans="1:65" s="14" customFormat="1" ht="11.25">
      <c r="B133" s="202"/>
      <c r="C133" s="203"/>
      <c r="D133" s="192" t="s">
        <v>160</v>
      </c>
      <c r="E133" s="204" t="s">
        <v>21</v>
      </c>
      <c r="F133" s="205" t="s">
        <v>162</v>
      </c>
      <c r="G133" s="203"/>
      <c r="H133" s="206">
        <v>0.38900000000000001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160</v>
      </c>
      <c r="AU133" s="212" t="s">
        <v>83</v>
      </c>
      <c r="AV133" s="14" t="s">
        <v>157</v>
      </c>
      <c r="AW133" s="14" t="s">
        <v>34</v>
      </c>
      <c r="AX133" s="14" t="s">
        <v>81</v>
      </c>
      <c r="AY133" s="212" t="s">
        <v>150</v>
      </c>
    </row>
    <row r="134" spans="1:65" s="2" customFormat="1" ht="66.75" customHeight="1">
      <c r="A134" s="37"/>
      <c r="B134" s="38"/>
      <c r="C134" s="172" t="s">
        <v>168</v>
      </c>
      <c r="D134" s="172" t="s">
        <v>152</v>
      </c>
      <c r="E134" s="173" t="s">
        <v>169</v>
      </c>
      <c r="F134" s="174" t="s">
        <v>170</v>
      </c>
      <c r="G134" s="175" t="s">
        <v>155</v>
      </c>
      <c r="H134" s="176">
        <v>2.911</v>
      </c>
      <c r="I134" s="177"/>
      <c r="J134" s="178">
        <f>ROUND(I134*H134,2)</f>
        <v>0</v>
      </c>
      <c r="K134" s="174" t="s">
        <v>156</v>
      </c>
      <c r="L134" s="42"/>
      <c r="M134" s="179" t="s">
        <v>21</v>
      </c>
      <c r="N134" s="180" t="s">
        <v>44</v>
      </c>
      <c r="O134" s="6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157</v>
      </c>
      <c r="AT134" s="183" t="s">
        <v>152</v>
      </c>
      <c r="AU134" s="183" t="s">
        <v>83</v>
      </c>
      <c r="AY134" s="20" t="s">
        <v>150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20" t="s">
        <v>81</v>
      </c>
      <c r="BK134" s="184">
        <f>ROUND(I134*H134,2)</f>
        <v>0</v>
      </c>
      <c r="BL134" s="20" t="s">
        <v>157</v>
      </c>
      <c r="BM134" s="183" t="s">
        <v>171</v>
      </c>
    </row>
    <row r="135" spans="1:65" s="2" customFormat="1" ht="11.25">
      <c r="A135" s="37"/>
      <c r="B135" s="38"/>
      <c r="C135" s="39"/>
      <c r="D135" s="185" t="s">
        <v>158</v>
      </c>
      <c r="E135" s="39"/>
      <c r="F135" s="186" t="s">
        <v>172</v>
      </c>
      <c r="G135" s="39"/>
      <c r="H135" s="39"/>
      <c r="I135" s="187"/>
      <c r="J135" s="39"/>
      <c r="K135" s="39"/>
      <c r="L135" s="42"/>
      <c r="M135" s="188"/>
      <c r="N135" s="189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158</v>
      </c>
      <c r="AU135" s="20" t="s">
        <v>83</v>
      </c>
    </row>
    <row r="136" spans="1:65" s="13" customFormat="1" ht="11.25">
      <c r="B136" s="190"/>
      <c r="C136" s="191"/>
      <c r="D136" s="192" t="s">
        <v>160</v>
      </c>
      <c r="E136" s="193" t="s">
        <v>21</v>
      </c>
      <c r="F136" s="194" t="s">
        <v>161</v>
      </c>
      <c r="G136" s="191"/>
      <c r="H136" s="195">
        <v>3.3</v>
      </c>
      <c r="I136" s="196"/>
      <c r="J136" s="191"/>
      <c r="K136" s="191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160</v>
      </c>
      <c r="AU136" s="201" t="s">
        <v>83</v>
      </c>
      <c r="AV136" s="13" t="s">
        <v>83</v>
      </c>
      <c r="AW136" s="13" t="s">
        <v>34</v>
      </c>
      <c r="AX136" s="13" t="s">
        <v>73</v>
      </c>
      <c r="AY136" s="201" t="s">
        <v>150</v>
      </c>
    </row>
    <row r="137" spans="1:65" s="13" customFormat="1" ht="11.25">
      <c r="B137" s="190"/>
      <c r="C137" s="191"/>
      <c r="D137" s="192" t="s">
        <v>160</v>
      </c>
      <c r="E137" s="193" t="s">
        <v>21</v>
      </c>
      <c r="F137" s="194" t="s">
        <v>173</v>
      </c>
      <c r="G137" s="191"/>
      <c r="H137" s="195">
        <v>-0.38900000000000001</v>
      </c>
      <c r="I137" s="196"/>
      <c r="J137" s="191"/>
      <c r="K137" s="191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160</v>
      </c>
      <c r="AU137" s="201" t="s">
        <v>83</v>
      </c>
      <c r="AV137" s="13" t="s">
        <v>83</v>
      </c>
      <c r="AW137" s="13" t="s">
        <v>34</v>
      </c>
      <c r="AX137" s="13" t="s">
        <v>73</v>
      </c>
      <c r="AY137" s="201" t="s">
        <v>150</v>
      </c>
    </row>
    <row r="138" spans="1:65" s="14" customFormat="1" ht="11.25">
      <c r="B138" s="202"/>
      <c r="C138" s="203"/>
      <c r="D138" s="192" t="s">
        <v>160</v>
      </c>
      <c r="E138" s="204" t="s">
        <v>21</v>
      </c>
      <c r="F138" s="205" t="s">
        <v>162</v>
      </c>
      <c r="G138" s="203"/>
      <c r="H138" s="206">
        <v>2.9109999999999996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160</v>
      </c>
      <c r="AU138" s="212" t="s">
        <v>83</v>
      </c>
      <c r="AV138" s="14" t="s">
        <v>157</v>
      </c>
      <c r="AW138" s="14" t="s">
        <v>34</v>
      </c>
      <c r="AX138" s="14" t="s">
        <v>81</v>
      </c>
      <c r="AY138" s="212" t="s">
        <v>150</v>
      </c>
    </row>
    <row r="139" spans="1:65" s="2" customFormat="1" ht="24.2" customHeight="1">
      <c r="A139" s="37"/>
      <c r="B139" s="38"/>
      <c r="C139" s="172" t="s">
        <v>157</v>
      </c>
      <c r="D139" s="172" t="s">
        <v>152</v>
      </c>
      <c r="E139" s="173" t="s">
        <v>174</v>
      </c>
      <c r="F139" s="174" t="s">
        <v>175</v>
      </c>
      <c r="G139" s="175" t="s">
        <v>155</v>
      </c>
      <c r="H139" s="176">
        <v>1.591</v>
      </c>
      <c r="I139" s="177"/>
      <c r="J139" s="178">
        <f>ROUND(I139*H139,2)</f>
        <v>0</v>
      </c>
      <c r="K139" s="174" t="s">
        <v>156</v>
      </c>
      <c r="L139" s="42"/>
      <c r="M139" s="179" t="s">
        <v>21</v>
      </c>
      <c r="N139" s="180" t="s">
        <v>44</v>
      </c>
      <c r="O139" s="6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157</v>
      </c>
      <c r="AT139" s="183" t="s">
        <v>152</v>
      </c>
      <c r="AU139" s="183" t="s">
        <v>83</v>
      </c>
      <c r="AY139" s="20" t="s">
        <v>150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20" t="s">
        <v>81</v>
      </c>
      <c r="BK139" s="184">
        <f>ROUND(I139*H139,2)</f>
        <v>0</v>
      </c>
      <c r="BL139" s="20" t="s">
        <v>157</v>
      </c>
      <c r="BM139" s="183" t="s">
        <v>176</v>
      </c>
    </row>
    <row r="140" spans="1:65" s="2" customFormat="1" ht="11.25">
      <c r="A140" s="37"/>
      <c r="B140" s="38"/>
      <c r="C140" s="39"/>
      <c r="D140" s="185" t="s">
        <v>158</v>
      </c>
      <c r="E140" s="39"/>
      <c r="F140" s="186" t="s">
        <v>177</v>
      </c>
      <c r="G140" s="39"/>
      <c r="H140" s="39"/>
      <c r="I140" s="187"/>
      <c r="J140" s="39"/>
      <c r="K140" s="39"/>
      <c r="L140" s="42"/>
      <c r="M140" s="188"/>
      <c r="N140" s="189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158</v>
      </c>
      <c r="AU140" s="20" t="s">
        <v>83</v>
      </c>
    </row>
    <row r="141" spans="1:65" s="13" customFormat="1" ht="11.25">
      <c r="B141" s="190"/>
      <c r="C141" s="191"/>
      <c r="D141" s="192" t="s">
        <v>160</v>
      </c>
      <c r="E141" s="193" t="s">
        <v>21</v>
      </c>
      <c r="F141" s="194" t="s">
        <v>178</v>
      </c>
      <c r="G141" s="191"/>
      <c r="H141" s="195">
        <v>1.98</v>
      </c>
      <c r="I141" s="196"/>
      <c r="J141" s="191"/>
      <c r="K141" s="191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160</v>
      </c>
      <c r="AU141" s="201" t="s">
        <v>83</v>
      </c>
      <c r="AV141" s="13" t="s">
        <v>83</v>
      </c>
      <c r="AW141" s="13" t="s">
        <v>34</v>
      </c>
      <c r="AX141" s="13" t="s">
        <v>73</v>
      </c>
      <c r="AY141" s="201" t="s">
        <v>150</v>
      </c>
    </row>
    <row r="142" spans="1:65" s="13" customFormat="1" ht="11.25">
      <c r="B142" s="190"/>
      <c r="C142" s="191"/>
      <c r="D142" s="192" t="s">
        <v>160</v>
      </c>
      <c r="E142" s="193" t="s">
        <v>21</v>
      </c>
      <c r="F142" s="194" t="s">
        <v>173</v>
      </c>
      <c r="G142" s="191"/>
      <c r="H142" s="195">
        <v>-0.38900000000000001</v>
      </c>
      <c r="I142" s="196"/>
      <c r="J142" s="191"/>
      <c r="K142" s="191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160</v>
      </c>
      <c r="AU142" s="201" t="s">
        <v>83</v>
      </c>
      <c r="AV142" s="13" t="s">
        <v>83</v>
      </c>
      <c r="AW142" s="13" t="s">
        <v>34</v>
      </c>
      <c r="AX142" s="13" t="s">
        <v>73</v>
      </c>
      <c r="AY142" s="201" t="s">
        <v>150</v>
      </c>
    </row>
    <row r="143" spans="1:65" s="14" customFormat="1" ht="11.25">
      <c r="B143" s="202"/>
      <c r="C143" s="203"/>
      <c r="D143" s="192" t="s">
        <v>160</v>
      </c>
      <c r="E143" s="204" t="s">
        <v>21</v>
      </c>
      <c r="F143" s="205" t="s">
        <v>162</v>
      </c>
      <c r="G143" s="203"/>
      <c r="H143" s="206">
        <v>1.591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160</v>
      </c>
      <c r="AU143" s="212" t="s">
        <v>83</v>
      </c>
      <c r="AV143" s="14" t="s">
        <v>157</v>
      </c>
      <c r="AW143" s="14" t="s">
        <v>34</v>
      </c>
      <c r="AX143" s="14" t="s">
        <v>81</v>
      </c>
      <c r="AY143" s="212" t="s">
        <v>150</v>
      </c>
    </row>
    <row r="144" spans="1:65" s="2" customFormat="1" ht="33" customHeight="1">
      <c r="A144" s="37"/>
      <c r="B144" s="38"/>
      <c r="C144" s="172" t="s">
        <v>179</v>
      </c>
      <c r="D144" s="172" t="s">
        <v>152</v>
      </c>
      <c r="E144" s="173" t="s">
        <v>180</v>
      </c>
      <c r="F144" s="174" t="s">
        <v>181</v>
      </c>
      <c r="G144" s="175" t="s">
        <v>182</v>
      </c>
      <c r="H144" s="176">
        <v>31.558</v>
      </c>
      <c r="I144" s="177"/>
      <c r="J144" s="178">
        <f>ROUND(I144*H144,2)</f>
        <v>0</v>
      </c>
      <c r="K144" s="174" t="s">
        <v>156</v>
      </c>
      <c r="L144" s="42"/>
      <c r="M144" s="179" t="s">
        <v>21</v>
      </c>
      <c r="N144" s="180" t="s">
        <v>44</v>
      </c>
      <c r="O144" s="6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157</v>
      </c>
      <c r="AT144" s="183" t="s">
        <v>152</v>
      </c>
      <c r="AU144" s="183" t="s">
        <v>83</v>
      </c>
      <c r="AY144" s="20" t="s">
        <v>150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20" t="s">
        <v>81</v>
      </c>
      <c r="BK144" s="184">
        <f>ROUND(I144*H144,2)</f>
        <v>0</v>
      </c>
      <c r="BL144" s="20" t="s">
        <v>157</v>
      </c>
      <c r="BM144" s="183" t="s">
        <v>183</v>
      </c>
    </row>
    <row r="145" spans="1:65" s="2" customFormat="1" ht="11.25">
      <c r="A145" s="37"/>
      <c r="B145" s="38"/>
      <c r="C145" s="39"/>
      <c r="D145" s="185" t="s">
        <v>158</v>
      </c>
      <c r="E145" s="39"/>
      <c r="F145" s="186" t="s">
        <v>184</v>
      </c>
      <c r="G145" s="39"/>
      <c r="H145" s="39"/>
      <c r="I145" s="187"/>
      <c r="J145" s="39"/>
      <c r="K145" s="39"/>
      <c r="L145" s="42"/>
      <c r="M145" s="188"/>
      <c r="N145" s="189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158</v>
      </c>
      <c r="AU145" s="20" t="s">
        <v>83</v>
      </c>
    </row>
    <row r="146" spans="1:65" s="15" customFormat="1" ht="11.25">
      <c r="B146" s="213"/>
      <c r="C146" s="214"/>
      <c r="D146" s="192" t="s">
        <v>160</v>
      </c>
      <c r="E146" s="215" t="s">
        <v>21</v>
      </c>
      <c r="F146" s="216" t="s">
        <v>185</v>
      </c>
      <c r="G146" s="214"/>
      <c r="H146" s="215" t="s">
        <v>21</v>
      </c>
      <c r="I146" s="217"/>
      <c r="J146" s="214"/>
      <c r="K146" s="214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160</v>
      </c>
      <c r="AU146" s="222" t="s">
        <v>83</v>
      </c>
      <c r="AV146" s="15" t="s">
        <v>81</v>
      </c>
      <c r="AW146" s="15" t="s">
        <v>34</v>
      </c>
      <c r="AX146" s="15" t="s">
        <v>73</v>
      </c>
      <c r="AY146" s="222" t="s">
        <v>150</v>
      </c>
    </row>
    <row r="147" spans="1:65" s="13" customFormat="1" ht="11.25">
      <c r="B147" s="190"/>
      <c r="C147" s="191"/>
      <c r="D147" s="192" t="s">
        <v>160</v>
      </c>
      <c r="E147" s="193" t="s">
        <v>21</v>
      </c>
      <c r="F147" s="194" t="s">
        <v>186</v>
      </c>
      <c r="G147" s="191"/>
      <c r="H147" s="195">
        <v>31.558</v>
      </c>
      <c r="I147" s="196"/>
      <c r="J147" s="191"/>
      <c r="K147" s="191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160</v>
      </c>
      <c r="AU147" s="201" t="s">
        <v>83</v>
      </c>
      <c r="AV147" s="13" t="s">
        <v>83</v>
      </c>
      <c r="AW147" s="13" t="s">
        <v>34</v>
      </c>
      <c r="AX147" s="13" t="s">
        <v>73</v>
      </c>
      <c r="AY147" s="201" t="s">
        <v>150</v>
      </c>
    </row>
    <row r="148" spans="1:65" s="14" customFormat="1" ht="11.25">
      <c r="B148" s="202"/>
      <c r="C148" s="203"/>
      <c r="D148" s="192" t="s">
        <v>160</v>
      </c>
      <c r="E148" s="204" t="s">
        <v>21</v>
      </c>
      <c r="F148" s="205" t="s">
        <v>162</v>
      </c>
      <c r="G148" s="203"/>
      <c r="H148" s="206">
        <v>31.558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160</v>
      </c>
      <c r="AU148" s="212" t="s">
        <v>83</v>
      </c>
      <c r="AV148" s="14" t="s">
        <v>157</v>
      </c>
      <c r="AW148" s="14" t="s">
        <v>34</v>
      </c>
      <c r="AX148" s="14" t="s">
        <v>81</v>
      </c>
      <c r="AY148" s="212" t="s">
        <v>150</v>
      </c>
    </row>
    <row r="149" spans="1:65" s="12" customFormat="1" ht="22.9" customHeight="1">
      <c r="B149" s="156"/>
      <c r="C149" s="157"/>
      <c r="D149" s="158" t="s">
        <v>72</v>
      </c>
      <c r="E149" s="170" t="s">
        <v>168</v>
      </c>
      <c r="F149" s="170" t="s">
        <v>187</v>
      </c>
      <c r="G149" s="157"/>
      <c r="H149" s="157"/>
      <c r="I149" s="160"/>
      <c r="J149" s="171">
        <f>BK149</f>
        <v>0</v>
      </c>
      <c r="K149" s="157"/>
      <c r="L149" s="162"/>
      <c r="M149" s="163"/>
      <c r="N149" s="164"/>
      <c r="O149" s="164"/>
      <c r="P149" s="165">
        <f>SUM(P150:P238)</f>
        <v>0</v>
      </c>
      <c r="Q149" s="164"/>
      <c r="R149" s="165">
        <f>SUM(R150:R238)</f>
        <v>0</v>
      </c>
      <c r="S149" s="164"/>
      <c r="T149" s="166">
        <f>SUM(T150:T238)</f>
        <v>0</v>
      </c>
      <c r="AR149" s="167" t="s">
        <v>81</v>
      </c>
      <c r="AT149" s="168" t="s">
        <v>72</v>
      </c>
      <c r="AU149" s="168" t="s">
        <v>81</v>
      </c>
      <c r="AY149" s="167" t="s">
        <v>150</v>
      </c>
      <c r="BK149" s="169">
        <f>SUM(BK150:BK238)</f>
        <v>0</v>
      </c>
    </row>
    <row r="150" spans="1:65" s="2" customFormat="1" ht="37.9" customHeight="1">
      <c r="A150" s="37"/>
      <c r="B150" s="38"/>
      <c r="C150" s="172" t="s">
        <v>171</v>
      </c>
      <c r="D150" s="172" t="s">
        <v>152</v>
      </c>
      <c r="E150" s="173" t="s">
        <v>188</v>
      </c>
      <c r="F150" s="174" t="s">
        <v>189</v>
      </c>
      <c r="G150" s="175" t="s">
        <v>190</v>
      </c>
      <c r="H150" s="176">
        <v>10</v>
      </c>
      <c r="I150" s="177"/>
      <c r="J150" s="178">
        <f>ROUND(I150*H150,2)</f>
        <v>0</v>
      </c>
      <c r="K150" s="174" t="s">
        <v>156</v>
      </c>
      <c r="L150" s="42"/>
      <c r="M150" s="179" t="s">
        <v>21</v>
      </c>
      <c r="N150" s="180" t="s">
        <v>44</v>
      </c>
      <c r="O150" s="6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157</v>
      </c>
      <c r="AT150" s="183" t="s">
        <v>152</v>
      </c>
      <c r="AU150" s="183" t="s">
        <v>83</v>
      </c>
      <c r="AY150" s="20" t="s">
        <v>150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20" t="s">
        <v>81</v>
      </c>
      <c r="BK150" s="184">
        <f>ROUND(I150*H150,2)</f>
        <v>0</v>
      </c>
      <c r="BL150" s="20" t="s">
        <v>157</v>
      </c>
      <c r="BM150" s="183" t="s">
        <v>8</v>
      </c>
    </row>
    <row r="151" spans="1:65" s="2" customFormat="1" ht="11.25">
      <c r="A151" s="37"/>
      <c r="B151" s="38"/>
      <c r="C151" s="39"/>
      <c r="D151" s="185" t="s">
        <v>158</v>
      </c>
      <c r="E151" s="39"/>
      <c r="F151" s="186" t="s">
        <v>191</v>
      </c>
      <c r="G151" s="39"/>
      <c r="H151" s="39"/>
      <c r="I151" s="187"/>
      <c r="J151" s="39"/>
      <c r="K151" s="39"/>
      <c r="L151" s="42"/>
      <c r="M151" s="188"/>
      <c r="N151" s="189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158</v>
      </c>
      <c r="AU151" s="20" t="s">
        <v>83</v>
      </c>
    </row>
    <row r="152" spans="1:65" s="15" customFormat="1" ht="11.25">
      <c r="B152" s="213"/>
      <c r="C152" s="214"/>
      <c r="D152" s="192" t="s">
        <v>160</v>
      </c>
      <c r="E152" s="215" t="s">
        <v>21</v>
      </c>
      <c r="F152" s="216" t="s">
        <v>192</v>
      </c>
      <c r="G152" s="214"/>
      <c r="H152" s="215" t="s">
        <v>21</v>
      </c>
      <c r="I152" s="217"/>
      <c r="J152" s="214"/>
      <c r="K152" s="214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160</v>
      </c>
      <c r="AU152" s="222" t="s">
        <v>83</v>
      </c>
      <c r="AV152" s="15" t="s">
        <v>81</v>
      </c>
      <c r="AW152" s="15" t="s">
        <v>34</v>
      </c>
      <c r="AX152" s="15" t="s">
        <v>73</v>
      </c>
      <c r="AY152" s="222" t="s">
        <v>150</v>
      </c>
    </row>
    <row r="153" spans="1:65" s="13" customFormat="1" ht="11.25">
      <c r="B153" s="190"/>
      <c r="C153" s="191"/>
      <c r="D153" s="192" t="s">
        <v>160</v>
      </c>
      <c r="E153" s="193" t="s">
        <v>21</v>
      </c>
      <c r="F153" s="194" t="s">
        <v>193</v>
      </c>
      <c r="G153" s="191"/>
      <c r="H153" s="195">
        <v>10</v>
      </c>
      <c r="I153" s="196"/>
      <c r="J153" s="191"/>
      <c r="K153" s="191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160</v>
      </c>
      <c r="AU153" s="201" t="s">
        <v>83</v>
      </c>
      <c r="AV153" s="13" t="s">
        <v>83</v>
      </c>
      <c r="AW153" s="13" t="s">
        <v>34</v>
      </c>
      <c r="AX153" s="13" t="s">
        <v>73</v>
      </c>
      <c r="AY153" s="201" t="s">
        <v>150</v>
      </c>
    </row>
    <row r="154" spans="1:65" s="14" customFormat="1" ht="11.25">
      <c r="B154" s="202"/>
      <c r="C154" s="203"/>
      <c r="D154" s="192" t="s">
        <v>160</v>
      </c>
      <c r="E154" s="204" t="s">
        <v>21</v>
      </c>
      <c r="F154" s="205" t="s">
        <v>162</v>
      </c>
      <c r="G154" s="203"/>
      <c r="H154" s="206">
        <v>10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160</v>
      </c>
      <c r="AU154" s="212" t="s">
        <v>83</v>
      </c>
      <c r="AV154" s="14" t="s">
        <v>157</v>
      </c>
      <c r="AW154" s="14" t="s">
        <v>34</v>
      </c>
      <c r="AX154" s="14" t="s">
        <v>81</v>
      </c>
      <c r="AY154" s="212" t="s">
        <v>150</v>
      </c>
    </row>
    <row r="155" spans="1:65" s="2" customFormat="1" ht="37.9" customHeight="1">
      <c r="A155" s="37"/>
      <c r="B155" s="38"/>
      <c r="C155" s="172" t="s">
        <v>194</v>
      </c>
      <c r="D155" s="172" t="s">
        <v>152</v>
      </c>
      <c r="E155" s="173" t="s">
        <v>195</v>
      </c>
      <c r="F155" s="174" t="s">
        <v>196</v>
      </c>
      <c r="G155" s="175" t="s">
        <v>190</v>
      </c>
      <c r="H155" s="176">
        <v>1</v>
      </c>
      <c r="I155" s="177"/>
      <c r="J155" s="178">
        <f>ROUND(I155*H155,2)</f>
        <v>0</v>
      </c>
      <c r="K155" s="174" t="s">
        <v>156</v>
      </c>
      <c r="L155" s="42"/>
      <c r="M155" s="179" t="s">
        <v>21</v>
      </c>
      <c r="N155" s="180" t="s">
        <v>44</v>
      </c>
      <c r="O155" s="6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157</v>
      </c>
      <c r="AT155" s="183" t="s">
        <v>152</v>
      </c>
      <c r="AU155" s="183" t="s">
        <v>83</v>
      </c>
      <c r="AY155" s="20" t="s">
        <v>150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20" t="s">
        <v>81</v>
      </c>
      <c r="BK155" s="184">
        <f>ROUND(I155*H155,2)</f>
        <v>0</v>
      </c>
      <c r="BL155" s="20" t="s">
        <v>157</v>
      </c>
      <c r="BM155" s="183" t="s">
        <v>197</v>
      </c>
    </row>
    <row r="156" spans="1:65" s="2" customFormat="1" ht="11.25">
      <c r="A156" s="37"/>
      <c r="B156" s="38"/>
      <c r="C156" s="39"/>
      <c r="D156" s="185" t="s">
        <v>158</v>
      </c>
      <c r="E156" s="39"/>
      <c r="F156" s="186" t="s">
        <v>198</v>
      </c>
      <c r="G156" s="39"/>
      <c r="H156" s="39"/>
      <c r="I156" s="187"/>
      <c r="J156" s="39"/>
      <c r="K156" s="39"/>
      <c r="L156" s="42"/>
      <c r="M156" s="188"/>
      <c r="N156" s="189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158</v>
      </c>
      <c r="AU156" s="20" t="s">
        <v>83</v>
      </c>
    </row>
    <row r="157" spans="1:65" s="15" customFormat="1" ht="11.25">
      <c r="B157" s="213"/>
      <c r="C157" s="214"/>
      <c r="D157" s="192" t="s">
        <v>160</v>
      </c>
      <c r="E157" s="215" t="s">
        <v>21</v>
      </c>
      <c r="F157" s="216" t="s">
        <v>192</v>
      </c>
      <c r="G157" s="214"/>
      <c r="H157" s="215" t="s">
        <v>21</v>
      </c>
      <c r="I157" s="217"/>
      <c r="J157" s="214"/>
      <c r="K157" s="214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160</v>
      </c>
      <c r="AU157" s="222" t="s">
        <v>83</v>
      </c>
      <c r="AV157" s="15" t="s">
        <v>81</v>
      </c>
      <c r="AW157" s="15" t="s">
        <v>34</v>
      </c>
      <c r="AX157" s="15" t="s">
        <v>73</v>
      </c>
      <c r="AY157" s="222" t="s">
        <v>150</v>
      </c>
    </row>
    <row r="158" spans="1:65" s="13" customFormat="1" ht="11.25">
      <c r="B158" s="190"/>
      <c r="C158" s="191"/>
      <c r="D158" s="192" t="s">
        <v>160</v>
      </c>
      <c r="E158" s="193" t="s">
        <v>21</v>
      </c>
      <c r="F158" s="194" t="s">
        <v>199</v>
      </c>
      <c r="G158" s="191"/>
      <c r="H158" s="195">
        <v>1</v>
      </c>
      <c r="I158" s="196"/>
      <c r="J158" s="191"/>
      <c r="K158" s="191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160</v>
      </c>
      <c r="AU158" s="201" t="s">
        <v>83</v>
      </c>
      <c r="AV158" s="13" t="s">
        <v>83</v>
      </c>
      <c r="AW158" s="13" t="s">
        <v>34</v>
      </c>
      <c r="AX158" s="13" t="s">
        <v>73</v>
      </c>
      <c r="AY158" s="201" t="s">
        <v>150</v>
      </c>
    </row>
    <row r="159" spans="1:65" s="14" customFormat="1" ht="11.25">
      <c r="B159" s="202"/>
      <c r="C159" s="203"/>
      <c r="D159" s="192" t="s">
        <v>160</v>
      </c>
      <c r="E159" s="204" t="s">
        <v>21</v>
      </c>
      <c r="F159" s="205" t="s">
        <v>162</v>
      </c>
      <c r="G159" s="203"/>
      <c r="H159" s="206">
        <v>1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160</v>
      </c>
      <c r="AU159" s="212" t="s">
        <v>83</v>
      </c>
      <c r="AV159" s="14" t="s">
        <v>157</v>
      </c>
      <c r="AW159" s="14" t="s">
        <v>34</v>
      </c>
      <c r="AX159" s="14" t="s">
        <v>81</v>
      </c>
      <c r="AY159" s="212" t="s">
        <v>150</v>
      </c>
    </row>
    <row r="160" spans="1:65" s="2" customFormat="1" ht="24.2" customHeight="1">
      <c r="A160" s="37"/>
      <c r="B160" s="38"/>
      <c r="C160" s="172" t="s">
        <v>176</v>
      </c>
      <c r="D160" s="172" t="s">
        <v>152</v>
      </c>
      <c r="E160" s="173" t="s">
        <v>200</v>
      </c>
      <c r="F160" s="174" t="s">
        <v>201</v>
      </c>
      <c r="G160" s="175" t="s">
        <v>155</v>
      </c>
      <c r="H160" s="176">
        <v>1.1679999999999999</v>
      </c>
      <c r="I160" s="177"/>
      <c r="J160" s="178">
        <f>ROUND(I160*H160,2)</f>
        <v>0</v>
      </c>
      <c r="K160" s="174" t="s">
        <v>156</v>
      </c>
      <c r="L160" s="42"/>
      <c r="M160" s="179" t="s">
        <v>21</v>
      </c>
      <c r="N160" s="180" t="s">
        <v>44</v>
      </c>
      <c r="O160" s="6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157</v>
      </c>
      <c r="AT160" s="183" t="s">
        <v>152</v>
      </c>
      <c r="AU160" s="183" t="s">
        <v>83</v>
      </c>
      <c r="AY160" s="20" t="s">
        <v>150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20" t="s">
        <v>81</v>
      </c>
      <c r="BK160" s="184">
        <f>ROUND(I160*H160,2)</f>
        <v>0</v>
      </c>
      <c r="BL160" s="20" t="s">
        <v>157</v>
      </c>
      <c r="BM160" s="183" t="s">
        <v>202</v>
      </c>
    </row>
    <row r="161" spans="1:65" s="2" customFormat="1" ht="11.25">
      <c r="A161" s="37"/>
      <c r="B161" s="38"/>
      <c r="C161" s="39"/>
      <c r="D161" s="185" t="s">
        <v>158</v>
      </c>
      <c r="E161" s="39"/>
      <c r="F161" s="186" t="s">
        <v>203</v>
      </c>
      <c r="G161" s="39"/>
      <c r="H161" s="39"/>
      <c r="I161" s="187"/>
      <c r="J161" s="39"/>
      <c r="K161" s="39"/>
      <c r="L161" s="42"/>
      <c r="M161" s="188"/>
      <c r="N161" s="189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158</v>
      </c>
      <c r="AU161" s="20" t="s">
        <v>83</v>
      </c>
    </row>
    <row r="162" spans="1:65" s="15" customFormat="1" ht="11.25">
      <c r="B162" s="213"/>
      <c r="C162" s="214"/>
      <c r="D162" s="192" t="s">
        <v>160</v>
      </c>
      <c r="E162" s="215" t="s">
        <v>21</v>
      </c>
      <c r="F162" s="216" t="s">
        <v>204</v>
      </c>
      <c r="G162" s="214"/>
      <c r="H162" s="215" t="s">
        <v>21</v>
      </c>
      <c r="I162" s="217"/>
      <c r="J162" s="214"/>
      <c r="K162" s="214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160</v>
      </c>
      <c r="AU162" s="222" t="s">
        <v>83</v>
      </c>
      <c r="AV162" s="15" t="s">
        <v>81</v>
      </c>
      <c r="AW162" s="15" t="s">
        <v>34</v>
      </c>
      <c r="AX162" s="15" t="s">
        <v>73</v>
      </c>
      <c r="AY162" s="222" t="s">
        <v>150</v>
      </c>
    </row>
    <row r="163" spans="1:65" s="15" customFormat="1" ht="11.25">
      <c r="B163" s="213"/>
      <c r="C163" s="214"/>
      <c r="D163" s="192" t="s">
        <v>160</v>
      </c>
      <c r="E163" s="215" t="s">
        <v>21</v>
      </c>
      <c r="F163" s="216" t="s">
        <v>205</v>
      </c>
      <c r="G163" s="214"/>
      <c r="H163" s="215" t="s">
        <v>21</v>
      </c>
      <c r="I163" s="217"/>
      <c r="J163" s="214"/>
      <c r="K163" s="214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160</v>
      </c>
      <c r="AU163" s="222" t="s">
        <v>83</v>
      </c>
      <c r="AV163" s="15" t="s">
        <v>81</v>
      </c>
      <c r="AW163" s="15" t="s">
        <v>34</v>
      </c>
      <c r="AX163" s="15" t="s">
        <v>73</v>
      </c>
      <c r="AY163" s="222" t="s">
        <v>150</v>
      </c>
    </row>
    <row r="164" spans="1:65" s="13" customFormat="1" ht="11.25">
      <c r="B164" s="190"/>
      <c r="C164" s="191"/>
      <c r="D164" s="192" t="s">
        <v>160</v>
      </c>
      <c r="E164" s="193" t="s">
        <v>21</v>
      </c>
      <c r="F164" s="194" t="s">
        <v>206</v>
      </c>
      <c r="G164" s="191"/>
      <c r="H164" s="195">
        <v>0.13700000000000001</v>
      </c>
      <c r="I164" s="196"/>
      <c r="J164" s="191"/>
      <c r="K164" s="191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160</v>
      </c>
      <c r="AU164" s="201" t="s">
        <v>83</v>
      </c>
      <c r="AV164" s="13" t="s">
        <v>83</v>
      </c>
      <c r="AW164" s="13" t="s">
        <v>34</v>
      </c>
      <c r="AX164" s="13" t="s">
        <v>73</v>
      </c>
      <c r="AY164" s="201" t="s">
        <v>150</v>
      </c>
    </row>
    <row r="165" spans="1:65" s="13" customFormat="1" ht="11.25">
      <c r="B165" s="190"/>
      <c r="C165" s="191"/>
      <c r="D165" s="192" t="s">
        <v>160</v>
      </c>
      <c r="E165" s="193" t="s">
        <v>21</v>
      </c>
      <c r="F165" s="194" t="s">
        <v>207</v>
      </c>
      <c r="G165" s="191"/>
      <c r="H165" s="195">
        <v>0.17899999999999999</v>
      </c>
      <c r="I165" s="196"/>
      <c r="J165" s="191"/>
      <c r="K165" s="191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160</v>
      </c>
      <c r="AU165" s="201" t="s">
        <v>83</v>
      </c>
      <c r="AV165" s="13" t="s">
        <v>83</v>
      </c>
      <c r="AW165" s="13" t="s">
        <v>34</v>
      </c>
      <c r="AX165" s="13" t="s">
        <v>73</v>
      </c>
      <c r="AY165" s="201" t="s">
        <v>150</v>
      </c>
    </row>
    <row r="166" spans="1:65" s="13" customFormat="1" ht="11.25">
      <c r="B166" s="190"/>
      <c r="C166" s="191"/>
      <c r="D166" s="192" t="s">
        <v>160</v>
      </c>
      <c r="E166" s="193" t="s">
        <v>21</v>
      </c>
      <c r="F166" s="194" t="s">
        <v>208</v>
      </c>
      <c r="G166" s="191"/>
      <c r="H166" s="195">
        <v>0.18</v>
      </c>
      <c r="I166" s="196"/>
      <c r="J166" s="191"/>
      <c r="K166" s="191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160</v>
      </c>
      <c r="AU166" s="201" t="s">
        <v>83</v>
      </c>
      <c r="AV166" s="13" t="s">
        <v>83</v>
      </c>
      <c r="AW166" s="13" t="s">
        <v>34</v>
      </c>
      <c r="AX166" s="13" t="s">
        <v>73</v>
      </c>
      <c r="AY166" s="201" t="s">
        <v>150</v>
      </c>
    </row>
    <row r="167" spans="1:65" s="13" customFormat="1" ht="11.25">
      <c r="B167" s="190"/>
      <c r="C167" s="191"/>
      <c r="D167" s="192" t="s">
        <v>160</v>
      </c>
      <c r="E167" s="193" t="s">
        <v>21</v>
      </c>
      <c r="F167" s="194" t="s">
        <v>209</v>
      </c>
      <c r="G167" s="191"/>
      <c r="H167" s="195">
        <v>0.113</v>
      </c>
      <c r="I167" s="196"/>
      <c r="J167" s="191"/>
      <c r="K167" s="191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160</v>
      </c>
      <c r="AU167" s="201" t="s">
        <v>83</v>
      </c>
      <c r="AV167" s="13" t="s">
        <v>83</v>
      </c>
      <c r="AW167" s="13" t="s">
        <v>34</v>
      </c>
      <c r="AX167" s="13" t="s">
        <v>73</v>
      </c>
      <c r="AY167" s="201" t="s">
        <v>150</v>
      </c>
    </row>
    <row r="168" spans="1:65" s="13" customFormat="1" ht="11.25">
      <c r="B168" s="190"/>
      <c r="C168" s="191"/>
      <c r="D168" s="192" t="s">
        <v>160</v>
      </c>
      <c r="E168" s="193" t="s">
        <v>21</v>
      </c>
      <c r="F168" s="194" t="s">
        <v>210</v>
      </c>
      <c r="G168" s="191"/>
      <c r="H168" s="195">
        <v>0.55900000000000005</v>
      </c>
      <c r="I168" s="196"/>
      <c r="J168" s="191"/>
      <c r="K168" s="191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160</v>
      </c>
      <c r="AU168" s="201" t="s">
        <v>83</v>
      </c>
      <c r="AV168" s="13" t="s">
        <v>83</v>
      </c>
      <c r="AW168" s="13" t="s">
        <v>34</v>
      </c>
      <c r="AX168" s="13" t="s">
        <v>73</v>
      </c>
      <c r="AY168" s="201" t="s">
        <v>150</v>
      </c>
    </row>
    <row r="169" spans="1:65" s="14" customFormat="1" ht="11.25">
      <c r="B169" s="202"/>
      <c r="C169" s="203"/>
      <c r="D169" s="192" t="s">
        <v>160</v>
      </c>
      <c r="E169" s="204" t="s">
        <v>21</v>
      </c>
      <c r="F169" s="205" t="s">
        <v>162</v>
      </c>
      <c r="G169" s="203"/>
      <c r="H169" s="206">
        <v>1.1680000000000001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160</v>
      </c>
      <c r="AU169" s="212" t="s">
        <v>83</v>
      </c>
      <c r="AV169" s="14" t="s">
        <v>157</v>
      </c>
      <c r="AW169" s="14" t="s">
        <v>34</v>
      </c>
      <c r="AX169" s="14" t="s">
        <v>81</v>
      </c>
      <c r="AY169" s="212" t="s">
        <v>150</v>
      </c>
    </row>
    <row r="170" spans="1:65" s="2" customFormat="1" ht="33" customHeight="1">
      <c r="A170" s="37"/>
      <c r="B170" s="38"/>
      <c r="C170" s="172" t="s">
        <v>211</v>
      </c>
      <c r="D170" s="172" t="s">
        <v>152</v>
      </c>
      <c r="E170" s="173" t="s">
        <v>212</v>
      </c>
      <c r="F170" s="174" t="s">
        <v>213</v>
      </c>
      <c r="G170" s="175" t="s">
        <v>214</v>
      </c>
      <c r="H170" s="176">
        <v>0.9</v>
      </c>
      <c r="I170" s="177"/>
      <c r="J170" s="178">
        <f>ROUND(I170*H170,2)</f>
        <v>0</v>
      </c>
      <c r="K170" s="174" t="s">
        <v>156</v>
      </c>
      <c r="L170" s="42"/>
      <c r="M170" s="179" t="s">
        <v>21</v>
      </c>
      <c r="N170" s="180" t="s">
        <v>44</v>
      </c>
      <c r="O170" s="6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3" t="s">
        <v>157</v>
      </c>
      <c r="AT170" s="183" t="s">
        <v>152</v>
      </c>
      <c r="AU170" s="183" t="s">
        <v>83</v>
      </c>
      <c r="AY170" s="20" t="s">
        <v>150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20" t="s">
        <v>81</v>
      </c>
      <c r="BK170" s="184">
        <f>ROUND(I170*H170,2)</f>
        <v>0</v>
      </c>
      <c r="BL170" s="20" t="s">
        <v>157</v>
      </c>
      <c r="BM170" s="183" t="s">
        <v>215</v>
      </c>
    </row>
    <row r="171" spans="1:65" s="2" customFormat="1" ht="11.25">
      <c r="A171" s="37"/>
      <c r="B171" s="38"/>
      <c r="C171" s="39"/>
      <c r="D171" s="185" t="s">
        <v>158</v>
      </c>
      <c r="E171" s="39"/>
      <c r="F171" s="186" t="s">
        <v>216</v>
      </c>
      <c r="G171" s="39"/>
      <c r="H171" s="39"/>
      <c r="I171" s="187"/>
      <c r="J171" s="39"/>
      <c r="K171" s="39"/>
      <c r="L171" s="42"/>
      <c r="M171" s="188"/>
      <c r="N171" s="189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20" t="s">
        <v>158</v>
      </c>
      <c r="AU171" s="20" t="s">
        <v>83</v>
      </c>
    </row>
    <row r="172" spans="1:65" s="15" customFormat="1" ht="11.25">
      <c r="B172" s="213"/>
      <c r="C172" s="214"/>
      <c r="D172" s="192" t="s">
        <v>160</v>
      </c>
      <c r="E172" s="215" t="s">
        <v>21</v>
      </c>
      <c r="F172" s="216" t="s">
        <v>217</v>
      </c>
      <c r="G172" s="214"/>
      <c r="H172" s="215" t="s">
        <v>21</v>
      </c>
      <c r="I172" s="217"/>
      <c r="J172" s="214"/>
      <c r="K172" s="214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160</v>
      </c>
      <c r="AU172" s="222" t="s">
        <v>83</v>
      </c>
      <c r="AV172" s="15" t="s">
        <v>81</v>
      </c>
      <c r="AW172" s="15" t="s">
        <v>34</v>
      </c>
      <c r="AX172" s="15" t="s">
        <v>73</v>
      </c>
      <c r="AY172" s="222" t="s">
        <v>150</v>
      </c>
    </row>
    <row r="173" spans="1:65" s="15" customFormat="1" ht="11.25">
      <c r="B173" s="213"/>
      <c r="C173" s="214"/>
      <c r="D173" s="192" t="s">
        <v>160</v>
      </c>
      <c r="E173" s="215" t="s">
        <v>21</v>
      </c>
      <c r="F173" s="216" t="s">
        <v>218</v>
      </c>
      <c r="G173" s="214"/>
      <c r="H173" s="215" t="s">
        <v>21</v>
      </c>
      <c r="I173" s="217"/>
      <c r="J173" s="214"/>
      <c r="K173" s="214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160</v>
      </c>
      <c r="AU173" s="222" t="s">
        <v>83</v>
      </c>
      <c r="AV173" s="15" t="s">
        <v>81</v>
      </c>
      <c r="AW173" s="15" t="s">
        <v>34</v>
      </c>
      <c r="AX173" s="15" t="s">
        <v>73</v>
      </c>
      <c r="AY173" s="222" t="s">
        <v>150</v>
      </c>
    </row>
    <row r="174" spans="1:65" s="13" customFormat="1" ht="11.25">
      <c r="B174" s="190"/>
      <c r="C174" s="191"/>
      <c r="D174" s="192" t="s">
        <v>160</v>
      </c>
      <c r="E174" s="193" t="s">
        <v>21</v>
      </c>
      <c r="F174" s="194" t="s">
        <v>219</v>
      </c>
      <c r="G174" s="191"/>
      <c r="H174" s="195">
        <v>0.28399999999999997</v>
      </c>
      <c r="I174" s="196"/>
      <c r="J174" s="191"/>
      <c r="K174" s="191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160</v>
      </c>
      <c r="AU174" s="201" t="s">
        <v>83</v>
      </c>
      <c r="AV174" s="13" t="s">
        <v>83</v>
      </c>
      <c r="AW174" s="13" t="s">
        <v>34</v>
      </c>
      <c r="AX174" s="13" t="s">
        <v>73</v>
      </c>
      <c r="AY174" s="201" t="s">
        <v>150</v>
      </c>
    </row>
    <row r="175" spans="1:65" s="15" customFormat="1" ht="11.25">
      <c r="B175" s="213"/>
      <c r="C175" s="214"/>
      <c r="D175" s="192" t="s">
        <v>160</v>
      </c>
      <c r="E175" s="215" t="s">
        <v>21</v>
      </c>
      <c r="F175" s="216" t="s">
        <v>220</v>
      </c>
      <c r="G175" s="214"/>
      <c r="H175" s="215" t="s">
        <v>21</v>
      </c>
      <c r="I175" s="217"/>
      <c r="J175" s="214"/>
      <c r="K175" s="214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160</v>
      </c>
      <c r="AU175" s="222" t="s">
        <v>83</v>
      </c>
      <c r="AV175" s="15" t="s">
        <v>81</v>
      </c>
      <c r="AW175" s="15" t="s">
        <v>34</v>
      </c>
      <c r="AX175" s="15" t="s">
        <v>73</v>
      </c>
      <c r="AY175" s="222" t="s">
        <v>150</v>
      </c>
    </row>
    <row r="176" spans="1:65" s="13" customFormat="1" ht="11.25">
      <c r="B176" s="190"/>
      <c r="C176" s="191"/>
      <c r="D176" s="192" t="s">
        <v>160</v>
      </c>
      <c r="E176" s="193" t="s">
        <v>21</v>
      </c>
      <c r="F176" s="194" t="s">
        <v>221</v>
      </c>
      <c r="G176" s="191"/>
      <c r="H176" s="195">
        <v>0.61599999999999999</v>
      </c>
      <c r="I176" s="196"/>
      <c r="J176" s="191"/>
      <c r="K176" s="191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160</v>
      </c>
      <c r="AU176" s="201" t="s">
        <v>83</v>
      </c>
      <c r="AV176" s="13" t="s">
        <v>83</v>
      </c>
      <c r="AW176" s="13" t="s">
        <v>34</v>
      </c>
      <c r="AX176" s="13" t="s">
        <v>73</v>
      </c>
      <c r="AY176" s="201" t="s">
        <v>150</v>
      </c>
    </row>
    <row r="177" spans="1:65" s="14" customFormat="1" ht="11.25">
      <c r="B177" s="202"/>
      <c r="C177" s="203"/>
      <c r="D177" s="192" t="s">
        <v>160</v>
      </c>
      <c r="E177" s="204" t="s">
        <v>21</v>
      </c>
      <c r="F177" s="205" t="s">
        <v>162</v>
      </c>
      <c r="G177" s="203"/>
      <c r="H177" s="206">
        <v>0.89999999999999991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160</v>
      </c>
      <c r="AU177" s="212" t="s">
        <v>83</v>
      </c>
      <c r="AV177" s="14" t="s">
        <v>157</v>
      </c>
      <c r="AW177" s="14" t="s">
        <v>34</v>
      </c>
      <c r="AX177" s="14" t="s">
        <v>81</v>
      </c>
      <c r="AY177" s="212" t="s">
        <v>150</v>
      </c>
    </row>
    <row r="178" spans="1:65" s="2" customFormat="1" ht="37.9" customHeight="1">
      <c r="A178" s="37"/>
      <c r="B178" s="38"/>
      <c r="C178" s="172" t="s">
        <v>183</v>
      </c>
      <c r="D178" s="172" t="s">
        <v>152</v>
      </c>
      <c r="E178" s="173" t="s">
        <v>222</v>
      </c>
      <c r="F178" s="174" t="s">
        <v>223</v>
      </c>
      <c r="G178" s="175" t="s">
        <v>182</v>
      </c>
      <c r="H178" s="176">
        <v>6.6529999999999996</v>
      </c>
      <c r="I178" s="177"/>
      <c r="J178" s="178">
        <f>ROUND(I178*H178,2)</f>
        <v>0</v>
      </c>
      <c r="K178" s="174" t="s">
        <v>156</v>
      </c>
      <c r="L178" s="42"/>
      <c r="M178" s="179" t="s">
        <v>21</v>
      </c>
      <c r="N178" s="180" t="s">
        <v>44</v>
      </c>
      <c r="O178" s="67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3" t="s">
        <v>157</v>
      </c>
      <c r="AT178" s="183" t="s">
        <v>152</v>
      </c>
      <c r="AU178" s="183" t="s">
        <v>83</v>
      </c>
      <c r="AY178" s="20" t="s">
        <v>150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0" t="s">
        <v>81</v>
      </c>
      <c r="BK178" s="184">
        <f>ROUND(I178*H178,2)</f>
        <v>0</v>
      </c>
      <c r="BL178" s="20" t="s">
        <v>157</v>
      </c>
      <c r="BM178" s="183" t="s">
        <v>224</v>
      </c>
    </row>
    <row r="179" spans="1:65" s="2" customFormat="1" ht="11.25">
      <c r="A179" s="37"/>
      <c r="B179" s="38"/>
      <c r="C179" s="39"/>
      <c r="D179" s="185" t="s">
        <v>158</v>
      </c>
      <c r="E179" s="39"/>
      <c r="F179" s="186" t="s">
        <v>225</v>
      </c>
      <c r="G179" s="39"/>
      <c r="H179" s="39"/>
      <c r="I179" s="187"/>
      <c r="J179" s="39"/>
      <c r="K179" s="39"/>
      <c r="L179" s="42"/>
      <c r="M179" s="188"/>
      <c r="N179" s="189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158</v>
      </c>
      <c r="AU179" s="20" t="s">
        <v>83</v>
      </c>
    </row>
    <row r="180" spans="1:65" s="15" customFormat="1" ht="11.25">
      <c r="B180" s="213"/>
      <c r="C180" s="214"/>
      <c r="D180" s="192" t="s">
        <v>160</v>
      </c>
      <c r="E180" s="215" t="s">
        <v>21</v>
      </c>
      <c r="F180" s="216" t="s">
        <v>185</v>
      </c>
      <c r="G180" s="214"/>
      <c r="H180" s="215" t="s">
        <v>21</v>
      </c>
      <c r="I180" s="217"/>
      <c r="J180" s="214"/>
      <c r="K180" s="214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160</v>
      </c>
      <c r="AU180" s="222" t="s">
        <v>83</v>
      </c>
      <c r="AV180" s="15" t="s">
        <v>81</v>
      </c>
      <c r="AW180" s="15" t="s">
        <v>34</v>
      </c>
      <c r="AX180" s="15" t="s">
        <v>73</v>
      </c>
      <c r="AY180" s="222" t="s">
        <v>150</v>
      </c>
    </row>
    <row r="181" spans="1:65" s="13" customFormat="1" ht="11.25">
      <c r="B181" s="190"/>
      <c r="C181" s="191"/>
      <c r="D181" s="192" t="s">
        <v>160</v>
      </c>
      <c r="E181" s="193" t="s">
        <v>21</v>
      </c>
      <c r="F181" s="194" t="s">
        <v>226</v>
      </c>
      <c r="G181" s="191"/>
      <c r="H181" s="195">
        <v>1.26</v>
      </c>
      <c r="I181" s="196"/>
      <c r="J181" s="191"/>
      <c r="K181" s="191"/>
      <c r="L181" s="197"/>
      <c r="M181" s="198"/>
      <c r="N181" s="199"/>
      <c r="O181" s="199"/>
      <c r="P181" s="199"/>
      <c r="Q181" s="199"/>
      <c r="R181" s="199"/>
      <c r="S181" s="199"/>
      <c r="T181" s="200"/>
      <c r="AT181" s="201" t="s">
        <v>160</v>
      </c>
      <c r="AU181" s="201" t="s">
        <v>83</v>
      </c>
      <c r="AV181" s="13" t="s">
        <v>83</v>
      </c>
      <c r="AW181" s="13" t="s">
        <v>34</v>
      </c>
      <c r="AX181" s="13" t="s">
        <v>73</v>
      </c>
      <c r="AY181" s="201" t="s">
        <v>150</v>
      </c>
    </row>
    <row r="182" spans="1:65" s="13" customFormat="1" ht="11.25">
      <c r="B182" s="190"/>
      <c r="C182" s="191"/>
      <c r="D182" s="192" t="s">
        <v>160</v>
      </c>
      <c r="E182" s="193" t="s">
        <v>21</v>
      </c>
      <c r="F182" s="194" t="s">
        <v>227</v>
      </c>
      <c r="G182" s="191"/>
      <c r="H182" s="195">
        <v>2.0430000000000001</v>
      </c>
      <c r="I182" s="196"/>
      <c r="J182" s="191"/>
      <c r="K182" s="191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160</v>
      </c>
      <c r="AU182" s="201" t="s">
        <v>83</v>
      </c>
      <c r="AV182" s="13" t="s">
        <v>83</v>
      </c>
      <c r="AW182" s="13" t="s">
        <v>34</v>
      </c>
      <c r="AX182" s="13" t="s">
        <v>73</v>
      </c>
      <c r="AY182" s="201" t="s">
        <v>150</v>
      </c>
    </row>
    <row r="183" spans="1:65" s="13" customFormat="1" ht="11.25">
      <c r="B183" s="190"/>
      <c r="C183" s="191"/>
      <c r="D183" s="192" t="s">
        <v>160</v>
      </c>
      <c r="E183" s="193" t="s">
        <v>21</v>
      </c>
      <c r="F183" s="194" t="s">
        <v>228</v>
      </c>
      <c r="G183" s="191"/>
      <c r="H183" s="195">
        <v>3.35</v>
      </c>
      <c r="I183" s="196"/>
      <c r="J183" s="191"/>
      <c r="K183" s="191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160</v>
      </c>
      <c r="AU183" s="201" t="s">
        <v>83</v>
      </c>
      <c r="AV183" s="13" t="s">
        <v>83</v>
      </c>
      <c r="AW183" s="13" t="s">
        <v>34</v>
      </c>
      <c r="AX183" s="13" t="s">
        <v>73</v>
      </c>
      <c r="AY183" s="201" t="s">
        <v>150</v>
      </c>
    </row>
    <row r="184" spans="1:65" s="14" customFormat="1" ht="11.25">
      <c r="B184" s="202"/>
      <c r="C184" s="203"/>
      <c r="D184" s="192" t="s">
        <v>160</v>
      </c>
      <c r="E184" s="204" t="s">
        <v>21</v>
      </c>
      <c r="F184" s="205" t="s">
        <v>162</v>
      </c>
      <c r="G184" s="203"/>
      <c r="H184" s="206">
        <v>6.6530000000000005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160</v>
      </c>
      <c r="AU184" s="212" t="s">
        <v>83</v>
      </c>
      <c r="AV184" s="14" t="s">
        <v>157</v>
      </c>
      <c r="AW184" s="14" t="s">
        <v>34</v>
      </c>
      <c r="AX184" s="14" t="s">
        <v>81</v>
      </c>
      <c r="AY184" s="212" t="s">
        <v>150</v>
      </c>
    </row>
    <row r="185" spans="1:65" s="2" customFormat="1" ht="37.9" customHeight="1">
      <c r="A185" s="37"/>
      <c r="B185" s="38"/>
      <c r="C185" s="172" t="s">
        <v>229</v>
      </c>
      <c r="D185" s="172" t="s">
        <v>152</v>
      </c>
      <c r="E185" s="173" t="s">
        <v>230</v>
      </c>
      <c r="F185" s="174" t="s">
        <v>231</v>
      </c>
      <c r="G185" s="175" t="s">
        <v>182</v>
      </c>
      <c r="H185" s="176">
        <v>18.353999999999999</v>
      </c>
      <c r="I185" s="177"/>
      <c r="J185" s="178">
        <f>ROUND(I185*H185,2)</f>
        <v>0</v>
      </c>
      <c r="K185" s="174" t="s">
        <v>156</v>
      </c>
      <c r="L185" s="42"/>
      <c r="M185" s="179" t="s">
        <v>21</v>
      </c>
      <c r="N185" s="180" t="s">
        <v>44</v>
      </c>
      <c r="O185" s="67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3" t="s">
        <v>157</v>
      </c>
      <c r="AT185" s="183" t="s">
        <v>152</v>
      </c>
      <c r="AU185" s="183" t="s">
        <v>83</v>
      </c>
      <c r="AY185" s="20" t="s">
        <v>150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20" t="s">
        <v>81</v>
      </c>
      <c r="BK185" s="184">
        <f>ROUND(I185*H185,2)</f>
        <v>0</v>
      </c>
      <c r="BL185" s="20" t="s">
        <v>157</v>
      </c>
      <c r="BM185" s="183" t="s">
        <v>232</v>
      </c>
    </row>
    <row r="186" spans="1:65" s="2" customFormat="1" ht="11.25">
      <c r="A186" s="37"/>
      <c r="B186" s="38"/>
      <c r="C186" s="39"/>
      <c r="D186" s="185" t="s">
        <v>158</v>
      </c>
      <c r="E186" s="39"/>
      <c r="F186" s="186" t="s">
        <v>233</v>
      </c>
      <c r="G186" s="39"/>
      <c r="H186" s="39"/>
      <c r="I186" s="187"/>
      <c r="J186" s="39"/>
      <c r="K186" s="39"/>
      <c r="L186" s="42"/>
      <c r="M186" s="188"/>
      <c r="N186" s="189"/>
      <c r="O186" s="67"/>
      <c r="P186" s="67"/>
      <c r="Q186" s="67"/>
      <c r="R186" s="67"/>
      <c r="S186" s="67"/>
      <c r="T186" s="6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20" t="s">
        <v>158</v>
      </c>
      <c r="AU186" s="20" t="s">
        <v>83</v>
      </c>
    </row>
    <row r="187" spans="1:65" s="15" customFormat="1" ht="11.25">
      <c r="B187" s="213"/>
      <c r="C187" s="214"/>
      <c r="D187" s="192" t="s">
        <v>160</v>
      </c>
      <c r="E187" s="215" t="s">
        <v>21</v>
      </c>
      <c r="F187" s="216" t="s">
        <v>185</v>
      </c>
      <c r="G187" s="214"/>
      <c r="H187" s="215" t="s">
        <v>21</v>
      </c>
      <c r="I187" s="217"/>
      <c r="J187" s="214"/>
      <c r="K187" s="214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160</v>
      </c>
      <c r="AU187" s="222" t="s">
        <v>83</v>
      </c>
      <c r="AV187" s="15" t="s">
        <v>81</v>
      </c>
      <c r="AW187" s="15" t="s">
        <v>34</v>
      </c>
      <c r="AX187" s="15" t="s">
        <v>73</v>
      </c>
      <c r="AY187" s="222" t="s">
        <v>150</v>
      </c>
    </row>
    <row r="188" spans="1:65" s="13" customFormat="1" ht="11.25">
      <c r="B188" s="190"/>
      <c r="C188" s="191"/>
      <c r="D188" s="192" t="s">
        <v>160</v>
      </c>
      <c r="E188" s="193" t="s">
        <v>21</v>
      </c>
      <c r="F188" s="194" t="s">
        <v>234</v>
      </c>
      <c r="G188" s="191"/>
      <c r="H188" s="195">
        <v>2.2949999999999999</v>
      </c>
      <c r="I188" s="196"/>
      <c r="J188" s="191"/>
      <c r="K188" s="191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160</v>
      </c>
      <c r="AU188" s="201" t="s">
        <v>83</v>
      </c>
      <c r="AV188" s="13" t="s">
        <v>83</v>
      </c>
      <c r="AW188" s="13" t="s">
        <v>34</v>
      </c>
      <c r="AX188" s="13" t="s">
        <v>73</v>
      </c>
      <c r="AY188" s="201" t="s">
        <v>150</v>
      </c>
    </row>
    <row r="189" spans="1:65" s="15" customFormat="1" ht="11.25">
      <c r="B189" s="213"/>
      <c r="C189" s="214"/>
      <c r="D189" s="192" t="s">
        <v>160</v>
      </c>
      <c r="E189" s="215" t="s">
        <v>21</v>
      </c>
      <c r="F189" s="216" t="s">
        <v>235</v>
      </c>
      <c r="G189" s="214"/>
      <c r="H189" s="215" t="s">
        <v>21</v>
      </c>
      <c r="I189" s="217"/>
      <c r="J189" s="214"/>
      <c r="K189" s="214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160</v>
      </c>
      <c r="AU189" s="222" t="s">
        <v>83</v>
      </c>
      <c r="AV189" s="15" t="s">
        <v>81</v>
      </c>
      <c r="AW189" s="15" t="s">
        <v>34</v>
      </c>
      <c r="AX189" s="15" t="s">
        <v>73</v>
      </c>
      <c r="AY189" s="222" t="s">
        <v>150</v>
      </c>
    </row>
    <row r="190" spans="1:65" s="13" customFormat="1" ht="11.25">
      <c r="B190" s="190"/>
      <c r="C190" s="191"/>
      <c r="D190" s="192" t="s">
        <v>160</v>
      </c>
      <c r="E190" s="193" t="s">
        <v>21</v>
      </c>
      <c r="F190" s="194" t="s">
        <v>236</v>
      </c>
      <c r="G190" s="191"/>
      <c r="H190" s="195">
        <v>3.72</v>
      </c>
      <c r="I190" s="196"/>
      <c r="J190" s="191"/>
      <c r="K190" s="191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160</v>
      </c>
      <c r="AU190" s="201" t="s">
        <v>83</v>
      </c>
      <c r="AV190" s="13" t="s">
        <v>83</v>
      </c>
      <c r="AW190" s="13" t="s">
        <v>34</v>
      </c>
      <c r="AX190" s="13" t="s">
        <v>73</v>
      </c>
      <c r="AY190" s="201" t="s">
        <v>150</v>
      </c>
    </row>
    <row r="191" spans="1:65" s="13" customFormat="1" ht="11.25">
      <c r="B191" s="190"/>
      <c r="C191" s="191"/>
      <c r="D191" s="192" t="s">
        <v>160</v>
      </c>
      <c r="E191" s="193" t="s">
        <v>21</v>
      </c>
      <c r="F191" s="194" t="s">
        <v>237</v>
      </c>
      <c r="G191" s="191"/>
      <c r="H191" s="195">
        <v>3.2519999999999998</v>
      </c>
      <c r="I191" s="196"/>
      <c r="J191" s="191"/>
      <c r="K191" s="191"/>
      <c r="L191" s="197"/>
      <c r="M191" s="198"/>
      <c r="N191" s="199"/>
      <c r="O191" s="199"/>
      <c r="P191" s="199"/>
      <c r="Q191" s="199"/>
      <c r="R191" s="199"/>
      <c r="S191" s="199"/>
      <c r="T191" s="200"/>
      <c r="AT191" s="201" t="s">
        <v>160</v>
      </c>
      <c r="AU191" s="201" t="s">
        <v>83</v>
      </c>
      <c r="AV191" s="13" t="s">
        <v>83</v>
      </c>
      <c r="AW191" s="13" t="s">
        <v>34</v>
      </c>
      <c r="AX191" s="13" t="s">
        <v>73</v>
      </c>
      <c r="AY191" s="201" t="s">
        <v>150</v>
      </c>
    </row>
    <row r="192" spans="1:65" s="13" customFormat="1" ht="11.25">
      <c r="B192" s="190"/>
      <c r="C192" s="191"/>
      <c r="D192" s="192" t="s">
        <v>160</v>
      </c>
      <c r="E192" s="193" t="s">
        <v>21</v>
      </c>
      <c r="F192" s="194" t="s">
        <v>238</v>
      </c>
      <c r="G192" s="191"/>
      <c r="H192" s="195">
        <v>1.167</v>
      </c>
      <c r="I192" s="196"/>
      <c r="J192" s="191"/>
      <c r="K192" s="191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160</v>
      </c>
      <c r="AU192" s="201" t="s">
        <v>83</v>
      </c>
      <c r="AV192" s="13" t="s">
        <v>83</v>
      </c>
      <c r="AW192" s="13" t="s">
        <v>34</v>
      </c>
      <c r="AX192" s="13" t="s">
        <v>73</v>
      </c>
      <c r="AY192" s="201" t="s">
        <v>150</v>
      </c>
    </row>
    <row r="193" spans="1:65" s="13" customFormat="1" ht="11.25">
      <c r="B193" s="190"/>
      <c r="C193" s="191"/>
      <c r="D193" s="192" t="s">
        <v>160</v>
      </c>
      <c r="E193" s="193" t="s">
        <v>21</v>
      </c>
      <c r="F193" s="194" t="s">
        <v>239</v>
      </c>
      <c r="G193" s="191"/>
      <c r="H193" s="195">
        <v>1.22</v>
      </c>
      <c r="I193" s="196"/>
      <c r="J193" s="191"/>
      <c r="K193" s="191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160</v>
      </c>
      <c r="AU193" s="201" t="s">
        <v>83</v>
      </c>
      <c r="AV193" s="13" t="s">
        <v>83</v>
      </c>
      <c r="AW193" s="13" t="s">
        <v>34</v>
      </c>
      <c r="AX193" s="13" t="s">
        <v>73</v>
      </c>
      <c r="AY193" s="201" t="s">
        <v>150</v>
      </c>
    </row>
    <row r="194" spans="1:65" s="13" customFormat="1" ht="11.25">
      <c r="B194" s="190"/>
      <c r="C194" s="191"/>
      <c r="D194" s="192" t="s">
        <v>160</v>
      </c>
      <c r="E194" s="193" t="s">
        <v>21</v>
      </c>
      <c r="F194" s="194" t="s">
        <v>240</v>
      </c>
      <c r="G194" s="191"/>
      <c r="H194" s="195">
        <v>3.35</v>
      </c>
      <c r="I194" s="196"/>
      <c r="J194" s="191"/>
      <c r="K194" s="191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160</v>
      </c>
      <c r="AU194" s="201" t="s">
        <v>83</v>
      </c>
      <c r="AV194" s="13" t="s">
        <v>83</v>
      </c>
      <c r="AW194" s="13" t="s">
        <v>34</v>
      </c>
      <c r="AX194" s="13" t="s">
        <v>73</v>
      </c>
      <c r="AY194" s="201" t="s">
        <v>150</v>
      </c>
    </row>
    <row r="195" spans="1:65" s="13" customFormat="1" ht="11.25">
      <c r="B195" s="190"/>
      <c r="C195" s="191"/>
      <c r="D195" s="192" t="s">
        <v>160</v>
      </c>
      <c r="E195" s="193" t="s">
        <v>21</v>
      </c>
      <c r="F195" s="194" t="s">
        <v>228</v>
      </c>
      <c r="G195" s="191"/>
      <c r="H195" s="195">
        <v>3.35</v>
      </c>
      <c r="I195" s="196"/>
      <c r="J195" s="191"/>
      <c r="K195" s="191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160</v>
      </c>
      <c r="AU195" s="201" t="s">
        <v>83</v>
      </c>
      <c r="AV195" s="13" t="s">
        <v>83</v>
      </c>
      <c r="AW195" s="13" t="s">
        <v>34</v>
      </c>
      <c r="AX195" s="13" t="s">
        <v>73</v>
      </c>
      <c r="AY195" s="201" t="s">
        <v>150</v>
      </c>
    </row>
    <row r="196" spans="1:65" s="14" customFormat="1" ht="11.25">
      <c r="B196" s="202"/>
      <c r="C196" s="203"/>
      <c r="D196" s="192" t="s">
        <v>160</v>
      </c>
      <c r="E196" s="204" t="s">
        <v>21</v>
      </c>
      <c r="F196" s="205" t="s">
        <v>162</v>
      </c>
      <c r="G196" s="203"/>
      <c r="H196" s="206">
        <v>18.353999999999999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160</v>
      </c>
      <c r="AU196" s="212" t="s">
        <v>83</v>
      </c>
      <c r="AV196" s="14" t="s">
        <v>157</v>
      </c>
      <c r="AW196" s="14" t="s">
        <v>34</v>
      </c>
      <c r="AX196" s="14" t="s">
        <v>81</v>
      </c>
      <c r="AY196" s="212" t="s">
        <v>150</v>
      </c>
    </row>
    <row r="197" spans="1:65" s="2" customFormat="1" ht="37.9" customHeight="1">
      <c r="A197" s="37"/>
      <c r="B197" s="38"/>
      <c r="C197" s="172" t="s">
        <v>8</v>
      </c>
      <c r="D197" s="172" t="s">
        <v>152</v>
      </c>
      <c r="E197" s="173" t="s">
        <v>241</v>
      </c>
      <c r="F197" s="174" t="s">
        <v>242</v>
      </c>
      <c r="G197" s="175" t="s">
        <v>182</v>
      </c>
      <c r="H197" s="176">
        <v>38.43</v>
      </c>
      <c r="I197" s="177"/>
      <c r="J197" s="178">
        <f>ROUND(I197*H197,2)</f>
        <v>0</v>
      </c>
      <c r="K197" s="174" t="s">
        <v>156</v>
      </c>
      <c r="L197" s="42"/>
      <c r="M197" s="179" t="s">
        <v>21</v>
      </c>
      <c r="N197" s="180" t="s">
        <v>44</v>
      </c>
      <c r="O197" s="67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157</v>
      </c>
      <c r="AT197" s="183" t="s">
        <v>152</v>
      </c>
      <c r="AU197" s="183" t="s">
        <v>83</v>
      </c>
      <c r="AY197" s="20" t="s">
        <v>150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20" t="s">
        <v>81</v>
      </c>
      <c r="BK197" s="184">
        <f>ROUND(I197*H197,2)</f>
        <v>0</v>
      </c>
      <c r="BL197" s="20" t="s">
        <v>157</v>
      </c>
      <c r="BM197" s="183" t="s">
        <v>243</v>
      </c>
    </row>
    <row r="198" spans="1:65" s="2" customFormat="1" ht="11.25">
      <c r="A198" s="37"/>
      <c r="B198" s="38"/>
      <c r="C198" s="39"/>
      <c r="D198" s="185" t="s">
        <v>158</v>
      </c>
      <c r="E198" s="39"/>
      <c r="F198" s="186" t="s">
        <v>244</v>
      </c>
      <c r="G198" s="39"/>
      <c r="H198" s="39"/>
      <c r="I198" s="187"/>
      <c r="J198" s="39"/>
      <c r="K198" s="39"/>
      <c r="L198" s="42"/>
      <c r="M198" s="188"/>
      <c r="N198" s="189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158</v>
      </c>
      <c r="AU198" s="20" t="s">
        <v>83</v>
      </c>
    </row>
    <row r="199" spans="1:65" s="15" customFormat="1" ht="11.25">
      <c r="B199" s="213"/>
      <c r="C199" s="214"/>
      <c r="D199" s="192" t="s">
        <v>160</v>
      </c>
      <c r="E199" s="215" t="s">
        <v>21</v>
      </c>
      <c r="F199" s="216" t="s">
        <v>204</v>
      </c>
      <c r="G199" s="214"/>
      <c r="H199" s="215" t="s">
        <v>21</v>
      </c>
      <c r="I199" s="217"/>
      <c r="J199" s="214"/>
      <c r="K199" s="214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160</v>
      </c>
      <c r="AU199" s="222" t="s">
        <v>83</v>
      </c>
      <c r="AV199" s="15" t="s">
        <v>81</v>
      </c>
      <c r="AW199" s="15" t="s">
        <v>34</v>
      </c>
      <c r="AX199" s="15" t="s">
        <v>73</v>
      </c>
      <c r="AY199" s="222" t="s">
        <v>150</v>
      </c>
    </row>
    <row r="200" spans="1:65" s="13" customFormat="1" ht="11.25">
      <c r="B200" s="190"/>
      <c r="C200" s="191"/>
      <c r="D200" s="192" t="s">
        <v>160</v>
      </c>
      <c r="E200" s="193" t="s">
        <v>21</v>
      </c>
      <c r="F200" s="194" t="s">
        <v>245</v>
      </c>
      <c r="G200" s="191"/>
      <c r="H200" s="195">
        <v>26.297999999999998</v>
      </c>
      <c r="I200" s="196"/>
      <c r="J200" s="191"/>
      <c r="K200" s="191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160</v>
      </c>
      <c r="AU200" s="201" t="s">
        <v>83</v>
      </c>
      <c r="AV200" s="13" t="s">
        <v>83</v>
      </c>
      <c r="AW200" s="13" t="s">
        <v>34</v>
      </c>
      <c r="AX200" s="13" t="s">
        <v>73</v>
      </c>
      <c r="AY200" s="201" t="s">
        <v>150</v>
      </c>
    </row>
    <row r="201" spans="1:65" s="13" customFormat="1" ht="11.25">
      <c r="B201" s="190"/>
      <c r="C201" s="191"/>
      <c r="D201" s="192" t="s">
        <v>160</v>
      </c>
      <c r="E201" s="193" t="s">
        <v>21</v>
      </c>
      <c r="F201" s="194" t="s">
        <v>246</v>
      </c>
      <c r="G201" s="191"/>
      <c r="H201" s="195">
        <v>-5.516</v>
      </c>
      <c r="I201" s="196"/>
      <c r="J201" s="191"/>
      <c r="K201" s="191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160</v>
      </c>
      <c r="AU201" s="201" t="s">
        <v>83</v>
      </c>
      <c r="AV201" s="13" t="s">
        <v>83</v>
      </c>
      <c r="AW201" s="13" t="s">
        <v>34</v>
      </c>
      <c r="AX201" s="13" t="s">
        <v>73</v>
      </c>
      <c r="AY201" s="201" t="s">
        <v>150</v>
      </c>
    </row>
    <row r="202" spans="1:65" s="13" customFormat="1" ht="11.25">
      <c r="B202" s="190"/>
      <c r="C202" s="191"/>
      <c r="D202" s="192" t="s">
        <v>160</v>
      </c>
      <c r="E202" s="193" t="s">
        <v>21</v>
      </c>
      <c r="F202" s="194" t="s">
        <v>247</v>
      </c>
      <c r="G202" s="191"/>
      <c r="H202" s="195">
        <v>3.5779999999999998</v>
      </c>
      <c r="I202" s="196"/>
      <c r="J202" s="191"/>
      <c r="K202" s="191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160</v>
      </c>
      <c r="AU202" s="201" t="s">
        <v>83</v>
      </c>
      <c r="AV202" s="13" t="s">
        <v>83</v>
      </c>
      <c r="AW202" s="13" t="s">
        <v>34</v>
      </c>
      <c r="AX202" s="13" t="s">
        <v>73</v>
      </c>
      <c r="AY202" s="201" t="s">
        <v>150</v>
      </c>
    </row>
    <row r="203" spans="1:65" s="13" customFormat="1" ht="11.25">
      <c r="B203" s="190"/>
      <c r="C203" s="191"/>
      <c r="D203" s="192" t="s">
        <v>160</v>
      </c>
      <c r="E203" s="193" t="s">
        <v>21</v>
      </c>
      <c r="F203" s="194" t="s">
        <v>248</v>
      </c>
      <c r="G203" s="191"/>
      <c r="H203" s="195">
        <v>14.07</v>
      </c>
      <c r="I203" s="196"/>
      <c r="J203" s="191"/>
      <c r="K203" s="191"/>
      <c r="L203" s="197"/>
      <c r="M203" s="198"/>
      <c r="N203" s="199"/>
      <c r="O203" s="199"/>
      <c r="P203" s="199"/>
      <c r="Q203" s="199"/>
      <c r="R203" s="199"/>
      <c r="S203" s="199"/>
      <c r="T203" s="200"/>
      <c r="AT203" s="201" t="s">
        <v>160</v>
      </c>
      <c r="AU203" s="201" t="s">
        <v>83</v>
      </c>
      <c r="AV203" s="13" t="s">
        <v>83</v>
      </c>
      <c r="AW203" s="13" t="s">
        <v>34</v>
      </c>
      <c r="AX203" s="13" t="s">
        <v>73</v>
      </c>
      <c r="AY203" s="201" t="s">
        <v>150</v>
      </c>
    </row>
    <row r="204" spans="1:65" s="14" customFormat="1" ht="11.25">
      <c r="B204" s="202"/>
      <c r="C204" s="203"/>
      <c r="D204" s="192" t="s">
        <v>160</v>
      </c>
      <c r="E204" s="204" t="s">
        <v>21</v>
      </c>
      <c r="F204" s="205" t="s">
        <v>162</v>
      </c>
      <c r="G204" s="203"/>
      <c r="H204" s="206">
        <v>38.429999999999993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160</v>
      </c>
      <c r="AU204" s="212" t="s">
        <v>83</v>
      </c>
      <c r="AV204" s="14" t="s">
        <v>157</v>
      </c>
      <c r="AW204" s="14" t="s">
        <v>34</v>
      </c>
      <c r="AX204" s="14" t="s">
        <v>81</v>
      </c>
      <c r="AY204" s="212" t="s">
        <v>150</v>
      </c>
    </row>
    <row r="205" spans="1:65" s="2" customFormat="1" ht="37.9" customHeight="1">
      <c r="A205" s="37"/>
      <c r="B205" s="38"/>
      <c r="C205" s="172" t="s">
        <v>249</v>
      </c>
      <c r="D205" s="172" t="s">
        <v>152</v>
      </c>
      <c r="E205" s="173" t="s">
        <v>250</v>
      </c>
      <c r="F205" s="174" t="s">
        <v>251</v>
      </c>
      <c r="G205" s="175" t="s">
        <v>182</v>
      </c>
      <c r="H205" s="176">
        <v>67.457999999999998</v>
      </c>
      <c r="I205" s="177"/>
      <c r="J205" s="178">
        <f>ROUND(I205*H205,2)</f>
        <v>0</v>
      </c>
      <c r="K205" s="174" t="s">
        <v>156</v>
      </c>
      <c r="L205" s="42"/>
      <c r="M205" s="179" t="s">
        <v>21</v>
      </c>
      <c r="N205" s="180" t="s">
        <v>44</v>
      </c>
      <c r="O205" s="67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3" t="s">
        <v>157</v>
      </c>
      <c r="AT205" s="183" t="s">
        <v>152</v>
      </c>
      <c r="AU205" s="183" t="s">
        <v>83</v>
      </c>
      <c r="AY205" s="20" t="s">
        <v>150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20" t="s">
        <v>81</v>
      </c>
      <c r="BK205" s="184">
        <f>ROUND(I205*H205,2)</f>
        <v>0</v>
      </c>
      <c r="BL205" s="20" t="s">
        <v>157</v>
      </c>
      <c r="BM205" s="183" t="s">
        <v>252</v>
      </c>
    </row>
    <row r="206" spans="1:65" s="2" customFormat="1" ht="11.25">
      <c r="A206" s="37"/>
      <c r="B206" s="38"/>
      <c r="C206" s="39"/>
      <c r="D206" s="185" t="s">
        <v>158</v>
      </c>
      <c r="E206" s="39"/>
      <c r="F206" s="186" t="s">
        <v>253</v>
      </c>
      <c r="G206" s="39"/>
      <c r="H206" s="39"/>
      <c r="I206" s="187"/>
      <c r="J206" s="39"/>
      <c r="K206" s="39"/>
      <c r="L206" s="42"/>
      <c r="M206" s="188"/>
      <c r="N206" s="189"/>
      <c r="O206" s="67"/>
      <c r="P206" s="67"/>
      <c r="Q206" s="67"/>
      <c r="R206" s="67"/>
      <c r="S206" s="67"/>
      <c r="T206" s="68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20" t="s">
        <v>158</v>
      </c>
      <c r="AU206" s="20" t="s">
        <v>83</v>
      </c>
    </row>
    <row r="207" spans="1:65" s="15" customFormat="1" ht="11.25">
      <c r="B207" s="213"/>
      <c r="C207" s="214"/>
      <c r="D207" s="192" t="s">
        <v>160</v>
      </c>
      <c r="E207" s="215" t="s">
        <v>21</v>
      </c>
      <c r="F207" s="216" t="s">
        <v>185</v>
      </c>
      <c r="G207" s="214"/>
      <c r="H207" s="215" t="s">
        <v>21</v>
      </c>
      <c r="I207" s="217"/>
      <c r="J207" s="214"/>
      <c r="K207" s="214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160</v>
      </c>
      <c r="AU207" s="222" t="s">
        <v>83</v>
      </c>
      <c r="AV207" s="15" t="s">
        <v>81</v>
      </c>
      <c r="AW207" s="15" t="s">
        <v>34</v>
      </c>
      <c r="AX207" s="15" t="s">
        <v>73</v>
      </c>
      <c r="AY207" s="222" t="s">
        <v>150</v>
      </c>
    </row>
    <row r="208" spans="1:65" s="13" customFormat="1" ht="11.25">
      <c r="B208" s="190"/>
      <c r="C208" s="191"/>
      <c r="D208" s="192" t="s">
        <v>160</v>
      </c>
      <c r="E208" s="193" t="s">
        <v>21</v>
      </c>
      <c r="F208" s="194" t="s">
        <v>254</v>
      </c>
      <c r="G208" s="191"/>
      <c r="H208" s="195">
        <v>10.317</v>
      </c>
      <c r="I208" s="196"/>
      <c r="J208" s="191"/>
      <c r="K208" s="191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160</v>
      </c>
      <c r="AU208" s="201" t="s">
        <v>83</v>
      </c>
      <c r="AV208" s="13" t="s">
        <v>83</v>
      </c>
      <c r="AW208" s="13" t="s">
        <v>34</v>
      </c>
      <c r="AX208" s="13" t="s">
        <v>73</v>
      </c>
      <c r="AY208" s="201" t="s">
        <v>150</v>
      </c>
    </row>
    <row r="209" spans="1:65" s="13" customFormat="1" ht="11.25">
      <c r="B209" s="190"/>
      <c r="C209" s="191"/>
      <c r="D209" s="192" t="s">
        <v>160</v>
      </c>
      <c r="E209" s="193" t="s">
        <v>21</v>
      </c>
      <c r="F209" s="194" t="s">
        <v>255</v>
      </c>
      <c r="G209" s="191"/>
      <c r="H209" s="195">
        <v>10.321</v>
      </c>
      <c r="I209" s="196"/>
      <c r="J209" s="191"/>
      <c r="K209" s="191"/>
      <c r="L209" s="197"/>
      <c r="M209" s="198"/>
      <c r="N209" s="199"/>
      <c r="O209" s="199"/>
      <c r="P209" s="199"/>
      <c r="Q209" s="199"/>
      <c r="R209" s="199"/>
      <c r="S209" s="199"/>
      <c r="T209" s="200"/>
      <c r="AT209" s="201" t="s">
        <v>160</v>
      </c>
      <c r="AU209" s="201" t="s">
        <v>83</v>
      </c>
      <c r="AV209" s="13" t="s">
        <v>83</v>
      </c>
      <c r="AW209" s="13" t="s">
        <v>34</v>
      </c>
      <c r="AX209" s="13" t="s">
        <v>73</v>
      </c>
      <c r="AY209" s="201" t="s">
        <v>150</v>
      </c>
    </row>
    <row r="210" spans="1:65" s="13" customFormat="1" ht="11.25">
      <c r="B210" s="190"/>
      <c r="C210" s="191"/>
      <c r="D210" s="192" t="s">
        <v>160</v>
      </c>
      <c r="E210" s="193" t="s">
        <v>21</v>
      </c>
      <c r="F210" s="194" t="s">
        <v>256</v>
      </c>
      <c r="G210" s="191"/>
      <c r="H210" s="195">
        <v>34.438000000000002</v>
      </c>
      <c r="I210" s="196"/>
      <c r="J210" s="191"/>
      <c r="K210" s="191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160</v>
      </c>
      <c r="AU210" s="201" t="s">
        <v>83</v>
      </c>
      <c r="AV210" s="13" t="s">
        <v>83</v>
      </c>
      <c r="AW210" s="13" t="s">
        <v>34</v>
      </c>
      <c r="AX210" s="13" t="s">
        <v>73</v>
      </c>
      <c r="AY210" s="201" t="s">
        <v>150</v>
      </c>
    </row>
    <row r="211" spans="1:65" s="13" customFormat="1" ht="11.25">
      <c r="B211" s="190"/>
      <c r="C211" s="191"/>
      <c r="D211" s="192" t="s">
        <v>160</v>
      </c>
      <c r="E211" s="193" t="s">
        <v>21</v>
      </c>
      <c r="F211" s="194" t="s">
        <v>257</v>
      </c>
      <c r="G211" s="191"/>
      <c r="H211" s="195">
        <v>-5.1219999999999999</v>
      </c>
      <c r="I211" s="196"/>
      <c r="J211" s="191"/>
      <c r="K211" s="191"/>
      <c r="L211" s="197"/>
      <c r="M211" s="198"/>
      <c r="N211" s="199"/>
      <c r="O211" s="199"/>
      <c r="P211" s="199"/>
      <c r="Q211" s="199"/>
      <c r="R211" s="199"/>
      <c r="S211" s="199"/>
      <c r="T211" s="200"/>
      <c r="AT211" s="201" t="s">
        <v>160</v>
      </c>
      <c r="AU211" s="201" t="s">
        <v>83</v>
      </c>
      <c r="AV211" s="13" t="s">
        <v>83</v>
      </c>
      <c r="AW211" s="13" t="s">
        <v>34</v>
      </c>
      <c r="AX211" s="13" t="s">
        <v>73</v>
      </c>
      <c r="AY211" s="201" t="s">
        <v>150</v>
      </c>
    </row>
    <row r="212" spans="1:65" s="15" customFormat="1" ht="11.25">
      <c r="B212" s="213"/>
      <c r="C212" s="214"/>
      <c r="D212" s="192" t="s">
        <v>160</v>
      </c>
      <c r="E212" s="215" t="s">
        <v>21</v>
      </c>
      <c r="F212" s="216" t="s">
        <v>258</v>
      </c>
      <c r="G212" s="214"/>
      <c r="H212" s="215" t="s">
        <v>21</v>
      </c>
      <c r="I212" s="217"/>
      <c r="J212" s="214"/>
      <c r="K212" s="214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160</v>
      </c>
      <c r="AU212" s="222" t="s">
        <v>83</v>
      </c>
      <c r="AV212" s="15" t="s">
        <v>81</v>
      </c>
      <c r="AW212" s="15" t="s">
        <v>34</v>
      </c>
      <c r="AX212" s="15" t="s">
        <v>73</v>
      </c>
      <c r="AY212" s="222" t="s">
        <v>150</v>
      </c>
    </row>
    <row r="213" spans="1:65" s="13" customFormat="1" ht="11.25">
      <c r="B213" s="190"/>
      <c r="C213" s="191"/>
      <c r="D213" s="192" t="s">
        <v>160</v>
      </c>
      <c r="E213" s="193" t="s">
        <v>21</v>
      </c>
      <c r="F213" s="194" t="s">
        <v>259</v>
      </c>
      <c r="G213" s="191"/>
      <c r="H213" s="195">
        <v>17.504000000000001</v>
      </c>
      <c r="I213" s="196"/>
      <c r="J213" s="191"/>
      <c r="K213" s="191"/>
      <c r="L213" s="197"/>
      <c r="M213" s="198"/>
      <c r="N213" s="199"/>
      <c r="O213" s="199"/>
      <c r="P213" s="199"/>
      <c r="Q213" s="199"/>
      <c r="R213" s="199"/>
      <c r="S213" s="199"/>
      <c r="T213" s="200"/>
      <c r="AT213" s="201" t="s">
        <v>160</v>
      </c>
      <c r="AU213" s="201" t="s">
        <v>83</v>
      </c>
      <c r="AV213" s="13" t="s">
        <v>83</v>
      </c>
      <c r="AW213" s="13" t="s">
        <v>34</v>
      </c>
      <c r="AX213" s="13" t="s">
        <v>73</v>
      </c>
      <c r="AY213" s="201" t="s">
        <v>150</v>
      </c>
    </row>
    <row r="214" spans="1:65" s="14" customFormat="1" ht="11.25">
      <c r="B214" s="202"/>
      <c r="C214" s="203"/>
      <c r="D214" s="192" t="s">
        <v>160</v>
      </c>
      <c r="E214" s="204" t="s">
        <v>21</v>
      </c>
      <c r="F214" s="205" t="s">
        <v>162</v>
      </c>
      <c r="G214" s="203"/>
      <c r="H214" s="206">
        <v>67.457999999999998</v>
      </c>
      <c r="I214" s="207"/>
      <c r="J214" s="203"/>
      <c r="K214" s="203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160</v>
      </c>
      <c r="AU214" s="212" t="s">
        <v>83</v>
      </c>
      <c r="AV214" s="14" t="s">
        <v>157</v>
      </c>
      <c r="AW214" s="14" t="s">
        <v>34</v>
      </c>
      <c r="AX214" s="14" t="s">
        <v>81</v>
      </c>
      <c r="AY214" s="212" t="s">
        <v>150</v>
      </c>
    </row>
    <row r="215" spans="1:65" s="2" customFormat="1" ht="24.2" customHeight="1">
      <c r="A215" s="37"/>
      <c r="B215" s="38"/>
      <c r="C215" s="172" t="s">
        <v>197</v>
      </c>
      <c r="D215" s="172" t="s">
        <v>152</v>
      </c>
      <c r="E215" s="173" t="s">
        <v>260</v>
      </c>
      <c r="F215" s="174" t="s">
        <v>261</v>
      </c>
      <c r="G215" s="175" t="s">
        <v>262</v>
      </c>
      <c r="H215" s="176">
        <v>55.9</v>
      </c>
      <c r="I215" s="177"/>
      <c r="J215" s="178">
        <f>ROUND(I215*H215,2)</f>
        <v>0</v>
      </c>
      <c r="K215" s="174" t="s">
        <v>156</v>
      </c>
      <c r="L215" s="42"/>
      <c r="M215" s="179" t="s">
        <v>21</v>
      </c>
      <c r="N215" s="180" t="s">
        <v>44</v>
      </c>
      <c r="O215" s="67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3" t="s">
        <v>157</v>
      </c>
      <c r="AT215" s="183" t="s">
        <v>152</v>
      </c>
      <c r="AU215" s="183" t="s">
        <v>83</v>
      </c>
      <c r="AY215" s="20" t="s">
        <v>150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20" t="s">
        <v>81</v>
      </c>
      <c r="BK215" s="184">
        <f>ROUND(I215*H215,2)</f>
        <v>0</v>
      </c>
      <c r="BL215" s="20" t="s">
        <v>157</v>
      </c>
      <c r="BM215" s="183" t="s">
        <v>263</v>
      </c>
    </row>
    <row r="216" spans="1:65" s="2" customFormat="1" ht="11.25">
      <c r="A216" s="37"/>
      <c r="B216" s="38"/>
      <c r="C216" s="39"/>
      <c r="D216" s="185" t="s">
        <v>158</v>
      </c>
      <c r="E216" s="39"/>
      <c r="F216" s="186" t="s">
        <v>264</v>
      </c>
      <c r="G216" s="39"/>
      <c r="H216" s="39"/>
      <c r="I216" s="187"/>
      <c r="J216" s="39"/>
      <c r="K216" s="39"/>
      <c r="L216" s="42"/>
      <c r="M216" s="188"/>
      <c r="N216" s="189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158</v>
      </c>
      <c r="AU216" s="20" t="s">
        <v>83</v>
      </c>
    </row>
    <row r="217" spans="1:65" s="15" customFormat="1" ht="11.25">
      <c r="B217" s="213"/>
      <c r="C217" s="214"/>
      <c r="D217" s="192" t="s">
        <v>160</v>
      </c>
      <c r="E217" s="215" t="s">
        <v>21</v>
      </c>
      <c r="F217" s="216" t="s">
        <v>185</v>
      </c>
      <c r="G217" s="214"/>
      <c r="H217" s="215" t="s">
        <v>21</v>
      </c>
      <c r="I217" s="217"/>
      <c r="J217" s="214"/>
      <c r="K217" s="214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160</v>
      </c>
      <c r="AU217" s="222" t="s">
        <v>83</v>
      </c>
      <c r="AV217" s="15" t="s">
        <v>81</v>
      </c>
      <c r="AW217" s="15" t="s">
        <v>34</v>
      </c>
      <c r="AX217" s="15" t="s">
        <v>73</v>
      </c>
      <c r="AY217" s="222" t="s">
        <v>150</v>
      </c>
    </row>
    <row r="218" spans="1:65" s="15" customFormat="1" ht="11.25">
      <c r="B218" s="213"/>
      <c r="C218" s="214"/>
      <c r="D218" s="192" t="s">
        <v>160</v>
      </c>
      <c r="E218" s="215" t="s">
        <v>21</v>
      </c>
      <c r="F218" s="216" t="s">
        <v>265</v>
      </c>
      <c r="G218" s="214"/>
      <c r="H218" s="215" t="s">
        <v>21</v>
      </c>
      <c r="I218" s="217"/>
      <c r="J218" s="214"/>
      <c r="K218" s="214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160</v>
      </c>
      <c r="AU218" s="222" t="s">
        <v>83</v>
      </c>
      <c r="AV218" s="15" t="s">
        <v>81</v>
      </c>
      <c r="AW218" s="15" t="s">
        <v>34</v>
      </c>
      <c r="AX218" s="15" t="s">
        <v>73</v>
      </c>
      <c r="AY218" s="222" t="s">
        <v>150</v>
      </c>
    </row>
    <row r="219" spans="1:65" s="13" customFormat="1" ht="11.25">
      <c r="B219" s="190"/>
      <c r="C219" s="191"/>
      <c r="D219" s="192" t="s">
        <v>160</v>
      </c>
      <c r="E219" s="193" t="s">
        <v>21</v>
      </c>
      <c r="F219" s="194" t="s">
        <v>266</v>
      </c>
      <c r="G219" s="191"/>
      <c r="H219" s="195">
        <v>16.5</v>
      </c>
      <c r="I219" s="196"/>
      <c r="J219" s="191"/>
      <c r="K219" s="191"/>
      <c r="L219" s="197"/>
      <c r="M219" s="198"/>
      <c r="N219" s="199"/>
      <c r="O219" s="199"/>
      <c r="P219" s="199"/>
      <c r="Q219" s="199"/>
      <c r="R219" s="199"/>
      <c r="S219" s="199"/>
      <c r="T219" s="200"/>
      <c r="AT219" s="201" t="s">
        <v>160</v>
      </c>
      <c r="AU219" s="201" t="s">
        <v>83</v>
      </c>
      <c r="AV219" s="13" t="s">
        <v>83</v>
      </c>
      <c r="AW219" s="13" t="s">
        <v>34</v>
      </c>
      <c r="AX219" s="13" t="s">
        <v>73</v>
      </c>
      <c r="AY219" s="201" t="s">
        <v>150</v>
      </c>
    </row>
    <row r="220" spans="1:65" s="13" customFormat="1" ht="11.25">
      <c r="B220" s="190"/>
      <c r="C220" s="191"/>
      <c r="D220" s="192" t="s">
        <v>160</v>
      </c>
      <c r="E220" s="193" t="s">
        <v>21</v>
      </c>
      <c r="F220" s="194" t="s">
        <v>267</v>
      </c>
      <c r="G220" s="191"/>
      <c r="H220" s="195">
        <v>39.4</v>
      </c>
      <c r="I220" s="196"/>
      <c r="J220" s="191"/>
      <c r="K220" s="191"/>
      <c r="L220" s="197"/>
      <c r="M220" s="198"/>
      <c r="N220" s="199"/>
      <c r="O220" s="199"/>
      <c r="P220" s="199"/>
      <c r="Q220" s="199"/>
      <c r="R220" s="199"/>
      <c r="S220" s="199"/>
      <c r="T220" s="200"/>
      <c r="AT220" s="201" t="s">
        <v>160</v>
      </c>
      <c r="AU220" s="201" t="s">
        <v>83</v>
      </c>
      <c r="AV220" s="13" t="s">
        <v>83</v>
      </c>
      <c r="AW220" s="13" t="s">
        <v>34</v>
      </c>
      <c r="AX220" s="13" t="s">
        <v>73</v>
      </c>
      <c r="AY220" s="201" t="s">
        <v>150</v>
      </c>
    </row>
    <row r="221" spans="1:65" s="14" customFormat="1" ht="11.25">
      <c r="B221" s="202"/>
      <c r="C221" s="203"/>
      <c r="D221" s="192" t="s">
        <v>160</v>
      </c>
      <c r="E221" s="204" t="s">
        <v>21</v>
      </c>
      <c r="F221" s="205" t="s">
        <v>162</v>
      </c>
      <c r="G221" s="203"/>
      <c r="H221" s="206">
        <v>55.9</v>
      </c>
      <c r="I221" s="207"/>
      <c r="J221" s="203"/>
      <c r="K221" s="203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160</v>
      </c>
      <c r="AU221" s="212" t="s">
        <v>83</v>
      </c>
      <c r="AV221" s="14" t="s">
        <v>157</v>
      </c>
      <c r="AW221" s="14" t="s">
        <v>34</v>
      </c>
      <c r="AX221" s="14" t="s">
        <v>81</v>
      </c>
      <c r="AY221" s="212" t="s">
        <v>150</v>
      </c>
    </row>
    <row r="222" spans="1:65" s="2" customFormat="1" ht="24.2" customHeight="1">
      <c r="A222" s="37"/>
      <c r="B222" s="38"/>
      <c r="C222" s="172" t="s">
        <v>268</v>
      </c>
      <c r="D222" s="172" t="s">
        <v>152</v>
      </c>
      <c r="E222" s="173" t="s">
        <v>269</v>
      </c>
      <c r="F222" s="174" t="s">
        <v>270</v>
      </c>
      <c r="G222" s="175" t="s">
        <v>262</v>
      </c>
      <c r="H222" s="176">
        <v>29</v>
      </c>
      <c r="I222" s="177"/>
      <c r="J222" s="178">
        <f>ROUND(I222*H222,2)</f>
        <v>0</v>
      </c>
      <c r="K222" s="174" t="s">
        <v>156</v>
      </c>
      <c r="L222" s="42"/>
      <c r="M222" s="179" t="s">
        <v>21</v>
      </c>
      <c r="N222" s="180" t="s">
        <v>44</v>
      </c>
      <c r="O222" s="67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3" t="s">
        <v>157</v>
      </c>
      <c r="AT222" s="183" t="s">
        <v>152</v>
      </c>
      <c r="AU222" s="183" t="s">
        <v>83</v>
      </c>
      <c r="AY222" s="20" t="s">
        <v>150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20" t="s">
        <v>81</v>
      </c>
      <c r="BK222" s="184">
        <f>ROUND(I222*H222,2)</f>
        <v>0</v>
      </c>
      <c r="BL222" s="20" t="s">
        <v>157</v>
      </c>
      <c r="BM222" s="183" t="s">
        <v>271</v>
      </c>
    </row>
    <row r="223" spans="1:65" s="2" customFormat="1" ht="11.25">
      <c r="A223" s="37"/>
      <c r="B223" s="38"/>
      <c r="C223" s="39"/>
      <c r="D223" s="185" t="s">
        <v>158</v>
      </c>
      <c r="E223" s="39"/>
      <c r="F223" s="186" t="s">
        <v>272</v>
      </c>
      <c r="G223" s="39"/>
      <c r="H223" s="39"/>
      <c r="I223" s="187"/>
      <c r="J223" s="39"/>
      <c r="K223" s="39"/>
      <c r="L223" s="42"/>
      <c r="M223" s="188"/>
      <c r="N223" s="189"/>
      <c r="O223" s="67"/>
      <c r="P223" s="67"/>
      <c r="Q223" s="67"/>
      <c r="R223" s="67"/>
      <c r="S223" s="67"/>
      <c r="T223" s="68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20" t="s">
        <v>158</v>
      </c>
      <c r="AU223" s="20" t="s">
        <v>83</v>
      </c>
    </row>
    <row r="224" spans="1:65" s="15" customFormat="1" ht="11.25">
      <c r="B224" s="213"/>
      <c r="C224" s="214"/>
      <c r="D224" s="192" t="s">
        <v>160</v>
      </c>
      <c r="E224" s="215" t="s">
        <v>21</v>
      </c>
      <c r="F224" s="216" t="s">
        <v>185</v>
      </c>
      <c r="G224" s="214"/>
      <c r="H224" s="215" t="s">
        <v>21</v>
      </c>
      <c r="I224" s="217"/>
      <c r="J224" s="214"/>
      <c r="K224" s="214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160</v>
      </c>
      <c r="AU224" s="222" t="s">
        <v>83</v>
      </c>
      <c r="AV224" s="15" t="s">
        <v>81</v>
      </c>
      <c r="AW224" s="15" t="s">
        <v>34</v>
      </c>
      <c r="AX224" s="15" t="s">
        <v>73</v>
      </c>
      <c r="AY224" s="222" t="s">
        <v>150</v>
      </c>
    </row>
    <row r="225" spans="1:65" s="15" customFormat="1" ht="11.25">
      <c r="B225" s="213"/>
      <c r="C225" s="214"/>
      <c r="D225" s="192" t="s">
        <v>160</v>
      </c>
      <c r="E225" s="215" t="s">
        <v>21</v>
      </c>
      <c r="F225" s="216" t="s">
        <v>273</v>
      </c>
      <c r="G225" s="214"/>
      <c r="H225" s="215" t="s">
        <v>21</v>
      </c>
      <c r="I225" s="217"/>
      <c r="J225" s="214"/>
      <c r="K225" s="214"/>
      <c r="L225" s="218"/>
      <c r="M225" s="219"/>
      <c r="N225" s="220"/>
      <c r="O225" s="220"/>
      <c r="P225" s="220"/>
      <c r="Q225" s="220"/>
      <c r="R225" s="220"/>
      <c r="S225" s="220"/>
      <c r="T225" s="221"/>
      <c r="AT225" s="222" t="s">
        <v>160</v>
      </c>
      <c r="AU225" s="222" t="s">
        <v>83</v>
      </c>
      <c r="AV225" s="15" t="s">
        <v>81</v>
      </c>
      <c r="AW225" s="15" t="s">
        <v>34</v>
      </c>
      <c r="AX225" s="15" t="s">
        <v>73</v>
      </c>
      <c r="AY225" s="222" t="s">
        <v>150</v>
      </c>
    </row>
    <row r="226" spans="1:65" s="13" customFormat="1" ht="11.25">
      <c r="B226" s="190"/>
      <c r="C226" s="191"/>
      <c r="D226" s="192" t="s">
        <v>160</v>
      </c>
      <c r="E226" s="193" t="s">
        <v>21</v>
      </c>
      <c r="F226" s="194" t="s">
        <v>274</v>
      </c>
      <c r="G226" s="191"/>
      <c r="H226" s="195">
        <v>29</v>
      </c>
      <c r="I226" s="196"/>
      <c r="J226" s="191"/>
      <c r="K226" s="191"/>
      <c r="L226" s="197"/>
      <c r="M226" s="198"/>
      <c r="N226" s="199"/>
      <c r="O226" s="199"/>
      <c r="P226" s="199"/>
      <c r="Q226" s="199"/>
      <c r="R226" s="199"/>
      <c r="S226" s="199"/>
      <c r="T226" s="200"/>
      <c r="AT226" s="201" t="s">
        <v>160</v>
      </c>
      <c r="AU226" s="201" t="s">
        <v>83</v>
      </c>
      <c r="AV226" s="13" t="s">
        <v>83</v>
      </c>
      <c r="AW226" s="13" t="s">
        <v>34</v>
      </c>
      <c r="AX226" s="13" t="s">
        <v>73</v>
      </c>
      <c r="AY226" s="201" t="s">
        <v>150</v>
      </c>
    </row>
    <row r="227" spans="1:65" s="14" customFormat="1" ht="11.25">
      <c r="B227" s="202"/>
      <c r="C227" s="203"/>
      <c r="D227" s="192" t="s">
        <v>160</v>
      </c>
      <c r="E227" s="204" t="s">
        <v>21</v>
      </c>
      <c r="F227" s="205" t="s">
        <v>162</v>
      </c>
      <c r="G227" s="203"/>
      <c r="H227" s="206">
        <v>29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160</v>
      </c>
      <c r="AU227" s="212" t="s">
        <v>83</v>
      </c>
      <c r="AV227" s="14" t="s">
        <v>157</v>
      </c>
      <c r="AW227" s="14" t="s">
        <v>34</v>
      </c>
      <c r="AX227" s="14" t="s">
        <v>81</v>
      </c>
      <c r="AY227" s="212" t="s">
        <v>150</v>
      </c>
    </row>
    <row r="228" spans="1:65" s="2" customFormat="1" ht="37.9" customHeight="1">
      <c r="A228" s="37"/>
      <c r="B228" s="38"/>
      <c r="C228" s="172" t="s">
        <v>202</v>
      </c>
      <c r="D228" s="172" t="s">
        <v>152</v>
      </c>
      <c r="E228" s="173" t="s">
        <v>275</v>
      </c>
      <c r="F228" s="174" t="s">
        <v>276</v>
      </c>
      <c r="G228" s="175" t="s">
        <v>182</v>
      </c>
      <c r="H228" s="176">
        <v>5.5659999999999998</v>
      </c>
      <c r="I228" s="177"/>
      <c r="J228" s="178">
        <f>ROUND(I228*H228,2)</f>
        <v>0</v>
      </c>
      <c r="K228" s="174" t="s">
        <v>156</v>
      </c>
      <c r="L228" s="42"/>
      <c r="M228" s="179" t="s">
        <v>21</v>
      </c>
      <c r="N228" s="180" t="s">
        <v>44</v>
      </c>
      <c r="O228" s="67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3" t="s">
        <v>157</v>
      </c>
      <c r="AT228" s="183" t="s">
        <v>152</v>
      </c>
      <c r="AU228" s="183" t="s">
        <v>83</v>
      </c>
      <c r="AY228" s="20" t="s">
        <v>150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20" t="s">
        <v>81</v>
      </c>
      <c r="BK228" s="184">
        <f>ROUND(I228*H228,2)</f>
        <v>0</v>
      </c>
      <c r="BL228" s="20" t="s">
        <v>157</v>
      </c>
      <c r="BM228" s="183" t="s">
        <v>277</v>
      </c>
    </row>
    <row r="229" spans="1:65" s="2" customFormat="1" ht="11.25">
      <c r="A229" s="37"/>
      <c r="B229" s="38"/>
      <c r="C229" s="39"/>
      <c r="D229" s="185" t="s">
        <v>158</v>
      </c>
      <c r="E229" s="39"/>
      <c r="F229" s="186" t="s">
        <v>278</v>
      </c>
      <c r="G229" s="39"/>
      <c r="H229" s="39"/>
      <c r="I229" s="187"/>
      <c r="J229" s="39"/>
      <c r="K229" s="39"/>
      <c r="L229" s="42"/>
      <c r="M229" s="188"/>
      <c r="N229" s="189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20" t="s">
        <v>158</v>
      </c>
      <c r="AU229" s="20" t="s">
        <v>83</v>
      </c>
    </row>
    <row r="230" spans="1:65" s="15" customFormat="1" ht="11.25">
      <c r="B230" s="213"/>
      <c r="C230" s="214"/>
      <c r="D230" s="192" t="s">
        <v>160</v>
      </c>
      <c r="E230" s="215" t="s">
        <v>21</v>
      </c>
      <c r="F230" s="216" t="s">
        <v>204</v>
      </c>
      <c r="G230" s="214"/>
      <c r="H230" s="215" t="s">
        <v>21</v>
      </c>
      <c r="I230" s="217"/>
      <c r="J230" s="214"/>
      <c r="K230" s="214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160</v>
      </c>
      <c r="AU230" s="222" t="s">
        <v>83</v>
      </c>
      <c r="AV230" s="15" t="s">
        <v>81</v>
      </c>
      <c r="AW230" s="15" t="s">
        <v>34</v>
      </c>
      <c r="AX230" s="15" t="s">
        <v>73</v>
      </c>
      <c r="AY230" s="222" t="s">
        <v>150</v>
      </c>
    </row>
    <row r="231" spans="1:65" s="15" customFormat="1" ht="11.25">
      <c r="B231" s="213"/>
      <c r="C231" s="214"/>
      <c r="D231" s="192" t="s">
        <v>160</v>
      </c>
      <c r="E231" s="215" t="s">
        <v>21</v>
      </c>
      <c r="F231" s="216" t="s">
        <v>205</v>
      </c>
      <c r="G231" s="214"/>
      <c r="H231" s="215" t="s">
        <v>21</v>
      </c>
      <c r="I231" s="217"/>
      <c r="J231" s="214"/>
      <c r="K231" s="214"/>
      <c r="L231" s="218"/>
      <c r="M231" s="219"/>
      <c r="N231" s="220"/>
      <c r="O231" s="220"/>
      <c r="P231" s="220"/>
      <c r="Q231" s="220"/>
      <c r="R231" s="220"/>
      <c r="S231" s="220"/>
      <c r="T231" s="221"/>
      <c r="AT231" s="222" t="s">
        <v>160</v>
      </c>
      <c r="AU231" s="222" t="s">
        <v>83</v>
      </c>
      <c r="AV231" s="15" t="s">
        <v>81</v>
      </c>
      <c r="AW231" s="15" t="s">
        <v>34</v>
      </c>
      <c r="AX231" s="15" t="s">
        <v>73</v>
      </c>
      <c r="AY231" s="222" t="s">
        <v>150</v>
      </c>
    </row>
    <row r="232" spans="1:65" s="13" customFormat="1" ht="11.25">
      <c r="B232" s="190"/>
      <c r="C232" s="191"/>
      <c r="D232" s="192" t="s">
        <v>160</v>
      </c>
      <c r="E232" s="193" t="s">
        <v>21</v>
      </c>
      <c r="F232" s="194" t="s">
        <v>279</v>
      </c>
      <c r="G232" s="191"/>
      <c r="H232" s="195">
        <v>3.08</v>
      </c>
      <c r="I232" s="196"/>
      <c r="J232" s="191"/>
      <c r="K232" s="191"/>
      <c r="L232" s="197"/>
      <c r="M232" s="198"/>
      <c r="N232" s="199"/>
      <c r="O232" s="199"/>
      <c r="P232" s="199"/>
      <c r="Q232" s="199"/>
      <c r="R232" s="199"/>
      <c r="S232" s="199"/>
      <c r="T232" s="200"/>
      <c r="AT232" s="201" t="s">
        <v>160</v>
      </c>
      <c r="AU232" s="201" t="s">
        <v>83</v>
      </c>
      <c r="AV232" s="13" t="s">
        <v>83</v>
      </c>
      <c r="AW232" s="13" t="s">
        <v>34</v>
      </c>
      <c r="AX232" s="13" t="s">
        <v>73</v>
      </c>
      <c r="AY232" s="201" t="s">
        <v>150</v>
      </c>
    </row>
    <row r="233" spans="1:65" s="13" customFormat="1" ht="11.25">
      <c r="B233" s="190"/>
      <c r="C233" s="191"/>
      <c r="D233" s="192" t="s">
        <v>160</v>
      </c>
      <c r="E233" s="193" t="s">
        <v>21</v>
      </c>
      <c r="F233" s="194" t="s">
        <v>280</v>
      </c>
      <c r="G233" s="191"/>
      <c r="H233" s="195">
        <v>2.4860000000000002</v>
      </c>
      <c r="I233" s="196"/>
      <c r="J233" s="191"/>
      <c r="K233" s="191"/>
      <c r="L233" s="197"/>
      <c r="M233" s="198"/>
      <c r="N233" s="199"/>
      <c r="O233" s="199"/>
      <c r="P233" s="199"/>
      <c r="Q233" s="199"/>
      <c r="R233" s="199"/>
      <c r="S233" s="199"/>
      <c r="T233" s="200"/>
      <c r="AT233" s="201" t="s">
        <v>160</v>
      </c>
      <c r="AU233" s="201" t="s">
        <v>83</v>
      </c>
      <c r="AV233" s="13" t="s">
        <v>83</v>
      </c>
      <c r="AW233" s="13" t="s">
        <v>34</v>
      </c>
      <c r="AX233" s="13" t="s">
        <v>73</v>
      </c>
      <c r="AY233" s="201" t="s">
        <v>150</v>
      </c>
    </row>
    <row r="234" spans="1:65" s="14" customFormat="1" ht="11.25">
      <c r="B234" s="202"/>
      <c r="C234" s="203"/>
      <c r="D234" s="192" t="s">
        <v>160</v>
      </c>
      <c r="E234" s="204" t="s">
        <v>21</v>
      </c>
      <c r="F234" s="205" t="s">
        <v>162</v>
      </c>
      <c r="G234" s="203"/>
      <c r="H234" s="206">
        <v>5.5660000000000007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160</v>
      </c>
      <c r="AU234" s="212" t="s">
        <v>83</v>
      </c>
      <c r="AV234" s="14" t="s">
        <v>157</v>
      </c>
      <c r="AW234" s="14" t="s">
        <v>34</v>
      </c>
      <c r="AX234" s="14" t="s">
        <v>81</v>
      </c>
      <c r="AY234" s="212" t="s">
        <v>150</v>
      </c>
    </row>
    <row r="235" spans="1:65" s="2" customFormat="1" ht="33" customHeight="1">
      <c r="A235" s="37"/>
      <c r="B235" s="38"/>
      <c r="C235" s="172" t="s">
        <v>281</v>
      </c>
      <c r="D235" s="172" t="s">
        <v>152</v>
      </c>
      <c r="E235" s="173" t="s">
        <v>282</v>
      </c>
      <c r="F235" s="174" t="s">
        <v>283</v>
      </c>
      <c r="G235" s="175" t="s">
        <v>182</v>
      </c>
      <c r="H235" s="176">
        <v>7.6950000000000003</v>
      </c>
      <c r="I235" s="177"/>
      <c r="J235" s="178">
        <f>ROUND(I235*H235,2)</f>
        <v>0</v>
      </c>
      <c r="K235" s="174" t="s">
        <v>284</v>
      </c>
      <c r="L235" s="42"/>
      <c r="M235" s="179" t="s">
        <v>21</v>
      </c>
      <c r="N235" s="180" t="s">
        <v>44</v>
      </c>
      <c r="O235" s="67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3" t="s">
        <v>157</v>
      </c>
      <c r="AT235" s="183" t="s">
        <v>152</v>
      </c>
      <c r="AU235" s="183" t="s">
        <v>83</v>
      </c>
      <c r="AY235" s="20" t="s">
        <v>150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20" t="s">
        <v>81</v>
      </c>
      <c r="BK235" s="184">
        <f>ROUND(I235*H235,2)</f>
        <v>0</v>
      </c>
      <c r="BL235" s="20" t="s">
        <v>157</v>
      </c>
      <c r="BM235" s="183" t="s">
        <v>285</v>
      </c>
    </row>
    <row r="236" spans="1:65" s="15" customFormat="1" ht="11.25">
      <c r="B236" s="213"/>
      <c r="C236" s="214"/>
      <c r="D236" s="192" t="s">
        <v>160</v>
      </c>
      <c r="E236" s="215" t="s">
        <v>21</v>
      </c>
      <c r="F236" s="216" t="s">
        <v>185</v>
      </c>
      <c r="G236" s="214"/>
      <c r="H236" s="215" t="s">
        <v>21</v>
      </c>
      <c r="I236" s="217"/>
      <c r="J236" s="214"/>
      <c r="K236" s="214"/>
      <c r="L236" s="218"/>
      <c r="M236" s="219"/>
      <c r="N236" s="220"/>
      <c r="O236" s="220"/>
      <c r="P236" s="220"/>
      <c r="Q236" s="220"/>
      <c r="R236" s="220"/>
      <c r="S236" s="220"/>
      <c r="T236" s="221"/>
      <c r="AT236" s="222" t="s">
        <v>160</v>
      </c>
      <c r="AU236" s="222" t="s">
        <v>83</v>
      </c>
      <c r="AV236" s="15" t="s">
        <v>81</v>
      </c>
      <c r="AW236" s="15" t="s">
        <v>34</v>
      </c>
      <c r="AX236" s="15" t="s">
        <v>73</v>
      </c>
      <c r="AY236" s="222" t="s">
        <v>150</v>
      </c>
    </row>
    <row r="237" spans="1:65" s="13" customFormat="1" ht="11.25">
      <c r="B237" s="190"/>
      <c r="C237" s="191"/>
      <c r="D237" s="192" t="s">
        <v>160</v>
      </c>
      <c r="E237" s="193" t="s">
        <v>21</v>
      </c>
      <c r="F237" s="194" t="s">
        <v>286</v>
      </c>
      <c r="G237" s="191"/>
      <c r="H237" s="195">
        <v>7.6950000000000003</v>
      </c>
      <c r="I237" s="196"/>
      <c r="J237" s="191"/>
      <c r="K237" s="191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160</v>
      </c>
      <c r="AU237" s="201" t="s">
        <v>83</v>
      </c>
      <c r="AV237" s="13" t="s">
        <v>83</v>
      </c>
      <c r="AW237" s="13" t="s">
        <v>34</v>
      </c>
      <c r="AX237" s="13" t="s">
        <v>73</v>
      </c>
      <c r="AY237" s="201" t="s">
        <v>150</v>
      </c>
    </row>
    <row r="238" spans="1:65" s="14" customFormat="1" ht="11.25">
      <c r="B238" s="202"/>
      <c r="C238" s="203"/>
      <c r="D238" s="192" t="s">
        <v>160</v>
      </c>
      <c r="E238" s="204" t="s">
        <v>21</v>
      </c>
      <c r="F238" s="205" t="s">
        <v>162</v>
      </c>
      <c r="G238" s="203"/>
      <c r="H238" s="206">
        <v>7.6950000000000003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160</v>
      </c>
      <c r="AU238" s="212" t="s">
        <v>83</v>
      </c>
      <c r="AV238" s="14" t="s">
        <v>157</v>
      </c>
      <c r="AW238" s="14" t="s">
        <v>34</v>
      </c>
      <c r="AX238" s="14" t="s">
        <v>81</v>
      </c>
      <c r="AY238" s="212" t="s">
        <v>150</v>
      </c>
    </row>
    <row r="239" spans="1:65" s="12" customFormat="1" ht="22.9" customHeight="1">
      <c r="B239" s="156"/>
      <c r="C239" s="157"/>
      <c r="D239" s="158" t="s">
        <v>72</v>
      </c>
      <c r="E239" s="170" t="s">
        <v>157</v>
      </c>
      <c r="F239" s="170" t="s">
        <v>287</v>
      </c>
      <c r="G239" s="157"/>
      <c r="H239" s="157"/>
      <c r="I239" s="160"/>
      <c r="J239" s="171">
        <f>BK239</f>
        <v>0</v>
      </c>
      <c r="K239" s="157"/>
      <c r="L239" s="162"/>
      <c r="M239" s="163"/>
      <c r="N239" s="164"/>
      <c r="O239" s="164"/>
      <c r="P239" s="165">
        <f>SUM(P240:P255)</f>
        <v>0</v>
      </c>
      <c r="Q239" s="164"/>
      <c r="R239" s="165">
        <f>SUM(R240:R255)</f>
        <v>0</v>
      </c>
      <c r="S239" s="164"/>
      <c r="T239" s="166">
        <f>SUM(T240:T255)</f>
        <v>0</v>
      </c>
      <c r="AR239" s="167" t="s">
        <v>81</v>
      </c>
      <c r="AT239" s="168" t="s">
        <v>72</v>
      </c>
      <c r="AU239" s="168" t="s">
        <v>81</v>
      </c>
      <c r="AY239" s="167" t="s">
        <v>150</v>
      </c>
      <c r="BK239" s="169">
        <f>SUM(BK240:BK255)</f>
        <v>0</v>
      </c>
    </row>
    <row r="240" spans="1:65" s="2" customFormat="1" ht="37.9" customHeight="1">
      <c r="A240" s="37"/>
      <c r="B240" s="38"/>
      <c r="C240" s="172" t="s">
        <v>215</v>
      </c>
      <c r="D240" s="172" t="s">
        <v>152</v>
      </c>
      <c r="E240" s="173" t="s">
        <v>288</v>
      </c>
      <c r="F240" s="174" t="s">
        <v>289</v>
      </c>
      <c r="G240" s="175" t="s">
        <v>190</v>
      </c>
      <c r="H240" s="176">
        <v>14</v>
      </c>
      <c r="I240" s="177"/>
      <c r="J240" s="178">
        <f>ROUND(I240*H240,2)</f>
        <v>0</v>
      </c>
      <c r="K240" s="174" t="s">
        <v>156</v>
      </c>
      <c r="L240" s="42"/>
      <c r="M240" s="179" t="s">
        <v>21</v>
      </c>
      <c r="N240" s="180" t="s">
        <v>44</v>
      </c>
      <c r="O240" s="67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3" t="s">
        <v>157</v>
      </c>
      <c r="AT240" s="183" t="s">
        <v>152</v>
      </c>
      <c r="AU240" s="183" t="s">
        <v>83</v>
      </c>
      <c r="AY240" s="20" t="s">
        <v>150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20" t="s">
        <v>81</v>
      </c>
      <c r="BK240" s="184">
        <f>ROUND(I240*H240,2)</f>
        <v>0</v>
      </c>
      <c r="BL240" s="20" t="s">
        <v>157</v>
      </c>
      <c r="BM240" s="183" t="s">
        <v>290</v>
      </c>
    </row>
    <row r="241" spans="1:65" s="2" customFormat="1" ht="11.25">
      <c r="A241" s="37"/>
      <c r="B241" s="38"/>
      <c r="C241" s="39"/>
      <c r="D241" s="185" t="s">
        <v>158</v>
      </c>
      <c r="E241" s="39"/>
      <c r="F241" s="186" t="s">
        <v>291</v>
      </c>
      <c r="G241" s="39"/>
      <c r="H241" s="39"/>
      <c r="I241" s="187"/>
      <c r="J241" s="39"/>
      <c r="K241" s="39"/>
      <c r="L241" s="42"/>
      <c r="M241" s="188"/>
      <c r="N241" s="189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158</v>
      </c>
      <c r="AU241" s="20" t="s">
        <v>83</v>
      </c>
    </row>
    <row r="242" spans="1:65" s="15" customFormat="1" ht="11.25">
      <c r="B242" s="213"/>
      <c r="C242" s="214"/>
      <c r="D242" s="192" t="s">
        <v>160</v>
      </c>
      <c r="E242" s="215" t="s">
        <v>21</v>
      </c>
      <c r="F242" s="216" t="s">
        <v>292</v>
      </c>
      <c r="G242" s="214"/>
      <c r="H242" s="215" t="s">
        <v>21</v>
      </c>
      <c r="I242" s="217"/>
      <c r="J242" s="214"/>
      <c r="K242" s="214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160</v>
      </c>
      <c r="AU242" s="222" t="s">
        <v>83</v>
      </c>
      <c r="AV242" s="15" t="s">
        <v>81</v>
      </c>
      <c r="AW242" s="15" t="s">
        <v>34</v>
      </c>
      <c r="AX242" s="15" t="s">
        <v>73</v>
      </c>
      <c r="AY242" s="222" t="s">
        <v>150</v>
      </c>
    </row>
    <row r="243" spans="1:65" s="13" customFormat="1" ht="11.25">
      <c r="B243" s="190"/>
      <c r="C243" s="191"/>
      <c r="D243" s="192" t="s">
        <v>160</v>
      </c>
      <c r="E243" s="193" t="s">
        <v>21</v>
      </c>
      <c r="F243" s="194" t="s">
        <v>293</v>
      </c>
      <c r="G243" s="191"/>
      <c r="H243" s="195">
        <v>14</v>
      </c>
      <c r="I243" s="196"/>
      <c r="J243" s="191"/>
      <c r="K243" s="191"/>
      <c r="L243" s="197"/>
      <c r="M243" s="198"/>
      <c r="N243" s="199"/>
      <c r="O243" s="199"/>
      <c r="P243" s="199"/>
      <c r="Q243" s="199"/>
      <c r="R243" s="199"/>
      <c r="S243" s="199"/>
      <c r="T243" s="200"/>
      <c r="AT243" s="201" t="s">
        <v>160</v>
      </c>
      <c r="AU243" s="201" t="s">
        <v>83</v>
      </c>
      <c r="AV243" s="13" t="s">
        <v>83</v>
      </c>
      <c r="AW243" s="13" t="s">
        <v>34</v>
      </c>
      <c r="AX243" s="13" t="s">
        <v>73</v>
      </c>
      <c r="AY243" s="201" t="s">
        <v>150</v>
      </c>
    </row>
    <row r="244" spans="1:65" s="14" customFormat="1" ht="11.25">
      <c r="B244" s="202"/>
      <c r="C244" s="203"/>
      <c r="D244" s="192" t="s">
        <v>160</v>
      </c>
      <c r="E244" s="204" t="s">
        <v>21</v>
      </c>
      <c r="F244" s="205" t="s">
        <v>162</v>
      </c>
      <c r="G244" s="203"/>
      <c r="H244" s="206">
        <v>14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160</v>
      </c>
      <c r="AU244" s="212" t="s">
        <v>83</v>
      </c>
      <c r="AV244" s="14" t="s">
        <v>157</v>
      </c>
      <c r="AW244" s="14" t="s">
        <v>34</v>
      </c>
      <c r="AX244" s="14" t="s">
        <v>81</v>
      </c>
      <c r="AY244" s="212" t="s">
        <v>150</v>
      </c>
    </row>
    <row r="245" spans="1:65" s="2" customFormat="1" ht="37.9" customHeight="1">
      <c r="A245" s="37"/>
      <c r="B245" s="38"/>
      <c r="C245" s="172" t="s">
        <v>294</v>
      </c>
      <c r="D245" s="172" t="s">
        <v>152</v>
      </c>
      <c r="E245" s="173" t="s">
        <v>295</v>
      </c>
      <c r="F245" s="174" t="s">
        <v>296</v>
      </c>
      <c r="G245" s="175" t="s">
        <v>214</v>
      </c>
      <c r="H245" s="176">
        <v>0.65600000000000003</v>
      </c>
      <c r="I245" s="177"/>
      <c r="J245" s="178">
        <f>ROUND(I245*H245,2)</f>
        <v>0</v>
      </c>
      <c r="K245" s="174" t="s">
        <v>156</v>
      </c>
      <c r="L245" s="42"/>
      <c r="M245" s="179" t="s">
        <v>21</v>
      </c>
      <c r="N245" s="180" t="s">
        <v>44</v>
      </c>
      <c r="O245" s="67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3" t="s">
        <v>157</v>
      </c>
      <c r="AT245" s="183" t="s">
        <v>152</v>
      </c>
      <c r="AU245" s="183" t="s">
        <v>83</v>
      </c>
      <c r="AY245" s="20" t="s">
        <v>150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20" t="s">
        <v>81</v>
      </c>
      <c r="BK245" s="184">
        <f>ROUND(I245*H245,2)</f>
        <v>0</v>
      </c>
      <c r="BL245" s="20" t="s">
        <v>157</v>
      </c>
      <c r="BM245" s="183" t="s">
        <v>297</v>
      </c>
    </row>
    <row r="246" spans="1:65" s="2" customFormat="1" ht="11.25">
      <c r="A246" s="37"/>
      <c r="B246" s="38"/>
      <c r="C246" s="39"/>
      <c r="D246" s="185" t="s">
        <v>158</v>
      </c>
      <c r="E246" s="39"/>
      <c r="F246" s="186" t="s">
        <v>298</v>
      </c>
      <c r="G246" s="39"/>
      <c r="H246" s="39"/>
      <c r="I246" s="187"/>
      <c r="J246" s="39"/>
      <c r="K246" s="39"/>
      <c r="L246" s="42"/>
      <c r="M246" s="188"/>
      <c r="N246" s="189"/>
      <c r="O246" s="67"/>
      <c r="P246" s="67"/>
      <c r="Q246" s="67"/>
      <c r="R246" s="67"/>
      <c r="S246" s="67"/>
      <c r="T246" s="68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20" t="s">
        <v>158</v>
      </c>
      <c r="AU246" s="20" t="s">
        <v>83</v>
      </c>
    </row>
    <row r="247" spans="1:65" s="15" customFormat="1" ht="11.25">
      <c r="B247" s="213"/>
      <c r="C247" s="214"/>
      <c r="D247" s="192" t="s">
        <v>160</v>
      </c>
      <c r="E247" s="215" t="s">
        <v>21</v>
      </c>
      <c r="F247" s="216" t="s">
        <v>292</v>
      </c>
      <c r="G247" s="214"/>
      <c r="H247" s="215" t="s">
        <v>21</v>
      </c>
      <c r="I247" s="217"/>
      <c r="J247" s="214"/>
      <c r="K247" s="214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160</v>
      </c>
      <c r="AU247" s="222" t="s">
        <v>83</v>
      </c>
      <c r="AV247" s="15" t="s">
        <v>81</v>
      </c>
      <c r="AW247" s="15" t="s">
        <v>34</v>
      </c>
      <c r="AX247" s="15" t="s">
        <v>73</v>
      </c>
      <c r="AY247" s="222" t="s">
        <v>150</v>
      </c>
    </row>
    <row r="248" spans="1:65" s="15" customFormat="1" ht="11.25">
      <c r="B248" s="213"/>
      <c r="C248" s="214"/>
      <c r="D248" s="192" t="s">
        <v>160</v>
      </c>
      <c r="E248" s="215" t="s">
        <v>21</v>
      </c>
      <c r="F248" s="216" t="s">
        <v>299</v>
      </c>
      <c r="G248" s="214"/>
      <c r="H248" s="215" t="s">
        <v>21</v>
      </c>
      <c r="I248" s="217"/>
      <c r="J248" s="214"/>
      <c r="K248" s="214"/>
      <c r="L248" s="218"/>
      <c r="M248" s="219"/>
      <c r="N248" s="220"/>
      <c r="O248" s="220"/>
      <c r="P248" s="220"/>
      <c r="Q248" s="220"/>
      <c r="R248" s="220"/>
      <c r="S248" s="220"/>
      <c r="T248" s="221"/>
      <c r="AT248" s="222" t="s">
        <v>160</v>
      </c>
      <c r="AU248" s="222" t="s">
        <v>83</v>
      </c>
      <c r="AV248" s="15" t="s">
        <v>81</v>
      </c>
      <c r="AW248" s="15" t="s">
        <v>34</v>
      </c>
      <c r="AX248" s="15" t="s">
        <v>73</v>
      </c>
      <c r="AY248" s="222" t="s">
        <v>150</v>
      </c>
    </row>
    <row r="249" spans="1:65" s="13" customFormat="1" ht="11.25">
      <c r="B249" s="190"/>
      <c r="C249" s="191"/>
      <c r="D249" s="192" t="s">
        <v>160</v>
      </c>
      <c r="E249" s="193" t="s">
        <v>21</v>
      </c>
      <c r="F249" s="194" t="s">
        <v>300</v>
      </c>
      <c r="G249" s="191"/>
      <c r="H249" s="195">
        <v>0.65600000000000003</v>
      </c>
      <c r="I249" s="196"/>
      <c r="J249" s="191"/>
      <c r="K249" s="191"/>
      <c r="L249" s="197"/>
      <c r="M249" s="198"/>
      <c r="N249" s="199"/>
      <c r="O249" s="199"/>
      <c r="P249" s="199"/>
      <c r="Q249" s="199"/>
      <c r="R249" s="199"/>
      <c r="S249" s="199"/>
      <c r="T249" s="200"/>
      <c r="AT249" s="201" t="s">
        <v>160</v>
      </c>
      <c r="AU249" s="201" t="s">
        <v>83</v>
      </c>
      <c r="AV249" s="13" t="s">
        <v>83</v>
      </c>
      <c r="AW249" s="13" t="s">
        <v>34</v>
      </c>
      <c r="AX249" s="13" t="s">
        <v>73</v>
      </c>
      <c r="AY249" s="201" t="s">
        <v>150</v>
      </c>
    </row>
    <row r="250" spans="1:65" s="14" customFormat="1" ht="11.25">
      <c r="B250" s="202"/>
      <c r="C250" s="203"/>
      <c r="D250" s="192" t="s">
        <v>160</v>
      </c>
      <c r="E250" s="204" t="s">
        <v>21</v>
      </c>
      <c r="F250" s="205" t="s">
        <v>162</v>
      </c>
      <c r="G250" s="203"/>
      <c r="H250" s="206">
        <v>0.65600000000000003</v>
      </c>
      <c r="I250" s="207"/>
      <c r="J250" s="203"/>
      <c r="K250" s="203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160</v>
      </c>
      <c r="AU250" s="212" t="s">
        <v>83</v>
      </c>
      <c r="AV250" s="14" t="s">
        <v>157</v>
      </c>
      <c r="AW250" s="14" t="s">
        <v>34</v>
      </c>
      <c r="AX250" s="14" t="s">
        <v>81</v>
      </c>
      <c r="AY250" s="212" t="s">
        <v>150</v>
      </c>
    </row>
    <row r="251" spans="1:65" s="2" customFormat="1" ht="24.2" customHeight="1">
      <c r="A251" s="37"/>
      <c r="B251" s="38"/>
      <c r="C251" s="223" t="s">
        <v>224</v>
      </c>
      <c r="D251" s="223" t="s">
        <v>301</v>
      </c>
      <c r="E251" s="224" t="s">
        <v>302</v>
      </c>
      <c r="F251" s="225" t="s">
        <v>303</v>
      </c>
      <c r="G251" s="226" t="s">
        <v>214</v>
      </c>
      <c r="H251" s="227">
        <v>0.68200000000000005</v>
      </c>
      <c r="I251" s="228"/>
      <c r="J251" s="229">
        <f>ROUND(I251*H251,2)</f>
        <v>0</v>
      </c>
      <c r="K251" s="225" t="s">
        <v>284</v>
      </c>
      <c r="L251" s="230"/>
      <c r="M251" s="231" t="s">
        <v>21</v>
      </c>
      <c r="N251" s="232" t="s">
        <v>44</v>
      </c>
      <c r="O251" s="67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3" t="s">
        <v>176</v>
      </c>
      <c r="AT251" s="183" t="s">
        <v>301</v>
      </c>
      <c r="AU251" s="183" t="s">
        <v>83</v>
      </c>
      <c r="AY251" s="20" t="s">
        <v>150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20" t="s">
        <v>81</v>
      </c>
      <c r="BK251" s="184">
        <f>ROUND(I251*H251,2)</f>
        <v>0</v>
      </c>
      <c r="BL251" s="20" t="s">
        <v>157</v>
      </c>
      <c r="BM251" s="183" t="s">
        <v>304</v>
      </c>
    </row>
    <row r="252" spans="1:65" s="15" customFormat="1" ht="11.25">
      <c r="B252" s="213"/>
      <c r="C252" s="214"/>
      <c r="D252" s="192" t="s">
        <v>160</v>
      </c>
      <c r="E252" s="215" t="s">
        <v>21</v>
      </c>
      <c r="F252" s="216" t="s">
        <v>292</v>
      </c>
      <c r="G252" s="214"/>
      <c r="H252" s="215" t="s">
        <v>21</v>
      </c>
      <c r="I252" s="217"/>
      <c r="J252" s="214"/>
      <c r="K252" s="214"/>
      <c r="L252" s="218"/>
      <c r="M252" s="219"/>
      <c r="N252" s="220"/>
      <c r="O252" s="220"/>
      <c r="P252" s="220"/>
      <c r="Q252" s="220"/>
      <c r="R252" s="220"/>
      <c r="S252" s="220"/>
      <c r="T252" s="221"/>
      <c r="AT252" s="222" t="s">
        <v>160</v>
      </c>
      <c r="AU252" s="222" t="s">
        <v>83</v>
      </c>
      <c r="AV252" s="15" t="s">
        <v>81</v>
      </c>
      <c r="AW252" s="15" t="s">
        <v>34</v>
      </c>
      <c r="AX252" s="15" t="s">
        <v>73</v>
      </c>
      <c r="AY252" s="222" t="s">
        <v>150</v>
      </c>
    </row>
    <row r="253" spans="1:65" s="15" customFormat="1" ht="11.25">
      <c r="B253" s="213"/>
      <c r="C253" s="214"/>
      <c r="D253" s="192" t="s">
        <v>160</v>
      </c>
      <c r="E253" s="215" t="s">
        <v>21</v>
      </c>
      <c r="F253" s="216" t="s">
        <v>299</v>
      </c>
      <c r="G253" s="214"/>
      <c r="H253" s="215" t="s">
        <v>21</v>
      </c>
      <c r="I253" s="217"/>
      <c r="J253" s="214"/>
      <c r="K253" s="214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160</v>
      </c>
      <c r="AU253" s="222" t="s">
        <v>83</v>
      </c>
      <c r="AV253" s="15" t="s">
        <v>81</v>
      </c>
      <c r="AW253" s="15" t="s">
        <v>34</v>
      </c>
      <c r="AX253" s="15" t="s">
        <v>73</v>
      </c>
      <c r="AY253" s="222" t="s">
        <v>150</v>
      </c>
    </row>
    <row r="254" spans="1:65" s="13" customFormat="1" ht="11.25">
      <c r="B254" s="190"/>
      <c r="C254" s="191"/>
      <c r="D254" s="192" t="s">
        <v>160</v>
      </c>
      <c r="E254" s="193" t="s">
        <v>21</v>
      </c>
      <c r="F254" s="194" t="s">
        <v>305</v>
      </c>
      <c r="G254" s="191"/>
      <c r="H254" s="195">
        <v>0.68200000000000005</v>
      </c>
      <c r="I254" s="196"/>
      <c r="J254" s="191"/>
      <c r="K254" s="191"/>
      <c r="L254" s="197"/>
      <c r="M254" s="198"/>
      <c r="N254" s="199"/>
      <c r="O254" s="199"/>
      <c r="P254" s="199"/>
      <c r="Q254" s="199"/>
      <c r="R254" s="199"/>
      <c r="S254" s="199"/>
      <c r="T254" s="200"/>
      <c r="AT254" s="201" t="s">
        <v>160</v>
      </c>
      <c r="AU254" s="201" t="s">
        <v>83</v>
      </c>
      <c r="AV254" s="13" t="s">
        <v>83</v>
      </c>
      <c r="AW254" s="13" t="s">
        <v>34</v>
      </c>
      <c r="AX254" s="13" t="s">
        <v>73</v>
      </c>
      <c r="AY254" s="201" t="s">
        <v>150</v>
      </c>
    </row>
    <row r="255" spans="1:65" s="14" customFormat="1" ht="11.25">
      <c r="B255" s="202"/>
      <c r="C255" s="203"/>
      <c r="D255" s="192" t="s">
        <v>160</v>
      </c>
      <c r="E255" s="204" t="s">
        <v>21</v>
      </c>
      <c r="F255" s="205" t="s">
        <v>162</v>
      </c>
      <c r="G255" s="203"/>
      <c r="H255" s="206">
        <v>0.68200000000000005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160</v>
      </c>
      <c r="AU255" s="212" t="s">
        <v>83</v>
      </c>
      <c r="AV255" s="14" t="s">
        <v>157</v>
      </c>
      <c r="AW255" s="14" t="s">
        <v>34</v>
      </c>
      <c r="AX255" s="14" t="s">
        <v>81</v>
      </c>
      <c r="AY255" s="212" t="s">
        <v>150</v>
      </c>
    </row>
    <row r="256" spans="1:65" s="12" customFormat="1" ht="22.9" customHeight="1">
      <c r="B256" s="156"/>
      <c r="C256" s="157"/>
      <c r="D256" s="158" t="s">
        <v>72</v>
      </c>
      <c r="E256" s="170" t="s">
        <v>306</v>
      </c>
      <c r="F256" s="170" t="s">
        <v>307</v>
      </c>
      <c r="G256" s="157"/>
      <c r="H256" s="157"/>
      <c r="I256" s="160"/>
      <c r="J256" s="171">
        <f>BK256</f>
        <v>0</v>
      </c>
      <c r="K256" s="157"/>
      <c r="L256" s="162"/>
      <c r="M256" s="163"/>
      <c r="N256" s="164"/>
      <c r="O256" s="164"/>
      <c r="P256" s="165">
        <f>SUM(P257:P349)</f>
        <v>0</v>
      </c>
      <c r="Q256" s="164"/>
      <c r="R256" s="165">
        <f>SUM(R257:R349)</f>
        <v>0</v>
      </c>
      <c r="S256" s="164"/>
      <c r="T256" s="166">
        <f>SUM(T257:T349)</f>
        <v>0</v>
      </c>
      <c r="AR256" s="167" t="s">
        <v>81</v>
      </c>
      <c r="AT256" s="168" t="s">
        <v>72</v>
      </c>
      <c r="AU256" s="168" t="s">
        <v>81</v>
      </c>
      <c r="AY256" s="167" t="s">
        <v>150</v>
      </c>
      <c r="BK256" s="169">
        <f>SUM(BK257:BK349)</f>
        <v>0</v>
      </c>
    </row>
    <row r="257" spans="1:65" s="2" customFormat="1" ht="24.2" customHeight="1">
      <c r="A257" s="37"/>
      <c r="B257" s="38"/>
      <c r="C257" s="172" t="s">
        <v>7</v>
      </c>
      <c r="D257" s="172" t="s">
        <v>152</v>
      </c>
      <c r="E257" s="173" t="s">
        <v>308</v>
      </c>
      <c r="F257" s="174" t="s">
        <v>309</v>
      </c>
      <c r="G257" s="175" t="s">
        <v>182</v>
      </c>
      <c r="H257" s="176">
        <v>519.19399999999996</v>
      </c>
      <c r="I257" s="177"/>
      <c r="J257" s="178">
        <f>ROUND(I257*H257,2)</f>
        <v>0</v>
      </c>
      <c r="K257" s="174" t="s">
        <v>156</v>
      </c>
      <c r="L257" s="42"/>
      <c r="M257" s="179" t="s">
        <v>21</v>
      </c>
      <c r="N257" s="180" t="s">
        <v>44</v>
      </c>
      <c r="O257" s="67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3" t="s">
        <v>157</v>
      </c>
      <c r="AT257" s="183" t="s">
        <v>152</v>
      </c>
      <c r="AU257" s="183" t="s">
        <v>83</v>
      </c>
      <c r="AY257" s="20" t="s">
        <v>150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20" t="s">
        <v>81</v>
      </c>
      <c r="BK257" s="184">
        <f>ROUND(I257*H257,2)</f>
        <v>0</v>
      </c>
      <c r="BL257" s="20" t="s">
        <v>157</v>
      </c>
      <c r="BM257" s="183" t="s">
        <v>310</v>
      </c>
    </row>
    <row r="258" spans="1:65" s="2" customFormat="1" ht="11.25">
      <c r="A258" s="37"/>
      <c r="B258" s="38"/>
      <c r="C258" s="39"/>
      <c r="D258" s="185" t="s">
        <v>158</v>
      </c>
      <c r="E258" s="39"/>
      <c r="F258" s="186" t="s">
        <v>311</v>
      </c>
      <c r="G258" s="39"/>
      <c r="H258" s="39"/>
      <c r="I258" s="187"/>
      <c r="J258" s="39"/>
      <c r="K258" s="39"/>
      <c r="L258" s="42"/>
      <c r="M258" s="188"/>
      <c r="N258" s="189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20" t="s">
        <v>158</v>
      </c>
      <c r="AU258" s="20" t="s">
        <v>83</v>
      </c>
    </row>
    <row r="259" spans="1:65" s="15" customFormat="1" ht="11.25">
      <c r="B259" s="213"/>
      <c r="C259" s="214"/>
      <c r="D259" s="192" t="s">
        <v>160</v>
      </c>
      <c r="E259" s="215" t="s">
        <v>21</v>
      </c>
      <c r="F259" s="216" t="s">
        <v>312</v>
      </c>
      <c r="G259" s="214"/>
      <c r="H259" s="215" t="s">
        <v>21</v>
      </c>
      <c r="I259" s="217"/>
      <c r="J259" s="214"/>
      <c r="K259" s="214"/>
      <c r="L259" s="218"/>
      <c r="M259" s="219"/>
      <c r="N259" s="220"/>
      <c r="O259" s="220"/>
      <c r="P259" s="220"/>
      <c r="Q259" s="220"/>
      <c r="R259" s="220"/>
      <c r="S259" s="220"/>
      <c r="T259" s="221"/>
      <c r="AT259" s="222" t="s">
        <v>160</v>
      </c>
      <c r="AU259" s="222" t="s">
        <v>83</v>
      </c>
      <c r="AV259" s="15" t="s">
        <v>81</v>
      </c>
      <c r="AW259" s="15" t="s">
        <v>34</v>
      </c>
      <c r="AX259" s="15" t="s">
        <v>73</v>
      </c>
      <c r="AY259" s="222" t="s">
        <v>150</v>
      </c>
    </row>
    <row r="260" spans="1:65" s="15" customFormat="1" ht="11.25">
      <c r="B260" s="213"/>
      <c r="C260" s="214"/>
      <c r="D260" s="192" t="s">
        <v>160</v>
      </c>
      <c r="E260" s="215" t="s">
        <v>21</v>
      </c>
      <c r="F260" s="216" t="s">
        <v>313</v>
      </c>
      <c r="G260" s="214"/>
      <c r="H260" s="215" t="s">
        <v>21</v>
      </c>
      <c r="I260" s="217"/>
      <c r="J260" s="214"/>
      <c r="K260" s="214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160</v>
      </c>
      <c r="AU260" s="222" t="s">
        <v>83</v>
      </c>
      <c r="AV260" s="15" t="s">
        <v>81</v>
      </c>
      <c r="AW260" s="15" t="s">
        <v>34</v>
      </c>
      <c r="AX260" s="15" t="s">
        <v>73</v>
      </c>
      <c r="AY260" s="222" t="s">
        <v>150</v>
      </c>
    </row>
    <row r="261" spans="1:65" s="13" customFormat="1" ht="11.25">
      <c r="B261" s="190"/>
      <c r="C261" s="191"/>
      <c r="D261" s="192" t="s">
        <v>160</v>
      </c>
      <c r="E261" s="193" t="s">
        <v>21</v>
      </c>
      <c r="F261" s="194" t="s">
        <v>314</v>
      </c>
      <c r="G261" s="191"/>
      <c r="H261" s="195">
        <v>5.0999999999999996</v>
      </c>
      <c r="I261" s="196"/>
      <c r="J261" s="191"/>
      <c r="K261" s="191"/>
      <c r="L261" s="197"/>
      <c r="M261" s="198"/>
      <c r="N261" s="199"/>
      <c r="O261" s="199"/>
      <c r="P261" s="199"/>
      <c r="Q261" s="199"/>
      <c r="R261" s="199"/>
      <c r="S261" s="199"/>
      <c r="T261" s="200"/>
      <c r="AT261" s="201" t="s">
        <v>160</v>
      </c>
      <c r="AU261" s="201" t="s">
        <v>83</v>
      </c>
      <c r="AV261" s="13" t="s">
        <v>83</v>
      </c>
      <c r="AW261" s="13" t="s">
        <v>34</v>
      </c>
      <c r="AX261" s="13" t="s">
        <v>73</v>
      </c>
      <c r="AY261" s="201" t="s">
        <v>150</v>
      </c>
    </row>
    <row r="262" spans="1:65" s="13" customFormat="1" ht="11.25">
      <c r="B262" s="190"/>
      <c r="C262" s="191"/>
      <c r="D262" s="192" t="s">
        <v>160</v>
      </c>
      <c r="E262" s="193" t="s">
        <v>21</v>
      </c>
      <c r="F262" s="194" t="s">
        <v>315</v>
      </c>
      <c r="G262" s="191"/>
      <c r="H262" s="195">
        <v>91.040999999999997</v>
      </c>
      <c r="I262" s="196"/>
      <c r="J262" s="191"/>
      <c r="K262" s="191"/>
      <c r="L262" s="197"/>
      <c r="M262" s="198"/>
      <c r="N262" s="199"/>
      <c r="O262" s="199"/>
      <c r="P262" s="199"/>
      <c r="Q262" s="199"/>
      <c r="R262" s="199"/>
      <c r="S262" s="199"/>
      <c r="T262" s="200"/>
      <c r="AT262" s="201" t="s">
        <v>160</v>
      </c>
      <c r="AU262" s="201" t="s">
        <v>83</v>
      </c>
      <c r="AV262" s="13" t="s">
        <v>83</v>
      </c>
      <c r="AW262" s="13" t="s">
        <v>34</v>
      </c>
      <c r="AX262" s="13" t="s">
        <v>73</v>
      </c>
      <c r="AY262" s="201" t="s">
        <v>150</v>
      </c>
    </row>
    <row r="263" spans="1:65" s="13" customFormat="1" ht="11.25">
      <c r="B263" s="190"/>
      <c r="C263" s="191"/>
      <c r="D263" s="192" t="s">
        <v>160</v>
      </c>
      <c r="E263" s="193" t="s">
        <v>21</v>
      </c>
      <c r="F263" s="194" t="s">
        <v>316</v>
      </c>
      <c r="G263" s="191"/>
      <c r="H263" s="195">
        <v>-21.297999999999998</v>
      </c>
      <c r="I263" s="196"/>
      <c r="J263" s="191"/>
      <c r="K263" s="191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160</v>
      </c>
      <c r="AU263" s="201" t="s">
        <v>83</v>
      </c>
      <c r="AV263" s="13" t="s">
        <v>83</v>
      </c>
      <c r="AW263" s="13" t="s">
        <v>34</v>
      </c>
      <c r="AX263" s="13" t="s">
        <v>73</v>
      </c>
      <c r="AY263" s="201" t="s">
        <v>150</v>
      </c>
    </row>
    <row r="264" spans="1:65" s="13" customFormat="1" ht="11.25">
      <c r="B264" s="190"/>
      <c r="C264" s="191"/>
      <c r="D264" s="192" t="s">
        <v>160</v>
      </c>
      <c r="E264" s="193" t="s">
        <v>21</v>
      </c>
      <c r="F264" s="194" t="s">
        <v>317</v>
      </c>
      <c r="G264" s="191"/>
      <c r="H264" s="195">
        <v>60.015999999999998</v>
      </c>
      <c r="I264" s="196"/>
      <c r="J264" s="191"/>
      <c r="K264" s="191"/>
      <c r="L264" s="197"/>
      <c r="M264" s="198"/>
      <c r="N264" s="199"/>
      <c r="O264" s="199"/>
      <c r="P264" s="199"/>
      <c r="Q264" s="199"/>
      <c r="R264" s="199"/>
      <c r="S264" s="199"/>
      <c r="T264" s="200"/>
      <c r="AT264" s="201" t="s">
        <v>160</v>
      </c>
      <c r="AU264" s="201" t="s">
        <v>83</v>
      </c>
      <c r="AV264" s="13" t="s">
        <v>83</v>
      </c>
      <c r="AW264" s="13" t="s">
        <v>34</v>
      </c>
      <c r="AX264" s="13" t="s">
        <v>73</v>
      </c>
      <c r="AY264" s="201" t="s">
        <v>150</v>
      </c>
    </row>
    <row r="265" spans="1:65" s="13" customFormat="1" ht="11.25">
      <c r="B265" s="190"/>
      <c r="C265" s="191"/>
      <c r="D265" s="192" t="s">
        <v>160</v>
      </c>
      <c r="E265" s="193" t="s">
        <v>21</v>
      </c>
      <c r="F265" s="194" t="s">
        <v>318</v>
      </c>
      <c r="G265" s="191"/>
      <c r="H265" s="195">
        <v>4.59</v>
      </c>
      <c r="I265" s="196"/>
      <c r="J265" s="191"/>
      <c r="K265" s="191"/>
      <c r="L265" s="197"/>
      <c r="M265" s="198"/>
      <c r="N265" s="199"/>
      <c r="O265" s="199"/>
      <c r="P265" s="199"/>
      <c r="Q265" s="199"/>
      <c r="R265" s="199"/>
      <c r="S265" s="199"/>
      <c r="T265" s="200"/>
      <c r="AT265" s="201" t="s">
        <v>160</v>
      </c>
      <c r="AU265" s="201" t="s">
        <v>83</v>
      </c>
      <c r="AV265" s="13" t="s">
        <v>83</v>
      </c>
      <c r="AW265" s="13" t="s">
        <v>34</v>
      </c>
      <c r="AX265" s="13" t="s">
        <v>73</v>
      </c>
      <c r="AY265" s="201" t="s">
        <v>150</v>
      </c>
    </row>
    <row r="266" spans="1:65" s="13" customFormat="1" ht="11.25">
      <c r="B266" s="190"/>
      <c r="C266" s="191"/>
      <c r="D266" s="192" t="s">
        <v>160</v>
      </c>
      <c r="E266" s="193" t="s">
        <v>21</v>
      </c>
      <c r="F266" s="194" t="s">
        <v>319</v>
      </c>
      <c r="G266" s="191"/>
      <c r="H266" s="195">
        <v>-9.8729999999999993</v>
      </c>
      <c r="I266" s="196"/>
      <c r="J266" s="191"/>
      <c r="K266" s="191"/>
      <c r="L266" s="197"/>
      <c r="M266" s="198"/>
      <c r="N266" s="199"/>
      <c r="O266" s="199"/>
      <c r="P266" s="199"/>
      <c r="Q266" s="199"/>
      <c r="R266" s="199"/>
      <c r="S266" s="199"/>
      <c r="T266" s="200"/>
      <c r="AT266" s="201" t="s">
        <v>160</v>
      </c>
      <c r="AU266" s="201" t="s">
        <v>83</v>
      </c>
      <c r="AV266" s="13" t="s">
        <v>83</v>
      </c>
      <c r="AW266" s="13" t="s">
        <v>34</v>
      </c>
      <c r="AX266" s="13" t="s">
        <v>73</v>
      </c>
      <c r="AY266" s="201" t="s">
        <v>150</v>
      </c>
    </row>
    <row r="267" spans="1:65" s="13" customFormat="1" ht="11.25">
      <c r="B267" s="190"/>
      <c r="C267" s="191"/>
      <c r="D267" s="192" t="s">
        <v>160</v>
      </c>
      <c r="E267" s="193" t="s">
        <v>21</v>
      </c>
      <c r="F267" s="194" t="s">
        <v>320</v>
      </c>
      <c r="G267" s="191"/>
      <c r="H267" s="195">
        <v>8.7080000000000002</v>
      </c>
      <c r="I267" s="196"/>
      <c r="J267" s="191"/>
      <c r="K267" s="191"/>
      <c r="L267" s="197"/>
      <c r="M267" s="198"/>
      <c r="N267" s="199"/>
      <c r="O267" s="199"/>
      <c r="P267" s="199"/>
      <c r="Q267" s="199"/>
      <c r="R267" s="199"/>
      <c r="S267" s="199"/>
      <c r="T267" s="200"/>
      <c r="AT267" s="201" t="s">
        <v>160</v>
      </c>
      <c r="AU267" s="201" t="s">
        <v>83</v>
      </c>
      <c r="AV267" s="13" t="s">
        <v>83</v>
      </c>
      <c r="AW267" s="13" t="s">
        <v>34</v>
      </c>
      <c r="AX267" s="13" t="s">
        <v>73</v>
      </c>
      <c r="AY267" s="201" t="s">
        <v>150</v>
      </c>
    </row>
    <row r="268" spans="1:65" s="13" customFormat="1" ht="11.25">
      <c r="B268" s="190"/>
      <c r="C268" s="191"/>
      <c r="D268" s="192" t="s">
        <v>160</v>
      </c>
      <c r="E268" s="193" t="s">
        <v>21</v>
      </c>
      <c r="F268" s="194" t="s">
        <v>321</v>
      </c>
      <c r="G268" s="191"/>
      <c r="H268" s="195">
        <v>57.66</v>
      </c>
      <c r="I268" s="196"/>
      <c r="J268" s="191"/>
      <c r="K268" s="191"/>
      <c r="L268" s="197"/>
      <c r="M268" s="198"/>
      <c r="N268" s="199"/>
      <c r="O268" s="199"/>
      <c r="P268" s="199"/>
      <c r="Q268" s="199"/>
      <c r="R268" s="199"/>
      <c r="S268" s="199"/>
      <c r="T268" s="200"/>
      <c r="AT268" s="201" t="s">
        <v>160</v>
      </c>
      <c r="AU268" s="201" t="s">
        <v>83</v>
      </c>
      <c r="AV268" s="13" t="s">
        <v>83</v>
      </c>
      <c r="AW268" s="13" t="s">
        <v>34</v>
      </c>
      <c r="AX268" s="13" t="s">
        <v>73</v>
      </c>
      <c r="AY268" s="201" t="s">
        <v>150</v>
      </c>
    </row>
    <row r="269" spans="1:65" s="13" customFormat="1" ht="11.25">
      <c r="B269" s="190"/>
      <c r="C269" s="191"/>
      <c r="D269" s="192" t="s">
        <v>160</v>
      </c>
      <c r="E269" s="193" t="s">
        <v>21</v>
      </c>
      <c r="F269" s="194" t="s">
        <v>322</v>
      </c>
      <c r="G269" s="191"/>
      <c r="H269" s="195">
        <v>-7.726</v>
      </c>
      <c r="I269" s="196"/>
      <c r="J269" s="191"/>
      <c r="K269" s="191"/>
      <c r="L269" s="197"/>
      <c r="M269" s="198"/>
      <c r="N269" s="199"/>
      <c r="O269" s="199"/>
      <c r="P269" s="199"/>
      <c r="Q269" s="199"/>
      <c r="R269" s="199"/>
      <c r="S269" s="199"/>
      <c r="T269" s="200"/>
      <c r="AT269" s="201" t="s">
        <v>160</v>
      </c>
      <c r="AU269" s="201" t="s">
        <v>83</v>
      </c>
      <c r="AV269" s="13" t="s">
        <v>83</v>
      </c>
      <c r="AW269" s="13" t="s">
        <v>34</v>
      </c>
      <c r="AX269" s="13" t="s">
        <v>73</v>
      </c>
      <c r="AY269" s="201" t="s">
        <v>150</v>
      </c>
    </row>
    <row r="270" spans="1:65" s="16" customFormat="1" ht="11.25">
      <c r="B270" s="233"/>
      <c r="C270" s="234"/>
      <c r="D270" s="192" t="s">
        <v>160</v>
      </c>
      <c r="E270" s="235" t="s">
        <v>21</v>
      </c>
      <c r="F270" s="236" t="s">
        <v>323</v>
      </c>
      <c r="G270" s="234"/>
      <c r="H270" s="237">
        <v>188.21799999999999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160</v>
      </c>
      <c r="AU270" s="243" t="s">
        <v>83</v>
      </c>
      <c r="AV270" s="16" t="s">
        <v>168</v>
      </c>
      <c r="AW270" s="16" t="s">
        <v>34</v>
      </c>
      <c r="AX270" s="16" t="s">
        <v>73</v>
      </c>
      <c r="AY270" s="243" t="s">
        <v>150</v>
      </c>
    </row>
    <row r="271" spans="1:65" s="15" customFormat="1" ht="11.25">
      <c r="B271" s="213"/>
      <c r="C271" s="214"/>
      <c r="D271" s="192" t="s">
        <v>160</v>
      </c>
      <c r="E271" s="215" t="s">
        <v>21</v>
      </c>
      <c r="F271" s="216" t="s">
        <v>324</v>
      </c>
      <c r="G271" s="214"/>
      <c r="H271" s="215" t="s">
        <v>21</v>
      </c>
      <c r="I271" s="217"/>
      <c r="J271" s="214"/>
      <c r="K271" s="214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160</v>
      </c>
      <c r="AU271" s="222" t="s">
        <v>83</v>
      </c>
      <c r="AV271" s="15" t="s">
        <v>81</v>
      </c>
      <c r="AW271" s="15" t="s">
        <v>34</v>
      </c>
      <c r="AX271" s="15" t="s">
        <v>73</v>
      </c>
      <c r="AY271" s="222" t="s">
        <v>150</v>
      </c>
    </row>
    <row r="272" spans="1:65" s="13" customFormat="1" ht="11.25">
      <c r="B272" s="190"/>
      <c r="C272" s="191"/>
      <c r="D272" s="192" t="s">
        <v>160</v>
      </c>
      <c r="E272" s="193" t="s">
        <v>21</v>
      </c>
      <c r="F272" s="194" t="s">
        <v>325</v>
      </c>
      <c r="G272" s="191"/>
      <c r="H272" s="195">
        <v>330.976</v>
      </c>
      <c r="I272" s="196"/>
      <c r="J272" s="191"/>
      <c r="K272" s="191"/>
      <c r="L272" s="197"/>
      <c r="M272" s="198"/>
      <c r="N272" s="199"/>
      <c r="O272" s="199"/>
      <c r="P272" s="199"/>
      <c r="Q272" s="199"/>
      <c r="R272" s="199"/>
      <c r="S272" s="199"/>
      <c r="T272" s="200"/>
      <c r="AT272" s="201" t="s">
        <v>160</v>
      </c>
      <c r="AU272" s="201" t="s">
        <v>83</v>
      </c>
      <c r="AV272" s="13" t="s">
        <v>83</v>
      </c>
      <c r="AW272" s="13" t="s">
        <v>34</v>
      </c>
      <c r="AX272" s="13" t="s">
        <v>73</v>
      </c>
      <c r="AY272" s="201" t="s">
        <v>150</v>
      </c>
    </row>
    <row r="273" spans="1:65" s="16" customFormat="1" ht="11.25">
      <c r="B273" s="233"/>
      <c r="C273" s="234"/>
      <c r="D273" s="192" t="s">
        <v>160</v>
      </c>
      <c r="E273" s="235" t="s">
        <v>21</v>
      </c>
      <c r="F273" s="236" t="s">
        <v>323</v>
      </c>
      <c r="G273" s="234"/>
      <c r="H273" s="237">
        <v>330.976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160</v>
      </c>
      <c r="AU273" s="243" t="s">
        <v>83</v>
      </c>
      <c r="AV273" s="16" t="s">
        <v>168</v>
      </c>
      <c r="AW273" s="16" t="s">
        <v>34</v>
      </c>
      <c r="AX273" s="16" t="s">
        <v>73</v>
      </c>
      <c r="AY273" s="243" t="s">
        <v>150</v>
      </c>
    </row>
    <row r="274" spans="1:65" s="14" customFormat="1" ht="11.25">
      <c r="B274" s="202"/>
      <c r="C274" s="203"/>
      <c r="D274" s="192" t="s">
        <v>160</v>
      </c>
      <c r="E274" s="204" t="s">
        <v>21</v>
      </c>
      <c r="F274" s="205" t="s">
        <v>162</v>
      </c>
      <c r="G274" s="203"/>
      <c r="H274" s="206">
        <v>519.19399999999996</v>
      </c>
      <c r="I274" s="207"/>
      <c r="J274" s="203"/>
      <c r="K274" s="203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160</v>
      </c>
      <c r="AU274" s="212" t="s">
        <v>83</v>
      </c>
      <c r="AV274" s="14" t="s">
        <v>157</v>
      </c>
      <c r="AW274" s="14" t="s">
        <v>34</v>
      </c>
      <c r="AX274" s="14" t="s">
        <v>81</v>
      </c>
      <c r="AY274" s="212" t="s">
        <v>150</v>
      </c>
    </row>
    <row r="275" spans="1:65" s="2" customFormat="1" ht="37.9" customHeight="1">
      <c r="A275" s="37"/>
      <c r="B275" s="38"/>
      <c r="C275" s="172" t="s">
        <v>232</v>
      </c>
      <c r="D275" s="172" t="s">
        <v>152</v>
      </c>
      <c r="E275" s="173" t="s">
        <v>326</v>
      </c>
      <c r="F275" s="174" t="s">
        <v>327</v>
      </c>
      <c r="G275" s="175" t="s">
        <v>182</v>
      </c>
      <c r="H275" s="176">
        <v>330.976</v>
      </c>
      <c r="I275" s="177"/>
      <c r="J275" s="178">
        <f>ROUND(I275*H275,2)</f>
        <v>0</v>
      </c>
      <c r="K275" s="174" t="s">
        <v>156</v>
      </c>
      <c r="L275" s="42"/>
      <c r="M275" s="179" t="s">
        <v>21</v>
      </c>
      <c r="N275" s="180" t="s">
        <v>44</v>
      </c>
      <c r="O275" s="67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3" t="s">
        <v>157</v>
      </c>
      <c r="AT275" s="183" t="s">
        <v>152</v>
      </c>
      <c r="AU275" s="183" t="s">
        <v>83</v>
      </c>
      <c r="AY275" s="20" t="s">
        <v>150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20" t="s">
        <v>81</v>
      </c>
      <c r="BK275" s="184">
        <f>ROUND(I275*H275,2)</f>
        <v>0</v>
      </c>
      <c r="BL275" s="20" t="s">
        <v>157</v>
      </c>
      <c r="BM275" s="183" t="s">
        <v>328</v>
      </c>
    </row>
    <row r="276" spans="1:65" s="2" customFormat="1" ht="11.25">
      <c r="A276" s="37"/>
      <c r="B276" s="38"/>
      <c r="C276" s="39"/>
      <c r="D276" s="185" t="s">
        <v>158</v>
      </c>
      <c r="E276" s="39"/>
      <c r="F276" s="186" t="s">
        <v>329</v>
      </c>
      <c r="G276" s="39"/>
      <c r="H276" s="39"/>
      <c r="I276" s="187"/>
      <c r="J276" s="39"/>
      <c r="K276" s="39"/>
      <c r="L276" s="42"/>
      <c r="M276" s="188"/>
      <c r="N276" s="189"/>
      <c r="O276" s="67"/>
      <c r="P276" s="67"/>
      <c r="Q276" s="67"/>
      <c r="R276" s="67"/>
      <c r="S276" s="67"/>
      <c r="T276" s="68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20" t="s">
        <v>158</v>
      </c>
      <c r="AU276" s="20" t="s">
        <v>83</v>
      </c>
    </row>
    <row r="277" spans="1:65" s="15" customFormat="1" ht="11.25">
      <c r="B277" s="213"/>
      <c r="C277" s="214"/>
      <c r="D277" s="192" t="s">
        <v>160</v>
      </c>
      <c r="E277" s="215" t="s">
        <v>21</v>
      </c>
      <c r="F277" s="216" t="s">
        <v>330</v>
      </c>
      <c r="G277" s="214"/>
      <c r="H277" s="215" t="s">
        <v>21</v>
      </c>
      <c r="I277" s="217"/>
      <c r="J277" s="214"/>
      <c r="K277" s="214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160</v>
      </c>
      <c r="AU277" s="222" t="s">
        <v>83</v>
      </c>
      <c r="AV277" s="15" t="s">
        <v>81</v>
      </c>
      <c r="AW277" s="15" t="s">
        <v>34</v>
      </c>
      <c r="AX277" s="15" t="s">
        <v>73</v>
      </c>
      <c r="AY277" s="222" t="s">
        <v>150</v>
      </c>
    </row>
    <row r="278" spans="1:65" s="15" customFormat="1" ht="11.25">
      <c r="B278" s="213"/>
      <c r="C278" s="214"/>
      <c r="D278" s="192" t="s">
        <v>160</v>
      </c>
      <c r="E278" s="215" t="s">
        <v>21</v>
      </c>
      <c r="F278" s="216" t="s">
        <v>185</v>
      </c>
      <c r="G278" s="214"/>
      <c r="H278" s="215" t="s">
        <v>21</v>
      </c>
      <c r="I278" s="217"/>
      <c r="J278" s="214"/>
      <c r="K278" s="214"/>
      <c r="L278" s="218"/>
      <c r="M278" s="219"/>
      <c r="N278" s="220"/>
      <c r="O278" s="220"/>
      <c r="P278" s="220"/>
      <c r="Q278" s="220"/>
      <c r="R278" s="220"/>
      <c r="S278" s="220"/>
      <c r="T278" s="221"/>
      <c r="AT278" s="222" t="s">
        <v>160</v>
      </c>
      <c r="AU278" s="222" t="s">
        <v>83</v>
      </c>
      <c r="AV278" s="15" t="s">
        <v>81</v>
      </c>
      <c r="AW278" s="15" t="s">
        <v>34</v>
      </c>
      <c r="AX278" s="15" t="s">
        <v>73</v>
      </c>
      <c r="AY278" s="222" t="s">
        <v>150</v>
      </c>
    </row>
    <row r="279" spans="1:65" s="13" customFormat="1" ht="11.25">
      <c r="B279" s="190"/>
      <c r="C279" s="191"/>
      <c r="D279" s="192" t="s">
        <v>160</v>
      </c>
      <c r="E279" s="193" t="s">
        <v>21</v>
      </c>
      <c r="F279" s="194" t="s">
        <v>331</v>
      </c>
      <c r="G279" s="191"/>
      <c r="H279" s="195">
        <v>2.8879999999999999</v>
      </c>
      <c r="I279" s="196"/>
      <c r="J279" s="191"/>
      <c r="K279" s="191"/>
      <c r="L279" s="197"/>
      <c r="M279" s="198"/>
      <c r="N279" s="199"/>
      <c r="O279" s="199"/>
      <c r="P279" s="199"/>
      <c r="Q279" s="199"/>
      <c r="R279" s="199"/>
      <c r="S279" s="199"/>
      <c r="T279" s="200"/>
      <c r="AT279" s="201" t="s">
        <v>160</v>
      </c>
      <c r="AU279" s="201" t="s">
        <v>83</v>
      </c>
      <c r="AV279" s="13" t="s">
        <v>83</v>
      </c>
      <c r="AW279" s="13" t="s">
        <v>34</v>
      </c>
      <c r="AX279" s="13" t="s">
        <v>73</v>
      </c>
      <c r="AY279" s="201" t="s">
        <v>150</v>
      </c>
    </row>
    <row r="280" spans="1:65" s="13" customFormat="1" ht="11.25">
      <c r="B280" s="190"/>
      <c r="C280" s="191"/>
      <c r="D280" s="192" t="s">
        <v>160</v>
      </c>
      <c r="E280" s="193" t="s">
        <v>21</v>
      </c>
      <c r="F280" s="194" t="s">
        <v>332</v>
      </c>
      <c r="G280" s="191"/>
      <c r="H280" s="195">
        <v>11.731999999999999</v>
      </c>
      <c r="I280" s="196"/>
      <c r="J280" s="191"/>
      <c r="K280" s="191"/>
      <c r="L280" s="197"/>
      <c r="M280" s="198"/>
      <c r="N280" s="199"/>
      <c r="O280" s="199"/>
      <c r="P280" s="199"/>
      <c r="Q280" s="199"/>
      <c r="R280" s="199"/>
      <c r="S280" s="199"/>
      <c r="T280" s="200"/>
      <c r="AT280" s="201" t="s">
        <v>160</v>
      </c>
      <c r="AU280" s="201" t="s">
        <v>83</v>
      </c>
      <c r="AV280" s="13" t="s">
        <v>83</v>
      </c>
      <c r="AW280" s="13" t="s">
        <v>34</v>
      </c>
      <c r="AX280" s="13" t="s">
        <v>73</v>
      </c>
      <c r="AY280" s="201" t="s">
        <v>150</v>
      </c>
    </row>
    <row r="281" spans="1:65" s="13" customFormat="1" ht="11.25">
      <c r="B281" s="190"/>
      <c r="C281" s="191"/>
      <c r="D281" s="192" t="s">
        <v>160</v>
      </c>
      <c r="E281" s="193" t="s">
        <v>21</v>
      </c>
      <c r="F281" s="194" t="s">
        <v>333</v>
      </c>
      <c r="G281" s="191"/>
      <c r="H281" s="195">
        <v>10.167</v>
      </c>
      <c r="I281" s="196"/>
      <c r="J281" s="191"/>
      <c r="K281" s="191"/>
      <c r="L281" s="197"/>
      <c r="M281" s="198"/>
      <c r="N281" s="199"/>
      <c r="O281" s="199"/>
      <c r="P281" s="199"/>
      <c r="Q281" s="199"/>
      <c r="R281" s="199"/>
      <c r="S281" s="199"/>
      <c r="T281" s="200"/>
      <c r="AT281" s="201" t="s">
        <v>160</v>
      </c>
      <c r="AU281" s="201" t="s">
        <v>83</v>
      </c>
      <c r="AV281" s="13" t="s">
        <v>83</v>
      </c>
      <c r="AW281" s="13" t="s">
        <v>34</v>
      </c>
      <c r="AX281" s="13" t="s">
        <v>73</v>
      </c>
      <c r="AY281" s="201" t="s">
        <v>150</v>
      </c>
    </row>
    <row r="282" spans="1:65" s="13" customFormat="1" ht="11.25">
      <c r="B282" s="190"/>
      <c r="C282" s="191"/>
      <c r="D282" s="192" t="s">
        <v>160</v>
      </c>
      <c r="E282" s="193" t="s">
        <v>21</v>
      </c>
      <c r="F282" s="194" t="s">
        <v>334</v>
      </c>
      <c r="G282" s="191"/>
      <c r="H282" s="195">
        <v>42.991</v>
      </c>
      <c r="I282" s="196"/>
      <c r="J282" s="191"/>
      <c r="K282" s="191"/>
      <c r="L282" s="197"/>
      <c r="M282" s="198"/>
      <c r="N282" s="199"/>
      <c r="O282" s="199"/>
      <c r="P282" s="199"/>
      <c r="Q282" s="199"/>
      <c r="R282" s="199"/>
      <c r="S282" s="199"/>
      <c r="T282" s="200"/>
      <c r="AT282" s="201" t="s">
        <v>160</v>
      </c>
      <c r="AU282" s="201" t="s">
        <v>83</v>
      </c>
      <c r="AV282" s="13" t="s">
        <v>83</v>
      </c>
      <c r="AW282" s="13" t="s">
        <v>34</v>
      </c>
      <c r="AX282" s="13" t="s">
        <v>73</v>
      </c>
      <c r="AY282" s="201" t="s">
        <v>150</v>
      </c>
    </row>
    <row r="283" spans="1:65" s="13" customFormat="1" ht="11.25">
      <c r="B283" s="190"/>
      <c r="C283" s="191"/>
      <c r="D283" s="192" t="s">
        <v>160</v>
      </c>
      <c r="E283" s="193" t="s">
        <v>21</v>
      </c>
      <c r="F283" s="194" t="s">
        <v>335</v>
      </c>
      <c r="G283" s="191"/>
      <c r="H283" s="195">
        <v>44.4</v>
      </c>
      <c r="I283" s="196"/>
      <c r="J283" s="191"/>
      <c r="K283" s="191"/>
      <c r="L283" s="197"/>
      <c r="M283" s="198"/>
      <c r="N283" s="199"/>
      <c r="O283" s="199"/>
      <c r="P283" s="199"/>
      <c r="Q283" s="199"/>
      <c r="R283" s="199"/>
      <c r="S283" s="199"/>
      <c r="T283" s="200"/>
      <c r="AT283" s="201" t="s">
        <v>160</v>
      </c>
      <c r="AU283" s="201" t="s">
        <v>83</v>
      </c>
      <c r="AV283" s="13" t="s">
        <v>83</v>
      </c>
      <c r="AW283" s="13" t="s">
        <v>34</v>
      </c>
      <c r="AX283" s="13" t="s">
        <v>73</v>
      </c>
      <c r="AY283" s="201" t="s">
        <v>150</v>
      </c>
    </row>
    <row r="284" spans="1:65" s="13" customFormat="1" ht="11.25">
      <c r="B284" s="190"/>
      <c r="C284" s="191"/>
      <c r="D284" s="192" t="s">
        <v>160</v>
      </c>
      <c r="E284" s="193" t="s">
        <v>21</v>
      </c>
      <c r="F284" s="194" t="s">
        <v>336</v>
      </c>
      <c r="G284" s="191"/>
      <c r="H284" s="195">
        <v>24.024999999999999</v>
      </c>
      <c r="I284" s="196"/>
      <c r="J284" s="191"/>
      <c r="K284" s="191"/>
      <c r="L284" s="197"/>
      <c r="M284" s="198"/>
      <c r="N284" s="199"/>
      <c r="O284" s="199"/>
      <c r="P284" s="199"/>
      <c r="Q284" s="199"/>
      <c r="R284" s="199"/>
      <c r="S284" s="199"/>
      <c r="T284" s="200"/>
      <c r="AT284" s="201" t="s">
        <v>160</v>
      </c>
      <c r="AU284" s="201" t="s">
        <v>83</v>
      </c>
      <c r="AV284" s="13" t="s">
        <v>83</v>
      </c>
      <c r="AW284" s="13" t="s">
        <v>34</v>
      </c>
      <c r="AX284" s="13" t="s">
        <v>73</v>
      </c>
      <c r="AY284" s="201" t="s">
        <v>150</v>
      </c>
    </row>
    <row r="285" spans="1:65" s="13" customFormat="1" ht="11.25">
      <c r="B285" s="190"/>
      <c r="C285" s="191"/>
      <c r="D285" s="192" t="s">
        <v>160</v>
      </c>
      <c r="E285" s="193" t="s">
        <v>21</v>
      </c>
      <c r="F285" s="194" t="s">
        <v>337</v>
      </c>
      <c r="G285" s="191"/>
      <c r="H285" s="195">
        <v>-4.9249999999999998</v>
      </c>
      <c r="I285" s="196"/>
      <c r="J285" s="191"/>
      <c r="K285" s="191"/>
      <c r="L285" s="197"/>
      <c r="M285" s="198"/>
      <c r="N285" s="199"/>
      <c r="O285" s="199"/>
      <c r="P285" s="199"/>
      <c r="Q285" s="199"/>
      <c r="R285" s="199"/>
      <c r="S285" s="199"/>
      <c r="T285" s="200"/>
      <c r="AT285" s="201" t="s">
        <v>160</v>
      </c>
      <c r="AU285" s="201" t="s">
        <v>83</v>
      </c>
      <c r="AV285" s="13" t="s">
        <v>83</v>
      </c>
      <c r="AW285" s="13" t="s">
        <v>34</v>
      </c>
      <c r="AX285" s="13" t="s">
        <v>73</v>
      </c>
      <c r="AY285" s="201" t="s">
        <v>150</v>
      </c>
    </row>
    <row r="286" spans="1:65" s="13" customFormat="1" ht="11.25">
      <c r="B286" s="190"/>
      <c r="C286" s="191"/>
      <c r="D286" s="192" t="s">
        <v>160</v>
      </c>
      <c r="E286" s="193" t="s">
        <v>21</v>
      </c>
      <c r="F286" s="194" t="s">
        <v>338</v>
      </c>
      <c r="G286" s="191"/>
      <c r="H286" s="195">
        <v>16.294</v>
      </c>
      <c r="I286" s="196"/>
      <c r="J286" s="191"/>
      <c r="K286" s="191"/>
      <c r="L286" s="197"/>
      <c r="M286" s="198"/>
      <c r="N286" s="199"/>
      <c r="O286" s="199"/>
      <c r="P286" s="199"/>
      <c r="Q286" s="199"/>
      <c r="R286" s="199"/>
      <c r="S286" s="199"/>
      <c r="T286" s="200"/>
      <c r="AT286" s="201" t="s">
        <v>160</v>
      </c>
      <c r="AU286" s="201" t="s">
        <v>83</v>
      </c>
      <c r="AV286" s="13" t="s">
        <v>83</v>
      </c>
      <c r="AW286" s="13" t="s">
        <v>34</v>
      </c>
      <c r="AX286" s="13" t="s">
        <v>73</v>
      </c>
      <c r="AY286" s="201" t="s">
        <v>150</v>
      </c>
    </row>
    <row r="287" spans="1:65" s="13" customFormat="1" ht="11.25">
      <c r="B287" s="190"/>
      <c r="C287" s="191"/>
      <c r="D287" s="192" t="s">
        <v>160</v>
      </c>
      <c r="E287" s="193" t="s">
        <v>21</v>
      </c>
      <c r="F287" s="194" t="s">
        <v>339</v>
      </c>
      <c r="G287" s="191"/>
      <c r="H287" s="195">
        <v>13.292999999999999</v>
      </c>
      <c r="I287" s="196"/>
      <c r="J287" s="191"/>
      <c r="K287" s="191"/>
      <c r="L287" s="197"/>
      <c r="M287" s="198"/>
      <c r="N287" s="199"/>
      <c r="O287" s="199"/>
      <c r="P287" s="199"/>
      <c r="Q287" s="199"/>
      <c r="R287" s="199"/>
      <c r="S287" s="199"/>
      <c r="T287" s="200"/>
      <c r="AT287" s="201" t="s">
        <v>160</v>
      </c>
      <c r="AU287" s="201" t="s">
        <v>83</v>
      </c>
      <c r="AV287" s="13" t="s">
        <v>83</v>
      </c>
      <c r="AW287" s="13" t="s">
        <v>34</v>
      </c>
      <c r="AX287" s="13" t="s">
        <v>73</v>
      </c>
      <c r="AY287" s="201" t="s">
        <v>150</v>
      </c>
    </row>
    <row r="288" spans="1:65" s="13" customFormat="1" ht="11.25">
      <c r="B288" s="190"/>
      <c r="C288" s="191"/>
      <c r="D288" s="192" t="s">
        <v>160</v>
      </c>
      <c r="E288" s="193" t="s">
        <v>21</v>
      </c>
      <c r="F288" s="194" t="s">
        <v>340</v>
      </c>
      <c r="G288" s="191"/>
      <c r="H288" s="195">
        <v>23.343</v>
      </c>
      <c r="I288" s="196"/>
      <c r="J288" s="191"/>
      <c r="K288" s="191"/>
      <c r="L288" s="197"/>
      <c r="M288" s="198"/>
      <c r="N288" s="199"/>
      <c r="O288" s="199"/>
      <c r="P288" s="199"/>
      <c r="Q288" s="199"/>
      <c r="R288" s="199"/>
      <c r="S288" s="199"/>
      <c r="T288" s="200"/>
      <c r="AT288" s="201" t="s">
        <v>160</v>
      </c>
      <c r="AU288" s="201" t="s">
        <v>83</v>
      </c>
      <c r="AV288" s="13" t="s">
        <v>83</v>
      </c>
      <c r="AW288" s="13" t="s">
        <v>34</v>
      </c>
      <c r="AX288" s="13" t="s">
        <v>73</v>
      </c>
      <c r="AY288" s="201" t="s">
        <v>150</v>
      </c>
    </row>
    <row r="289" spans="1:65" s="13" customFormat="1" ht="11.25">
      <c r="B289" s="190"/>
      <c r="C289" s="191"/>
      <c r="D289" s="192" t="s">
        <v>160</v>
      </c>
      <c r="E289" s="193" t="s">
        <v>21</v>
      </c>
      <c r="F289" s="194" t="s">
        <v>341</v>
      </c>
      <c r="G289" s="191"/>
      <c r="H289" s="195">
        <v>-7.2889999999999997</v>
      </c>
      <c r="I289" s="196"/>
      <c r="J289" s="191"/>
      <c r="K289" s="191"/>
      <c r="L289" s="197"/>
      <c r="M289" s="198"/>
      <c r="N289" s="199"/>
      <c r="O289" s="199"/>
      <c r="P289" s="199"/>
      <c r="Q289" s="199"/>
      <c r="R289" s="199"/>
      <c r="S289" s="199"/>
      <c r="T289" s="200"/>
      <c r="AT289" s="201" t="s">
        <v>160</v>
      </c>
      <c r="AU289" s="201" t="s">
        <v>83</v>
      </c>
      <c r="AV289" s="13" t="s">
        <v>83</v>
      </c>
      <c r="AW289" s="13" t="s">
        <v>34</v>
      </c>
      <c r="AX289" s="13" t="s">
        <v>73</v>
      </c>
      <c r="AY289" s="201" t="s">
        <v>150</v>
      </c>
    </row>
    <row r="290" spans="1:65" s="13" customFormat="1" ht="11.25">
      <c r="B290" s="190"/>
      <c r="C290" s="191"/>
      <c r="D290" s="192" t="s">
        <v>160</v>
      </c>
      <c r="E290" s="193" t="s">
        <v>21</v>
      </c>
      <c r="F290" s="194" t="s">
        <v>342</v>
      </c>
      <c r="G290" s="191"/>
      <c r="H290" s="195">
        <v>21.209</v>
      </c>
      <c r="I290" s="196"/>
      <c r="J290" s="191"/>
      <c r="K290" s="191"/>
      <c r="L290" s="197"/>
      <c r="M290" s="198"/>
      <c r="N290" s="199"/>
      <c r="O290" s="199"/>
      <c r="P290" s="199"/>
      <c r="Q290" s="199"/>
      <c r="R290" s="199"/>
      <c r="S290" s="199"/>
      <c r="T290" s="200"/>
      <c r="AT290" s="201" t="s">
        <v>160</v>
      </c>
      <c r="AU290" s="201" t="s">
        <v>83</v>
      </c>
      <c r="AV290" s="13" t="s">
        <v>83</v>
      </c>
      <c r="AW290" s="13" t="s">
        <v>34</v>
      </c>
      <c r="AX290" s="13" t="s">
        <v>73</v>
      </c>
      <c r="AY290" s="201" t="s">
        <v>150</v>
      </c>
    </row>
    <row r="291" spans="1:65" s="13" customFormat="1" ht="11.25">
      <c r="B291" s="190"/>
      <c r="C291" s="191"/>
      <c r="D291" s="192" t="s">
        <v>160</v>
      </c>
      <c r="E291" s="193" t="s">
        <v>21</v>
      </c>
      <c r="F291" s="194" t="s">
        <v>343</v>
      </c>
      <c r="G291" s="191"/>
      <c r="H291" s="195">
        <v>17.98</v>
      </c>
      <c r="I291" s="196"/>
      <c r="J291" s="191"/>
      <c r="K291" s="191"/>
      <c r="L291" s="197"/>
      <c r="M291" s="198"/>
      <c r="N291" s="199"/>
      <c r="O291" s="199"/>
      <c r="P291" s="199"/>
      <c r="Q291" s="199"/>
      <c r="R291" s="199"/>
      <c r="S291" s="199"/>
      <c r="T291" s="200"/>
      <c r="AT291" s="201" t="s">
        <v>160</v>
      </c>
      <c r="AU291" s="201" t="s">
        <v>83</v>
      </c>
      <c r="AV291" s="13" t="s">
        <v>83</v>
      </c>
      <c r="AW291" s="13" t="s">
        <v>34</v>
      </c>
      <c r="AX291" s="13" t="s">
        <v>73</v>
      </c>
      <c r="AY291" s="201" t="s">
        <v>150</v>
      </c>
    </row>
    <row r="292" spans="1:65" s="13" customFormat="1" ht="11.25">
      <c r="B292" s="190"/>
      <c r="C292" s="191"/>
      <c r="D292" s="192" t="s">
        <v>160</v>
      </c>
      <c r="E292" s="193" t="s">
        <v>21</v>
      </c>
      <c r="F292" s="194" t="s">
        <v>344</v>
      </c>
      <c r="G292" s="191"/>
      <c r="H292" s="195">
        <v>-3.5459999999999998</v>
      </c>
      <c r="I292" s="196"/>
      <c r="J292" s="191"/>
      <c r="K292" s="191"/>
      <c r="L292" s="197"/>
      <c r="M292" s="198"/>
      <c r="N292" s="199"/>
      <c r="O292" s="199"/>
      <c r="P292" s="199"/>
      <c r="Q292" s="199"/>
      <c r="R292" s="199"/>
      <c r="S292" s="199"/>
      <c r="T292" s="200"/>
      <c r="AT292" s="201" t="s">
        <v>160</v>
      </c>
      <c r="AU292" s="201" t="s">
        <v>83</v>
      </c>
      <c r="AV292" s="13" t="s">
        <v>83</v>
      </c>
      <c r="AW292" s="13" t="s">
        <v>34</v>
      </c>
      <c r="AX292" s="13" t="s">
        <v>73</v>
      </c>
      <c r="AY292" s="201" t="s">
        <v>150</v>
      </c>
    </row>
    <row r="293" spans="1:65" s="13" customFormat="1" ht="11.25">
      <c r="B293" s="190"/>
      <c r="C293" s="191"/>
      <c r="D293" s="192" t="s">
        <v>160</v>
      </c>
      <c r="E293" s="193" t="s">
        <v>21</v>
      </c>
      <c r="F293" s="194" t="s">
        <v>345</v>
      </c>
      <c r="G293" s="191"/>
      <c r="H293" s="195">
        <v>19.882999999999999</v>
      </c>
      <c r="I293" s="196"/>
      <c r="J293" s="191"/>
      <c r="K293" s="191"/>
      <c r="L293" s="197"/>
      <c r="M293" s="198"/>
      <c r="N293" s="199"/>
      <c r="O293" s="199"/>
      <c r="P293" s="199"/>
      <c r="Q293" s="199"/>
      <c r="R293" s="199"/>
      <c r="S293" s="199"/>
      <c r="T293" s="200"/>
      <c r="AT293" s="201" t="s">
        <v>160</v>
      </c>
      <c r="AU293" s="201" t="s">
        <v>83</v>
      </c>
      <c r="AV293" s="13" t="s">
        <v>83</v>
      </c>
      <c r="AW293" s="13" t="s">
        <v>34</v>
      </c>
      <c r="AX293" s="13" t="s">
        <v>73</v>
      </c>
      <c r="AY293" s="201" t="s">
        <v>150</v>
      </c>
    </row>
    <row r="294" spans="1:65" s="13" customFormat="1" ht="11.25">
      <c r="B294" s="190"/>
      <c r="C294" s="191"/>
      <c r="D294" s="192" t="s">
        <v>160</v>
      </c>
      <c r="E294" s="193" t="s">
        <v>21</v>
      </c>
      <c r="F294" s="194" t="s">
        <v>346</v>
      </c>
      <c r="G294" s="191"/>
      <c r="H294" s="195">
        <v>-3.5459999999999998</v>
      </c>
      <c r="I294" s="196"/>
      <c r="J294" s="191"/>
      <c r="K294" s="191"/>
      <c r="L294" s="197"/>
      <c r="M294" s="198"/>
      <c r="N294" s="199"/>
      <c r="O294" s="199"/>
      <c r="P294" s="199"/>
      <c r="Q294" s="199"/>
      <c r="R294" s="199"/>
      <c r="S294" s="199"/>
      <c r="T294" s="200"/>
      <c r="AT294" s="201" t="s">
        <v>160</v>
      </c>
      <c r="AU294" s="201" t="s">
        <v>83</v>
      </c>
      <c r="AV294" s="13" t="s">
        <v>83</v>
      </c>
      <c r="AW294" s="13" t="s">
        <v>34</v>
      </c>
      <c r="AX294" s="13" t="s">
        <v>73</v>
      </c>
      <c r="AY294" s="201" t="s">
        <v>150</v>
      </c>
    </row>
    <row r="295" spans="1:65" s="13" customFormat="1" ht="11.25">
      <c r="B295" s="190"/>
      <c r="C295" s="191"/>
      <c r="D295" s="192" t="s">
        <v>160</v>
      </c>
      <c r="E295" s="193" t="s">
        <v>21</v>
      </c>
      <c r="F295" s="194" t="s">
        <v>347</v>
      </c>
      <c r="G295" s="191"/>
      <c r="H295" s="195">
        <v>57.97</v>
      </c>
      <c r="I295" s="196"/>
      <c r="J295" s="191"/>
      <c r="K295" s="191"/>
      <c r="L295" s="197"/>
      <c r="M295" s="198"/>
      <c r="N295" s="199"/>
      <c r="O295" s="199"/>
      <c r="P295" s="199"/>
      <c r="Q295" s="199"/>
      <c r="R295" s="199"/>
      <c r="S295" s="199"/>
      <c r="T295" s="200"/>
      <c r="AT295" s="201" t="s">
        <v>160</v>
      </c>
      <c r="AU295" s="201" t="s">
        <v>83</v>
      </c>
      <c r="AV295" s="13" t="s">
        <v>83</v>
      </c>
      <c r="AW295" s="13" t="s">
        <v>34</v>
      </c>
      <c r="AX295" s="13" t="s">
        <v>73</v>
      </c>
      <c r="AY295" s="201" t="s">
        <v>150</v>
      </c>
    </row>
    <row r="296" spans="1:65" s="13" customFormat="1" ht="11.25">
      <c r="B296" s="190"/>
      <c r="C296" s="191"/>
      <c r="D296" s="192" t="s">
        <v>160</v>
      </c>
      <c r="E296" s="193" t="s">
        <v>21</v>
      </c>
      <c r="F296" s="194" t="s">
        <v>348</v>
      </c>
      <c r="G296" s="191"/>
      <c r="H296" s="195">
        <v>-7.2889999999999997</v>
      </c>
      <c r="I296" s="196"/>
      <c r="J296" s="191"/>
      <c r="K296" s="191"/>
      <c r="L296" s="197"/>
      <c r="M296" s="198"/>
      <c r="N296" s="199"/>
      <c r="O296" s="199"/>
      <c r="P296" s="199"/>
      <c r="Q296" s="199"/>
      <c r="R296" s="199"/>
      <c r="S296" s="199"/>
      <c r="T296" s="200"/>
      <c r="AT296" s="201" t="s">
        <v>160</v>
      </c>
      <c r="AU296" s="201" t="s">
        <v>83</v>
      </c>
      <c r="AV296" s="13" t="s">
        <v>83</v>
      </c>
      <c r="AW296" s="13" t="s">
        <v>34</v>
      </c>
      <c r="AX296" s="13" t="s">
        <v>73</v>
      </c>
      <c r="AY296" s="201" t="s">
        <v>150</v>
      </c>
    </row>
    <row r="297" spans="1:65" s="13" customFormat="1" ht="11.25">
      <c r="B297" s="190"/>
      <c r="C297" s="191"/>
      <c r="D297" s="192" t="s">
        <v>160</v>
      </c>
      <c r="E297" s="193" t="s">
        <v>21</v>
      </c>
      <c r="F297" s="194" t="s">
        <v>349</v>
      </c>
      <c r="G297" s="191"/>
      <c r="H297" s="195">
        <v>25.588000000000001</v>
      </c>
      <c r="I297" s="196"/>
      <c r="J297" s="191"/>
      <c r="K297" s="191"/>
      <c r="L297" s="197"/>
      <c r="M297" s="198"/>
      <c r="N297" s="199"/>
      <c r="O297" s="199"/>
      <c r="P297" s="199"/>
      <c r="Q297" s="199"/>
      <c r="R297" s="199"/>
      <c r="S297" s="199"/>
      <c r="T297" s="200"/>
      <c r="AT297" s="201" t="s">
        <v>160</v>
      </c>
      <c r="AU297" s="201" t="s">
        <v>83</v>
      </c>
      <c r="AV297" s="13" t="s">
        <v>83</v>
      </c>
      <c r="AW297" s="13" t="s">
        <v>34</v>
      </c>
      <c r="AX297" s="13" t="s">
        <v>73</v>
      </c>
      <c r="AY297" s="201" t="s">
        <v>150</v>
      </c>
    </row>
    <row r="298" spans="1:65" s="13" customFormat="1" ht="11.25">
      <c r="B298" s="190"/>
      <c r="C298" s="191"/>
      <c r="D298" s="192" t="s">
        <v>160</v>
      </c>
      <c r="E298" s="193" t="s">
        <v>21</v>
      </c>
      <c r="F298" s="194" t="s">
        <v>350</v>
      </c>
      <c r="G298" s="191"/>
      <c r="H298" s="195">
        <v>25.808</v>
      </c>
      <c r="I298" s="196"/>
      <c r="J298" s="191"/>
      <c r="K298" s="191"/>
      <c r="L298" s="197"/>
      <c r="M298" s="198"/>
      <c r="N298" s="199"/>
      <c r="O298" s="199"/>
      <c r="P298" s="199"/>
      <c r="Q298" s="199"/>
      <c r="R298" s="199"/>
      <c r="S298" s="199"/>
      <c r="T298" s="200"/>
      <c r="AT298" s="201" t="s">
        <v>160</v>
      </c>
      <c r="AU298" s="201" t="s">
        <v>83</v>
      </c>
      <c r="AV298" s="13" t="s">
        <v>83</v>
      </c>
      <c r="AW298" s="13" t="s">
        <v>34</v>
      </c>
      <c r="AX298" s="13" t="s">
        <v>73</v>
      </c>
      <c r="AY298" s="201" t="s">
        <v>150</v>
      </c>
    </row>
    <row r="299" spans="1:65" s="14" customFormat="1" ht="11.25">
      <c r="B299" s="202"/>
      <c r="C299" s="203"/>
      <c r="D299" s="192" t="s">
        <v>160</v>
      </c>
      <c r="E299" s="204" t="s">
        <v>21</v>
      </c>
      <c r="F299" s="205" t="s">
        <v>162</v>
      </c>
      <c r="G299" s="203"/>
      <c r="H299" s="206">
        <v>330.97600000000006</v>
      </c>
      <c r="I299" s="207"/>
      <c r="J299" s="203"/>
      <c r="K299" s="203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160</v>
      </c>
      <c r="AU299" s="212" t="s">
        <v>83</v>
      </c>
      <c r="AV299" s="14" t="s">
        <v>157</v>
      </c>
      <c r="AW299" s="14" t="s">
        <v>34</v>
      </c>
      <c r="AX299" s="14" t="s">
        <v>81</v>
      </c>
      <c r="AY299" s="212" t="s">
        <v>150</v>
      </c>
    </row>
    <row r="300" spans="1:65" s="2" customFormat="1" ht="21.75" customHeight="1">
      <c r="A300" s="37"/>
      <c r="B300" s="38"/>
      <c r="C300" s="172" t="s">
        <v>351</v>
      </c>
      <c r="D300" s="172" t="s">
        <v>152</v>
      </c>
      <c r="E300" s="173" t="s">
        <v>352</v>
      </c>
      <c r="F300" s="174" t="s">
        <v>353</v>
      </c>
      <c r="G300" s="175" t="s">
        <v>182</v>
      </c>
      <c r="H300" s="176">
        <v>10.159000000000001</v>
      </c>
      <c r="I300" s="177"/>
      <c r="J300" s="178">
        <f>ROUND(I300*H300,2)</f>
        <v>0</v>
      </c>
      <c r="K300" s="174" t="s">
        <v>156</v>
      </c>
      <c r="L300" s="42"/>
      <c r="M300" s="179" t="s">
        <v>21</v>
      </c>
      <c r="N300" s="180" t="s">
        <v>44</v>
      </c>
      <c r="O300" s="67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3" t="s">
        <v>157</v>
      </c>
      <c r="AT300" s="183" t="s">
        <v>152</v>
      </c>
      <c r="AU300" s="183" t="s">
        <v>83</v>
      </c>
      <c r="AY300" s="20" t="s">
        <v>150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20" t="s">
        <v>81</v>
      </c>
      <c r="BK300" s="184">
        <f>ROUND(I300*H300,2)</f>
        <v>0</v>
      </c>
      <c r="BL300" s="20" t="s">
        <v>157</v>
      </c>
      <c r="BM300" s="183" t="s">
        <v>354</v>
      </c>
    </row>
    <row r="301" spans="1:65" s="2" customFormat="1" ht="11.25">
      <c r="A301" s="37"/>
      <c r="B301" s="38"/>
      <c r="C301" s="39"/>
      <c r="D301" s="185" t="s">
        <v>158</v>
      </c>
      <c r="E301" s="39"/>
      <c r="F301" s="186" t="s">
        <v>355</v>
      </c>
      <c r="G301" s="39"/>
      <c r="H301" s="39"/>
      <c r="I301" s="187"/>
      <c r="J301" s="39"/>
      <c r="K301" s="39"/>
      <c r="L301" s="42"/>
      <c r="M301" s="188"/>
      <c r="N301" s="189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20" t="s">
        <v>158</v>
      </c>
      <c r="AU301" s="20" t="s">
        <v>83</v>
      </c>
    </row>
    <row r="302" spans="1:65" s="15" customFormat="1" ht="11.25">
      <c r="B302" s="213"/>
      <c r="C302" s="214"/>
      <c r="D302" s="192" t="s">
        <v>160</v>
      </c>
      <c r="E302" s="215" t="s">
        <v>21</v>
      </c>
      <c r="F302" s="216" t="s">
        <v>356</v>
      </c>
      <c r="G302" s="214"/>
      <c r="H302" s="215" t="s">
        <v>21</v>
      </c>
      <c r="I302" s="217"/>
      <c r="J302" s="214"/>
      <c r="K302" s="214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160</v>
      </c>
      <c r="AU302" s="222" t="s">
        <v>83</v>
      </c>
      <c r="AV302" s="15" t="s">
        <v>81</v>
      </c>
      <c r="AW302" s="15" t="s">
        <v>34</v>
      </c>
      <c r="AX302" s="15" t="s">
        <v>73</v>
      </c>
      <c r="AY302" s="222" t="s">
        <v>150</v>
      </c>
    </row>
    <row r="303" spans="1:65" s="13" customFormat="1" ht="11.25">
      <c r="B303" s="190"/>
      <c r="C303" s="191"/>
      <c r="D303" s="192" t="s">
        <v>160</v>
      </c>
      <c r="E303" s="193" t="s">
        <v>21</v>
      </c>
      <c r="F303" s="194" t="s">
        <v>357</v>
      </c>
      <c r="G303" s="191"/>
      <c r="H303" s="195">
        <v>0.47399999999999998</v>
      </c>
      <c r="I303" s="196"/>
      <c r="J303" s="191"/>
      <c r="K303" s="191"/>
      <c r="L303" s="197"/>
      <c r="M303" s="198"/>
      <c r="N303" s="199"/>
      <c r="O303" s="199"/>
      <c r="P303" s="199"/>
      <c r="Q303" s="199"/>
      <c r="R303" s="199"/>
      <c r="S303" s="199"/>
      <c r="T303" s="200"/>
      <c r="AT303" s="201" t="s">
        <v>160</v>
      </c>
      <c r="AU303" s="201" t="s">
        <v>83</v>
      </c>
      <c r="AV303" s="13" t="s">
        <v>83</v>
      </c>
      <c r="AW303" s="13" t="s">
        <v>34</v>
      </c>
      <c r="AX303" s="13" t="s">
        <v>73</v>
      </c>
      <c r="AY303" s="201" t="s">
        <v>150</v>
      </c>
    </row>
    <row r="304" spans="1:65" s="13" customFormat="1" ht="11.25">
      <c r="B304" s="190"/>
      <c r="C304" s="191"/>
      <c r="D304" s="192" t="s">
        <v>160</v>
      </c>
      <c r="E304" s="193" t="s">
        <v>21</v>
      </c>
      <c r="F304" s="194" t="s">
        <v>358</v>
      </c>
      <c r="G304" s="191"/>
      <c r="H304" s="195">
        <v>2.133</v>
      </c>
      <c r="I304" s="196"/>
      <c r="J304" s="191"/>
      <c r="K304" s="191"/>
      <c r="L304" s="197"/>
      <c r="M304" s="198"/>
      <c r="N304" s="199"/>
      <c r="O304" s="199"/>
      <c r="P304" s="199"/>
      <c r="Q304" s="199"/>
      <c r="R304" s="199"/>
      <c r="S304" s="199"/>
      <c r="T304" s="200"/>
      <c r="AT304" s="201" t="s">
        <v>160</v>
      </c>
      <c r="AU304" s="201" t="s">
        <v>83</v>
      </c>
      <c r="AV304" s="13" t="s">
        <v>83</v>
      </c>
      <c r="AW304" s="13" t="s">
        <v>34</v>
      </c>
      <c r="AX304" s="13" t="s">
        <v>73</v>
      </c>
      <c r="AY304" s="201" t="s">
        <v>150</v>
      </c>
    </row>
    <row r="305" spans="1:65" s="13" customFormat="1" ht="11.25">
      <c r="B305" s="190"/>
      <c r="C305" s="191"/>
      <c r="D305" s="192" t="s">
        <v>160</v>
      </c>
      <c r="E305" s="193" t="s">
        <v>21</v>
      </c>
      <c r="F305" s="194" t="s">
        <v>359</v>
      </c>
      <c r="G305" s="191"/>
      <c r="H305" s="195">
        <v>0.48399999999999999</v>
      </c>
      <c r="I305" s="196"/>
      <c r="J305" s="191"/>
      <c r="K305" s="191"/>
      <c r="L305" s="197"/>
      <c r="M305" s="198"/>
      <c r="N305" s="199"/>
      <c r="O305" s="199"/>
      <c r="P305" s="199"/>
      <c r="Q305" s="199"/>
      <c r="R305" s="199"/>
      <c r="S305" s="199"/>
      <c r="T305" s="200"/>
      <c r="AT305" s="201" t="s">
        <v>160</v>
      </c>
      <c r="AU305" s="201" t="s">
        <v>83</v>
      </c>
      <c r="AV305" s="13" t="s">
        <v>83</v>
      </c>
      <c r="AW305" s="13" t="s">
        <v>34</v>
      </c>
      <c r="AX305" s="13" t="s">
        <v>73</v>
      </c>
      <c r="AY305" s="201" t="s">
        <v>150</v>
      </c>
    </row>
    <row r="306" spans="1:65" s="13" customFormat="1" ht="11.25">
      <c r="B306" s="190"/>
      <c r="C306" s="191"/>
      <c r="D306" s="192" t="s">
        <v>160</v>
      </c>
      <c r="E306" s="193" t="s">
        <v>21</v>
      </c>
      <c r="F306" s="194" t="s">
        <v>360</v>
      </c>
      <c r="G306" s="191"/>
      <c r="H306" s="195">
        <v>5.8079999999999998</v>
      </c>
      <c r="I306" s="196"/>
      <c r="J306" s="191"/>
      <c r="K306" s="191"/>
      <c r="L306" s="197"/>
      <c r="M306" s="198"/>
      <c r="N306" s="199"/>
      <c r="O306" s="199"/>
      <c r="P306" s="199"/>
      <c r="Q306" s="199"/>
      <c r="R306" s="199"/>
      <c r="S306" s="199"/>
      <c r="T306" s="200"/>
      <c r="AT306" s="201" t="s">
        <v>160</v>
      </c>
      <c r="AU306" s="201" t="s">
        <v>83</v>
      </c>
      <c r="AV306" s="13" t="s">
        <v>83</v>
      </c>
      <c r="AW306" s="13" t="s">
        <v>34</v>
      </c>
      <c r="AX306" s="13" t="s">
        <v>73</v>
      </c>
      <c r="AY306" s="201" t="s">
        <v>150</v>
      </c>
    </row>
    <row r="307" spans="1:65" s="13" customFormat="1" ht="11.25">
      <c r="B307" s="190"/>
      <c r="C307" s="191"/>
      <c r="D307" s="192" t="s">
        <v>160</v>
      </c>
      <c r="E307" s="193" t="s">
        <v>21</v>
      </c>
      <c r="F307" s="194" t="s">
        <v>361</v>
      </c>
      <c r="G307" s="191"/>
      <c r="H307" s="195">
        <v>0.504</v>
      </c>
      <c r="I307" s="196"/>
      <c r="J307" s="191"/>
      <c r="K307" s="191"/>
      <c r="L307" s="197"/>
      <c r="M307" s="198"/>
      <c r="N307" s="199"/>
      <c r="O307" s="199"/>
      <c r="P307" s="199"/>
      <c r="Q307" s="199"/>
      <c r="R307" s="199"/>
      <c r="S307" s="199"/>
      <c r="T307" s="200"/>
      <c r="AT307" s="201" t="s">
        <v>160</v>
      </c>
      <c r="AU307" s="201" t="s">
        <v>83</v>
      </c>
      <c r="AV307" s="13" t="s">
        <v>83</v>
      </c>
      <c r="AW307" s="13" t="s">
        <v>34</v>
      </c>
      <c r="AX307" s="13" t="s">
        <v>73</v>
      </c>
      <c r="AY307" s="201" t="s">
        <v>150</v>
      </c>
    </row>
    <row r="308" spans="1:65" s="13" customFormat="1" ht="11.25">
      <c r="B308" s="190"/>
      <c r="C308" s="191"/>
      <c r="D308" s="192" t="s">
        <v>160</v>
      </c>
      <c r="E308" s="193" t="s">
        <v>21</v>
      </c>
      <c r="F308" s="194" t="s">
        <v>362</v>
      </c>
      <c r="G308" s="191"/>
      <c r="H308" s="195">
        <v>0.75600000000000001</v>
      </c>
      <c r="I308" s="196"/>
      <c r="J308" s="191"/>
      <c r="K308" s="191"/>
      <c r="L308" s="197"/>
      <c r="M308" s="198"/>
      <c r="N308" s="199"/>
      <c r="O308" s="199"/>
      <c r="P308" s="199"/>
      <c r="Q308" s="199"/>
      <c r="R308" s="199"/>
      <c r="S308" s="199"/>
      <c r="T308" s="200"/>
      <c r="AT308" s="201" t="s">
        <v>160</v>
      </c>
      <c r="AU308" s="201" t="s">
        <v>83</v>
      </c>
      <c r="AV308" s="13" t="s">
        <v>83</v>
      </c>
      <c r="AW308" s="13" t="s">
        <v>34</v>
      </c>
      <c r="AX308" s="13" t="s">
        <v>73</v>
      </c>
      <c r="AY308" s="201" t="s">
        <v>150</v>
      </c>
    </row>
    <row r="309" spans="1:65" s="14" customFormat="1" ht="11.25">
      <c r="B309" s="202"/>
      <c r="C309" s="203"/>
      <c r="D309" s="192" t="s">
        <v>160</v>
      </c>
      <c r="E309" s="204" t="s">
        <v>21</v>
      </c>
      <c r="F309" s="205" t="s">
        <v>162</v>
      </c>
      <c r="G309" s="203"/>
      <c r="H309" s="206">
        <v>10.159000000000001</v>
      </c>
      <c r="I309" s="207"/>
      <c r="J309" s="203"/>
      <c r="K309" s="203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160</v>
      </c>
      <c r="AU309" s="212" t="s">
        <v>83</v>
      </c>
      <c r="AV309" s="14" t="s">
        <v>157</v>
      </c>
      <c r="AW309" s="14" t="s">
        <v>34</v>
      </c>
      <c r="AX309" s="14" t="s">
        <v>81</v>
      </c>
      <c r="AY309" s="212" t="s">
        <v>150</v>
      </c>
    </row>
    <row r="310" spans="1:65" s="2" customFormat="1" ht="24.2" customHeight="1">
      <c r="A310" s="37"/>
      <c r="B310" s="38"/>
      <c r="C310" s="172" t="s">
        <v>243</v>
      </c>
      <c r="D310" s="172" t="s">
        <v>152</v>
      </c>
      <c r="E310" s="173" t="s">
        <v>363</v>
      </c>
      <c r="F310" s="174" t="s">
        <v>364</v>
      </c>
      <c r="G310" s="175" t="s">
        <v>182</v>
      </c>
      <c r="H310" s="176">
        <v>153.29900000000001</v>
      </c>
      <c r="I310" s="177"/>
      <c r="J310" s="178">
        <f>ROUND(I310*H310,2)</f>
        <v>0</v>
      </c>
      <c r="K310" s="174" t="s">
        <v>156</v>
      </c>
      <c r="L310" s="42"/>
      <c r="M310" s="179" t="s">
        <v>21</v>
      </c>
      <c r="N310" s="180" t="s">
        <v>44</v>
      </c>
      <c r="O310" s="67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3" t="s">
        <v>157</v>
      </c>
      <c r="AT310" s="183" t="s">
        <v>152</v>
      </c>
      <c r="AU310" s="183" t="s">
        <v>83</v>
      </c>
      <c r="AY310" s="20" t="s">
        <v>150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20" t="s">
        <v>81</v>
      </c>
      <c r="BK310" s="184">
        <f>ROUND(I310*H310,2)</f>
        <v>0</v>
      </c>
      <c r="BL310" s="20" t="s">
        <v>157</v>
      </c>
      <c r="BM310" s="183" t="s">
        <v>365</v>
      </c>
    </row>
    <row r="311" spans="1:65" s="2" customFormat="1" ht="11.25">
      <c r="A311" s="37"/>
      <c r="B311" s="38"/>
      <c r="C311" s="39"/>
      <c r="D311" s="185" t="s">
        <v>158</v>
      </c>
      <c r="E311" s="39"/>
      <c r="F311" s="186" t="s">
        <v>366</v>
      </c>
      <c r="G311" s="39"/>
      <c r="H311" s="39"/>
      <c r="I311" s="187"/>
      <c r="J311" s="39"/>
      <c r="K311" s="39"/>
      <c r="L311" s="42"/>
      <c r="M311" s="188"/>
      <c r="N311" s="189"/>
      <c r="O311" s="67"/>
      <c r="P311" s="67"/>
      <c r="Q311" s="67"/>
      <c r="R311" s="67"/>
      <c r="S311" s="67"/>
      <c r="T311" s="68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20" t="s">
        <v>158</v>
      </c>
      <c r="AU311" s="20" t="s">
        <v>83</v>
      </c>
    </row>
    <row r="312" spans="1:65" s="15" customFormat="1" ht="11.25">
      <c r="B312" s="213"/>
      <c r="C312" s="214"/>
      <c r="D312" s="192" t="s">
        <v>160</v>
      </c>
      <c r="E312" s="215" t="s">
        <v>21</v>
      </c>
      <c r="F312" s="216" t="s">
        <v>185</v>
      </c>
      <c r="G312" s="214"/>
      <c r="H312" s="215" t="s">
        <v>21</v>
      </c>
      <c r="I312" s="217"/>
      <c r="J312" s="214"/>
      <c r="K312" s="214"/>
      <c r="L312" s="218"/>
      <c r="M312" s="219"/>
      <c r="N312" s="220"/>
      <c r="O312" s="220"/>
      <c r="P312" s="220"/>
      <c r="Q312" s="220"/>
      <c r="R312" s="220"/>
      <c r="S312" s="220"/>
      <c r="T312" s="221"/>
      <c r="AT312" s="222" t="s">
        <v>160</v>
      </c>
      <c r="AU312" s="222" t="s">
        <v>83</v>
      </c>
      <c r="AV312" s="15" t="s">
        <v>81</v>
      </c>
      <c r="AW312" s="15" t="s">
        <v>34</v>
      </c>
      <c r="AX312" s="15" t="s">
        <v>73</v>
      </c>
      <c r="AY312" s="222" t="s">
        <v>150</v>
      </c>
    </row>
    <row r="313" spans="1:65" s="13" customFormat="1" ht="11.25">
      <c r="B313" s="190"/>
      <c r="C313" s="191"/>
      <c r="D313" s="192" t="s">
        <v>160</v>
      </c>
      <c r="E313" s="193" t="s">
        <v>21</v>
      </c>
      <c r="F313" s="194" t="s">
        <v>367</v>
      </c>
      <c r="G313" s="191"/>
      <c r="H313" s="195">
        <v>6.3</v>
      </c>
      <c r="I313" s="196"/>
      <c r="J313" s="191"/>
      <c r="K313" s="191"/>
      <c r="L313" s="197"/>
      <c r="M313" s="198"/>
      <c r="N313" s="199"/>
      <c r="O313" s="199"/>
      <c r="P313" s="199"/>
      <c r="Q313" s="199"/>
      <c r="R313" s="199"/>
      <c r="S313" s="199"/>
      <c r="T313" s="200"/>
      <c r="AT313" s="201" t="s">
        <v>160</v>
      </c>
      <c r="AU313" s="201" t="s">
        <v>83</v>
      </c>
      <c r="AV313" s="13" t="s">
        <v>83</v>
      </c>
      <c r="AW313" s="13" t="s">
        <v>34</v>
      </c>
      <c r="AX313" s="13" t="s">
        <v>73</v>
      </c>
      <c r="AY313" s="201" t="s">
        <v>150</v>
      </c>
    </row>
    <row r="314" spans="1:65" s="13" customFormat="1" ht="11.25">
      <c r="B314" s="190"/>
      <c r="C314" s="191"/>
      <c r="D314" s="192" t="s">
        <v>160</v>
      </c>
      <c r="E314" s="193" t="s">
        <v>21</v>
      </c>
      <c r="F314" s="194" t="s">
        <v>368</v>
      </c>
      <c r="G314" s="191"/>
      <c r="H314" s="195">
        <v>11.099</v>
      </c>
      <c r="I314" s="196"/>
      <c r="J314" s="191"/>
      <c r="K314" s="191"/>
      <c r="L314" s="197"/>
      <c r="M314" s="198"/>
      <c r="N314" s="199"/>
      <c r="O314" s="199"/>
      <c r="P314" s="199"/>
      <c r="Q314" s="199"/>
      <c r="R314" s="199"/>
      <c r="S314" s="199"/>
      <c r="T314" s="200"/>
      <c r="AT314" s="201" t="s">
        <v>160</v>
      </c>
      <c r="AU314" s="201" t="s">
        <v>83</v>
      </c>
      <c r="AV314" s="13" t="s">
        <v>83</v>
      </c>
      <c r="AW314" s="13" t="s">
        <v>34</v>
      </c>
      <c r="AX314" s="13" t="s">
        <v>73</v>
      </c>
      <c r="AY314" s="201" t="s">
        <v>150</v>
      </c>
    </row>
    <row r="315" spans="1:65" s="13" customFormat="1" ht="11.25">
      <c r="B315" s="190"/>
      <c r="C315" s="191"/>
      <c r="D315" s="192" t="s">
        <v>160</v>
      </c>
      <c r="E315" s="193" t="s">
        <v>21</v>
      </c>
      <c r="F315" s="194" t="s">
        <v>369</v>
      </c>
      <c r="G315" s="191"/>
      <c r="H315" s="195">
        <v>45.58</v>
      </c>
      <c r="I315" s="196"/>
      <c r="J315" s="191"/>
      <c r="K315" s="191"/>
      <c r="L315" s="197"/>
      <c r="M315" s="198"/>
      <c r="N315" s="199"/>
      <c r="O315" s="199"/>
      <c r="P315" s="199"/>
      <c r="Q315" s="199"/>
      <c r="R315" s="199"/>
      <c r="S315" s="199"/>
      <c r="T315" s="200"/>
      <c r="AT315" s="201" t="s">
        <v>160</v>
      </c>
      <c r="AU315" s="201" t="s">
        <v>83</v>
      </c>
      <c r="AV315" s="13" t="s">
        <v>83</v>
      </c>
      <c r="AW315" s="13" t="s">
        <v>34</v>
      </c>
      <c r="AX315" s="13" t="s">
        <v>73</v>
      </c>
      <c r="AY315" s="201" t="s">
        <v>150</v>
      </c>
    </row>
    <row r="316" spans="1:65" s="13" customFormat="1" ht="11.25">
      <c r="B316" s="190"/>
      <c r="C316" s="191"/>
      <c r="D316" s="192" t="s">
        <v>160</v>
      </c>
      <c r="E316" s="193" t="s">
        <v>21</v>
      </c>
      <c r="F316" s="194" t="s">
        <v>370</v>
      </c>
      <c r="G316" s="191"/>
      <c r="H316" s="195">
        <v>49.82</v>
      </c>
      <c r="I316" s="196"/>
      <c r="J316" s="191"/>
      <c r="K316" s="191"/>
      <c r="L316" s="197"/>
      <c r="M316" s="198"/>
      <c r="N316" s="199"/>
      <c r="O316" s="199"/>
      <c r="P316" s="199"/>
      <c r="Q316" s="199"/>
      <c r="R316" s="199"/>
      <c r="S316" s="199"/>
      <c r="T316" s="200"/>
      <c r="AT316" s="201" t="s">
        <v>160</v>
      </c>
      <c r="AU316" s="201" t="s">
        <v>83</v>
      </c>
      <c r="AV316" s="13" t="s">
        <v>83</v>
      </c>
      <c r="AW316" s="13" t="s">
        <v>34</v>
      </c>
      <c r="AX316" s="13" t="s">
        <v>73</v>
      </c>
      <c r="AY316" s="201" t="s">
        <v>150</v>
      </c>
    </row>
    <row r="317" spans="1:65" s="13" customFormat="1" ht="11.25">
      <c r="B317" s="190"/>
      <c r="C317" s="191"/>
      <c r="D317" s="192" t="s">
        <v>160</v>
      </c>
      <c r="E317" s="193" t="s">
        <v>21</v>
      </c>
      <c r="F317" s="194" t="s">
        <v>371</v>
      </c>
      <c r="G317" s="191"/>
      <c r="H317" s="195">
        <v>40.5</v>
      </c>
      <c r="I317" s="196"/>
      <c r="J317" s="191"/>
      <c r="K317" s="191"/>
      <c r="L317" s="197"/>
      <c r="M317" s="198"/>
      <c r="N317" s="199"/>
      <c r="O317" s="199"/>
      <c r="P317" s="199"/>
      <c r="Q317" s="199"/>
      <c r="R317" s="199"/>
      <c r="S317" s="199"/>
      <c r="T317" s="200"/>
      <c r="AT317" s="201" t="s">
        <v>160</v>
      </c>
      <c r="AU317" s="201" t="s">
        <v>83</v>
      </c>
      <c r="AV317" s="13" t="s">
        <v>83</v>
      </c>
      <c r="AW317" s="13" t="s">
        <v>34</v>
      </c>
      <c r="AX317" s="13" t="s">
        <v>73</v>
      </c>
      <c r="AY317" s="201" t="s">
        <v>150</v>
      </c>
    </row>
    <row r="318" spans="1:65" s="14" customFormat="1" ht="11.25">
      <c r="B318" s="202"/>
      <c r="C318" s="203"/>
      <c r="D318" s="192" t="s">
        <v>160</v>
      </c>
      <c r="E318" s="204" t="s">
        <v>21</v>
      </c>
      <c r="F318" s="205" t="s">
        <v>162</v>
      </c>
      <c r="G318" s="203"/>
      <c r="H318" s="206">
        <v>153.29900000000001</v>
      </c>
      <c r="I318" s="207"/>
      <c r="J318" s="203"/>
      <c r="K318" s="203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160</v>
      </c>
      <c r="AU318" s="212" t="s">
        <v>83</v>
      </c>
      <c r="AV318" s="14" t="s">
        <v>157</v>
      </c>
      <c r="AW318" s="14" t="s">
        <v>34</v>
      </c>
      <c r="AX318" s="14" t="s">
        <v>81</v>
      </c>
      <c r="AY318" s="212" t="s">
        <v>150</v>
      </c>
    </row>
    <row r="319" spans="1:65" s="2" customFormat="1" ht="44.25" customHeight="1">
      <c r="A319" s="37"/>
      <c r="B319" s="38"/>
      <c r="C319" s="172" t="s">
        <v>372</v>
      </c>
      <c r="D319" s="172" t="s">
        <v>152</v>
      </c>
      <c r="E319" s="173" t="s">
        <v>373</v>
      </c>
      <c r="F319" s="174" t="s">
        <v>374</v>
      </c>
      <c r="G319" s="175" t="s">
        <v>262</v>
      </c>
      <c r="H319" s="176">
        <v>36.299999999999997</v>
      </c>
      <c r="I319" s="177"/>
      <c r="J319" s="178">
        <f>ROUND(I319*H319,2)</f>
        <v>0</v>
      </c>
      <c r="K319" s="174" t="s">
        <v>284</v>
      </c>
      <c r="L319" s="42"/>
      <c r="M319" s="179" t="s">
        <v>21</v>
      </c>
      <c r="N319" s="180" t="s">
        <v>44</v>
      </c>
      <c r="O319" s="67"/>
      <c r="P319" s="181">
        <f>O319*H319</f>
        <v>0</v>
      </c>
      <c r="Q319" s="181">
        <v>0</v>
      </c>
      <c r="R319" s="181">
        <f>Q319*H319</f>
        <v>0</v>
      </c>
      <c r="S319" s="181">
        <v>0</v>
      </c>
      <c r="T319" s="182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3" t="s">
        <v>157</v>
      </c>
      <c r="AT319" s="183" t="s">
        <v>152</v>
      </c>
      <c r="AU319" s="183" t="s">
        <v>83</v>
      </c>
      <c r="AY319" s="20" t="s">
        <v>150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20" t="s">
        <v>81</v>
      </c>
      <c r="BK319" s="184">
        <f>ROUND(I319*H319,2)</f>
        <v>0</v>
      </c>
      <c r="BL319" s="20" t="s">
        <v>157</v>
      </c>
      <c r="BM319" s="183" t="s">
        <v>375</v>
      </c>
    </row>
    <row r="320" spans="1:65" s="15" customFormat="1" ht="11.25">
      <c r="B320" s="213"/>
      <c r="C320" s="214"/>
      <c r="D320" s="192" t="s">
        <v>160</v>
      </c>
      <c r="E320" s="215" t="s">
        <v>21</v>
      </c>
      <c r="F320" s="216" t="s">
        <v>185</v>
      </c>
      <c r="G320" s="214"/>
      <c r="H320" s="215" t="s">
        <v>21</v>
      </c>
      <c r="I320" s="217"/>
      <c r="J320" s="214"/>
      <c r="K320" s="214"/>
      <c r="L320" s="218"/>
      <c r="M320" s="219"/>
      <c r="N320" s="220"/>
      <c r="O320" s="220"/>
      <c r="P320" s="220"/>
      <c r="Q320" s="220"/>
      <c r="R320" s="220"/>
      <c r="S320" s="220"/>
      <c r="T320" s="221"/>
      <c r="AT320" s="222" t="s">
        <v>160</v>
      </c>
      <c r="AU320" s="222" t="s">
        <v>83</v>
      </c>
      <c r="AV320" s="15" t="s">
        <v>81</v>
      </c>
      <c r="AW320" s="15" t="s">
        <v>34</v>
      </c>
      <c r="AX320" s="15" t="s">
        <v>73</v>
      </c>
      <c r="AY320" s="222" t="s">
        <v>150</v>
      </c>
    </row>
    <row r="321" spans="1:65" s="13" customFormat="1" ht="11.25">
      <c r="B321" s="190"/>
      <c r="C321" s="191"/>
      <c r="D321" s="192" t="s">
        <v>160</v>
      </c>
      <c r="E321" s="193" t="s">
        <v>21</v>
      </c>
      <c r="F321" s="194" t="s">
        <v>376</v>
      </c>
      <c r="G321" s="191"/>
      <c r="H321" s="195">
        <v>12.4</v>
      </c>
      <c r="I321" s="196"/>
      <c r="J321" s="191"/>
      <c r="K321" s="191"/>
      <c r="L321" s="197"/>
      <c r="M321" s="198"/>
      <c r="N321" s="199"/>
      <c r="O321" s="199"/>
      <c r="P321" s="199"/>
      <c r="Q321" s="199"/>
      <c r="R321" s="199"/>
      <c r="S321" s="199"/>
      <c r="T321" s="200"/>
      <c r="AT321" s="201" t="s">
        <v>160</v>
      </c>
      <c r="AU321" s="201" t="s">
        <v>83</v>
      </c>
      <c r="AV321" s="13" t="s">
        <v>83</v>
      </c>
      <c r="AW321" s="13" t="s">
        <v>34</v>
      </c>
      <c r="AX321" s="13" t="s">
        <v>73</v>
      </c>
      <c r="AY321" s="201" t="s">
        <v>150</v>
      </c>
    </row>
    <row r="322" spans="1:65" s="13" customFormat="1" ht="11.25">
      <c r="B322" s="190"/>
      <c r="C322" s="191"/>
      <c r="D322" s="192" t="s">
        <v>160</v>
      </c>
      <c r="E322" s="193" t="s">
        <v>21</v>
      </c>
      <c r="F322" s="194" t="s">
        <v>377</v>
      </c>
      <c r="G322" s="191"/>
      <c r="H322" s="195">
        <v>23.9</v>
      </c>
      <c r="I322" s="196"/>
      <c r="J322" s="191"/>
      <c r="K322" s="191"/>
      <c r="L322" s="197"/>
      <c r="M322" s="198"/>
      <c r="N322" s="199"/>
      <c r="O322" s="199"/>
      <c r="P322" s="199"/>
      <c r="Q322" s="199"/>
      <c r="R322" s="199"/>
      <c r="S322" s="199"/>
      <c r="T322" s="200"/>
      <c r="AT322" s="201" t="s">
        <v>160</v>
      </c>
      <c r="AU322" s="201" t="s">
        <v>83</v>
      </c>
      <c r="AV322" s="13" t="s">
        <v>83</v>
      </c>
      <c r="AW322" s="13" t="s">
        <v>34</v>
      </c>
      <c r="AX322" s="13" t="s">
        <v>73</v>
      </c>
      <c r="AY322" s="201" t="s">
        <v>150</v>
      </c>
    </row>
    <row r="323" spans="1:65" s="14" customFormat="1" ht="11.25">
      <c r="B323" s="202"/>
      <c r="C323" s="203"/>
      <c r="D323" s="192" t="s">
        <v>160</v>
      </c>
      <c r="E323" s="204" t="s">
        <v>21</v>
      </c>
      <c r="F323" s="205" t="s">
        <v>162</v>
      </c>
      <c r="G323" s="203"/>
      <c r="H323" s="206">
        <v>36.299999999999997</v>
      </c>
      <c r="I323" s="207"/>
      <c r="J323" s="203"/>
      <c r="K323" s="203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160</v>
      </c>
      <c r="AU323" s="212" t="s">
        <v>83</v>
      </c>
      <c r="AV323" s="14" t="s">
        <v>157</v>
      </c>
      <c r="AW323" s="14" t="s">
        <v>34</v>
      </c>
      <c r="AX323" s="14" t="s">
        <v>81</v>
      </c>
      <c r="AY323" s="212" t="s">
        <v>150</v>
      </c>
    </row>
    <row r="324" spans="1:65" s="2" customFormat="1" ht="24.2" customHeight="1">
      <c r="A324" s="37"/>
      <c r="B324" s="38"/>
      <c r="C324" s="223" t="s">
        <v>252</v>
      </c>
      <c r="D324" s="223" t="s">
        <v>301</v>
      </c>
      <c r="E324" s="224" t="s">
        <v>378</v>
      </c>
      <c r="F324" s="225" t="s">
        <v>379</v>
      </c>
      <c r="G324" s="226" t="s">
        <v>262</v>
      </c>
      <c r="H324" s="227">
        <v>38.115000000000002</v>
      </c>
      <c r="I324" s="228"/>
      <c r="J324" s="229">
        <f>ROUND(I324*H324,2)</f>
        <v>0</v>
      </c>
      <c r="K324" s="225" t="s">
        <v>156</v>
      </c>
      <c r="L324" s="230"/>
      <c r="M324" s="231" t="s">
        <v>21</v>
      </c>
      <c r="N324" s="232" t="s">
        <v>44</v>
      </c>
      <c r="O324" s="67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3" t="s">
        <v>176</v>
      </c>
      <c r="AT324" s="183" t="s">
        <v>301</v>
      </c>
      <c r="AU324" s="183" t="s">
        <v>83</v>
      </c>
      <c r="AY324" s="20" t="s">
        <v>150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20" t="s">
        <v>81</v>
      </c>
      <c r="BK324" s="184">
        <f>ROUND(I324*H324,2)</f>
        <v>0</v>
      </c>
      <c r="BL324" s="20" t="s">
        <v>157</v>
      </c>
      <c r="BM324" s="183" t="s">
        <v>380</v>
      </c>
    </row>
    <row r="325" spans="1:65" s="13" customFormat="1" ht="11.25">
      <c r="B325" s="190"/>
      <c r="C325" s="191"/>
      <c r="D325" s="192" t="s">
        <v>160</v>
      </c>
      <c r="E325" s="193" t="s">
        <v>21</v>
      </c>
      <c r="F325" s="194" t="s">
        <v>381</v>
      </c>
      <c r="G325" s="191"/>
      <c r="H325" s="195">
        <v>38.115000000000002</v>
      </c>
      <c r="I325" s="196"/>
      <c r="J325" s="191"/>
      <c r="K325" s="191"/>
      <c r="L325" s="197"/>
      <c r="M325" s="198"/>
      <c r="N325" s="199"/>
      <c r="O325" s="199"/>
      <c r="P325" s="199"/>
      <c r="Q325" s="199"/>
      <c r="R325" s="199"/>
      <c r="S325" s="199"/>
      <c r="T325" s="200"/>
      <c r="AT325" s="201" t="s">
        <v>160</v>
      </c>
      <c r="AU325" s="201" t="s">
        <v>83</v>
      </c>
      <c r="AV325" s="13" t="s">
        <v>83</v>
      </c>
      <c r="AW325" s="13" t="s">
        <v>34</v>
      </c>
      <c r="AX325" s="13" t="s">
        <v>73</v>
      </c>
      <c r="AY325" s="201" t="s">
        <v>150</v>
      </c>
    </row>
    <row r="326" spans="1:65" s="14" customFormat="1" ht="11.25">
      <c r="B326" s="202"/>
      <c r="C326" s="203"/>
      <c r="D326" s="192" t="s">
        <v>160</v>
      </c>
      <c r="E326" s="204" t="s">
        <v>21</v>
      </c>
      <c r="F326" s="205" t="s">
        <v>162</v>
      </c>
      <c r="G326" s="203"/>
      <c r="H326" s="206">
        <v>38.115000000000002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160</v>
      </c>
      <c r="AU326" s="212" t="s">
        <v>83</v>
      </c>
      <c r="AV326" s="14" t="s">
        <v>157</v>
      </c>
      <c r="AW326" s="14" t="s">
        <v>34</v>
      </c>
      <c r="AX326" s="14" t="s">
        <v>81</v>
      </c>
      <c r="AY326" s="212" t="s">
        <v>150</v>
      </c>
    </row>
    <row r="327" spans="1:65" s="2" customFormat="1" ht="33" customHeight="1">
      <c r="A327" s="37"/>
      <c r="B327" s="38"/>
      <c r="C327" s="172" t="s">
        <v>382</v>
      </c>
      <c r="D327" s="172" t="s">
        <v>152</v>
      </c>
      <c r="E327" s="173" t="s">
        <v>383</v>
      </c>
      <c r="F327" s="174" t="s">
        <v>384</v>
      </c>
      <c r="G327" s="175" t="s">
        <v>190</v>
      </c>
      <c r="H327" s="176">
        <v>41</v>
      </c>
      <c r="I327" s="177"/>
      <c r="J327" s="178">
        <f>ROUND(I327*H327,2)</f>
        <v>0</v>
      </c>
      <c r="K327" s="174" t="s">
        <v>385</v>
      </c>
      <c r="L327" s="42"/>
      <c r="M327" s="179" t="s">
        <v>21</v>
      </c>
      <c r="N327" s="180" t="s">
        <v>44</v>
      </c>
      <c r="O327" s="67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3" t="s">
        <v>157</v>
      </c>
      <c r="AT327" s="183" t="s">
        <v>152</v>
      </c>
      <c r="AU327" s="183" t="s">
        <v>83</v>
      </c>
      <c r="AY327" s="20" t="s">
        <v>150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20" t="s">
        <v>81</v>
      </c>
      <c r="BK327" s="184">
        <f>ROUND(I327*H327,2)</f>
        <v>0</v>
      </c>
      <c r="BL327" s="20" t="s">
        <v>157</v>
      </c>
      <c r="BM327" s="183" t="s">
        <v>386</v>
      </c>
    </row>
    <row r="328" spans="1:65" s="2" customFormat="1" ht="11.25">
      <c r="A328" s="37"/>
      <c r="B328" s="38"/>
      <c r="C328" s="39"/>
      <c r="D328" s="185" t="s">
        <v>158</v>
      </c>
      <c r="E328" s="39"/>
      <c r="F328" s="186" t="s">
        <v>387</v>
      </c>
      <c r="G328" s="39"/>
      <c r="H328" s="39"/>
      <c r="I328" s="187"/>
      <c r="J328" s="39"/>
      <c r="K328" s="39"/>
      <c r="L328" s="42"/>
      <c r="M328" s="188"/>
      <c r="N328" s="189"/>
      <c r="O328" s="67"/>
      <c r="P328" s="67"/>
      <c r="Q328" s="67"/>
      <c r="R328" s="67"/>
      <c r="S328" s="67"/>
      <c r="T328" s="68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20" t="s">
        <v>158</v>
      </c>
      <c r="AU328" s="20" t="s">
        <v>83</v>
      </c>
    </row>
    <row r="329" spans="1:65" s="13" customFormat="1" ht="11.25">
      <c r="B329" s="190"/>
      <c r="C329" s="191"/>
      <c r="D329" s="192" t="s">
        <v>160</v>
      </c>
      <c r="E329" s="193" t="s">
        <v>21</v>
      </c>
      <c r="F329" s="194" t="s">
        <v>388</v>
      </c>
      <c r="G329" s="191"/>
      <c r="H329" s="195">
        <v>20</v>
      </c>
      <c r="I329" s="196"/>
      <c r="J329" s="191"/>
      <c r="K329" s="191"/>
      <c r="L329" s="197"/>
      <c r="M329" s="198"/>
      <c r="N329" s="199"/>
      <c r="O329" s="199"/>
      <c r="P329" s="199"/>
      <c r="Q329" s="199"/>
      <c r="R329" s="199"/>
      <c r="S329" s="199"/>
      <c r="T329" s="200"/>
      <c r="AT329" s="201" t="s">
        <v>160</v>
      </c>
      <c r="AU329" s="201" t="s">
        <v>83</v>
      </c>
      <c r="AV329" s="13" t="s">
        <v>83</v>
      </c>
      <c r="AW329" s="13" t="s">
        <v>34</v>
      </c>
      <c r="AX329" s="13" t="s">
        <v>73</v>
      </c>
      <c r="AY329" s="201" t="s">
        <v>150</v>
      </c>
    </row>
    <row r="330" spans="1:65" s="13" customFormat="1" ht="11.25">
      <c r="B330" s="190"/>
      <c r="C330" s="191"/>
      <c r="D330" s="192" t="s">
        <v>160</v>
      </c>
      <c r="E330" s="193" t="s">
        <v>21</v>
      </c>
      <c r="F330" s="194" t="s">
        <v>389</v>
      </c>
      <c r="G330" s="191"/>
      <c r="H330" s="195">
        <v>21</v>
      </c>
      <c r="I330" s="196"/>
      <c r="J330" s="191"/>
      <c r="K330" s="191"/>
      <c r="L330" s="197"/>
      <c r="M330" s="198"/>
      <c r="N330" s="199"/>
      <c r="O330" s="199"/>
      <c r="P330" s="199"/>
      <c r="Q330" s="199"/>
      <c r="R330" s="199"/>
      <c r="S330" s="199"/>
      <c r="T330" s="200"/>
      <c r="AT330" s="201" t="s">
        <v>160</v>
      </c>
      <c r="AU330" s="201" t="s">
        <v>83</v>
      </c>
      <c r="AV330" s="13" t="s">
        <v>83</v>
      </c>
      <c r="AW330" s="13" t="s">
        <v>34</v>
      </c>
      <c r="AX330" s="13" t="s">
        <v>73</v>
      </c>
      <c r="AY330" s="201" t="s">
        <v>150</v>
      </c>
    </row>
    <row r="331" spans="1:65" s="14" customFormat="1" ht="11.25">
      <c r="B331" s="202"/>
      <c r="C331" s="203"/>
      <c r="D331" s="192" t="s">
        <v>160</v>
      </c>
      <c r="E331" s="204" t="s">
        <v>21</v>
      </c>
      <c r="F331" s="205" t="s">
        <v>162</v>
      </c>
      <c r="G331" s="203"/>
      <c r="H331" s="206">
        <v>41</v>
      </c>
      <c r="I331" s="207"/>
      <c r="J331" s="203"/>
      <c r="K331" s="203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160</v>
      </c>
      <c r="AU331" s="212" t="s">
        <v>83</v>
      </c>
      <c r="AV331" s="14" t="s">
        <v>157</v>
      </c>
      <c r="AW331" s="14" t="s">
        <v>34</v>
      </c>
      <c r="AX331" s="14" t="s">
        <v>81</v>
      </c>
      <c r="AY331" s="212" t="s">
        <v>150</v>
      </c>
    </row>
    <row r="332" spans="1:65" s="2" customFormat="1" ht="21.75" customHeight="1">
      <c r="A332" s="37"/>
      <c r="B332" s="38"/>
      <c r="C332" s="172" t="s">
        <v>263</v>
      </c>
      <c r="D332" s="172" t="s">
        <v>152</v>
      </c>
      <c r="E332" s="173" t="s">
        <v>390</v>
      </c>
      <c r="F332" s="174" t="s">
        <v>391</v>
      </c>
      <c r="G332" s="175" t="s">
        <v>182</v>
      </c>
      <c r="H332" s="176">
        <v>3</v>
      </c>
      <c r="I332" s="177"/>
      <c r="J332" s="178">
        <f>ROUND(I332*H332,2)</f>
        <v>0</v>
      </c>
      <c r="K332" s="174" t="s">
        <v>156</v>
      </c>
      <c r="L332" s="42"/>
      <c r="M332" s="179" t="s">
        <v>21</v>
      </c>
      <c r="N332" s="180" t="s">
        <v>44</v>
      </c>
      <c r="O332" s="67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3" t="s">
        <v>157</v>
      </c>
      <c r="AT332" s="183" t="s">
        <v>152</v>
      </c>
      <c r="AU332" s="183" t="s">
        <v>83</v>
      </c>
      <c r="AY332" s="20" t="s">
        <v>150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20" t="s">
        <v>81</v>
      </c>
      <c r="BK332" s="184">
        <f>ROUND(I332*H332,2)</f>
        <v>0</v>
      </c>
      <c r="BL332" s="20" t="s">
        <v>157</v>
      </c>
      <c r="BM332" s="183" t="s">
        <v>392</v>
      </c>
    </row>
    <row r="333" spans="1:65" s="2" customFormat="1" ht="11.25">
      <c r="A333" s="37"/>
      <c r="B333" s="38"/>
      <c r="C333" s="39"/>
      <c r="D333" s="185" t="s">
        <v>158</v>
      </c>
      <c r="E333" s="39"/>
      <c r="F333" s="186" t="s">
        <v>393</v>
      </c>
      <c r="G333" s="39"/>
      <c r="H333" s="39"/>
      <c r="I333" s="187"/>
      <c r="J333" s="39"/>
      <c r="K333" s="39"/>
      <c r="L333" s="42"/>
      <c r="M333" s="188"/>
      <c r="N333" s="189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20" t="s">
        <v>158</v>
      </c>
      <c r="AU333" s="20" t="s">
        <v>83</v>
      </c>
    </row>
    <row r="334" spans="1:65" s="13" customFormat="1" ht="11.25">
      <c r="B334" s="190"/>
      <c r="C334" s="191"/>
      <c r="D334" s="192" t="s">
        <v>160</v>
      </c>
      <c r="E334" s="193" t="s">
        <v>21</v>
      </c>
      <c r="F334" s="194" t="s">
        <v>394</v>
      </c>
      <c r="G334" s="191"/>
      <c r="H334" s="195">
        <v>3</v>
      </c>
      <c r="I334" s="196"/>
      <c r="J334" s="191"/>
      <c r="K334" s="191"/>
      <c r="L334" s="197"/>
      <c r="M334" s="198"/>
      <c r="N334" s="199"/>
      <c r="O334" s="199"/>
      <c r="P334" s="199"/>
      <c r="Q334" s="199"/>
      <c r="R334" s="199"/>
      <c r="S334" s="199"/>
      <c r="T334" s="200"/>
      <c r="AT334" s="201" t="s">
        <v>160</v>
      </c>
      <c r="AU334" s="201" t="s">
        <v>83</v>
      </c>
      <c r="AV334" s="13" t="s">
        <v>83</v>
      </c>
      <c r="AW334" s="13" t="s">
        <v>34</v>
      </c>
      <c r="AX334" s="13" t="s">
        <v>73</v>
      </c>
      <c r="AY334" s="201" t="s">
        <v>150</v>
      </c>
    </row>
    <row r="335" spans="1:65" s="14" customFormat="1" ht="11.25">
      <c r="B335" s="202"/>
      <c r="C335" s="203"/>
      <c r="D335" s="192" t="s">
        <v>160</v>
      </c>
      <c r="E335" s="204" t="s">
        <v>21</v>
      </c>
      <c r="F335" s="205" t="s">
        <v>162</v>
      </c>
      <c r="G335" s="203"/>
      <c r="H335" s="206">
        <v>3</v>
      </c>
      <c r="I335" s="207"/>
      <c r="J335" s="203"/>
      <c r="K335" s="203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160</v>
      </c>
      <c r="AU335" s="212" t="s">
        <v>83</v>
      </c>
      <c r="AV335" s="14" t="s">
        <v>157</v>
      </c>
      <c r="AW335" s="14" t="s">
        <v>34</v>
      </c>
      <c r="AX335" s="14" t="s">
        <v>81</v>
      </c>
      <c r="AY335" s="212" t="s">
        <v>150</v>
      </c>
    </row>
    <row r="336" spans="1:65" s="2" customFormat="1" ht="33" customHeight="1">
      <c r="A336" s="37"/>
      <c r="B336" s="38"/>
      <c r="C336" s="172" t="s">
        <v>395</v>
      </c>
      <c r="D336" s="172" t="s">
        <v>152</v>
      </c>
      <c r="E336" s="173" t="s">
        <v>396</v>
      </c>
      <c r="F336" s="174" t="s">
        <v>397</v>
      </c>
      <c r="G336" s="175" t="s">
        <v>190</v>
      </c>
      <c r="H336" s="176">
        <v>20</v>
      </c>
      <c r="I336" s="177"/>
      <c r="J336" s="178">
        <f>ROUND(I336*H336,2)</f>
        <v>0</v>
      </c>
      <c r="K336" s="174" t="s">
        <v>156</v>
      </c>
      <c r="L336" s="42"/>
      <c r="M336" s="179" t="s">
        <v>21</v>
      </c>
      <c r="N336" s="180" t="s">
        <v>44</v>
      </c>
      <c r="O336" s="67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3" t="s">
        <v>157</v>
      </c>
      <c r="AT336" s="183" t="s">
        <v>152</v>
      </c>
      <c r="AU336" s="183" t="s">
        <v>83</v>
      </c>
      <c r="AY336" s="20" t="s">
        <v>150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20" t="s">
        <v>81</v>
      </c>
      <c r="BK336" s="184">
        <f>ROUND(I336*H336,2)</f>
        <v>0</v>
      </c>
      <c r="BL336" s="20" t="s">
        <v>157</v>
      </c>
      <c r="BM336" s="183" t="s">
        <v>398</v>
      </c>
    </row>
    <row r="337" spans="1:65" s="2" customFormat="1" ht="11.25">
      <c r="A337" s="37"/>
      <c r="B337" s="38"/>
      <c r="C337" s="39"/>
      <c r="D337" s="185" t="s">
        <v>158</v>
      </c>
      <c r="E337" s="39"/>
      <c r="F337" s="186" t="s">
        <v>399</v>
      </c>
      <c r="G337" s="39"/>
      <c r="H337" s="39"/>
      <c r="I337" s="187"/>
      <c r="J337" s="39"/>
      <c r="K337" s="39"/>
      <c r="L337" s="42"/>
      <c r="M337" s="188"/>
      <c r="N337" s="189"/>
      <c r="O337" s="67"/>
      <c r="P337" s="67"/>
      <c r="Q337" s="67"/>
      <c r="R337" s="67"/>
      <c r="S337" s="67"/>
      <c r="T337" s="68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20" t="s">
        <v>158</v>
      </c>
      <c r="AU337" s="20" t="s">
        <v>83</v>
      </c>
    </row>
    <row r="338" spans="1:65" s="13" customFormat="1" ht="11.25">
      <c r="B338" s="190"/>
      <c r="C338" s="191"/>
      <c r="D338" s="192" t="s">
        <v>160</v>
      </c>
      <c r="E338" s="193" t="s">
        <v>21</v>
      </c>
      <c r="F338" s="194" t="s">
        <v>400</v>
      </c>
      <c r="G338" s="191"/>
      <c r="H338" s="195">
        <v>20</v>
      </c>
      <c r="I338" s="196"/>
      <c r="J338" s="191"/>
      <c r="K338" s="191"/>
      <c r="L338" s="197"/>
      <c r="M338" s="198"/>
      <c r="N338" s="199"/>
      <c r="O338" s="199"/>
      <c r="P338" s="199"/>
      <c r="Q338" s="199"/>
      <c r="R338" s="199"/>
      <c r="S338" s="199"/>
      <c r="T338" s="200"/>
      <c r="AT338" s="201" t="s">
        <v>160</v>
      </c>
      <c r="AU338" s="201" t="s">
        <v>83</v>
      </c>
      <c r="AV338" s="13" t="s">
        <v>83</v>
      </c>
      <c r="AW338" s="13" t="s">
        <v>34</v>
      </c>
      <c r="AX338" s="13" t="s">
        <v>73</v>
      </c>
      <c r="AY338" s="201" t="s">
        <v>150</v>
      </c>
    </row>
    <row r="339" spans="1:65" s="14" customFormat="1" ht="11.25">
      <c r="B339" s="202"/>
      <c r="C339" s="203"/>
      <c r="D339" s="192" t="s">
        <v>160</v>
      </c>
      <c r="E339" s="204" t="s">
        <v>21</v>
      </c>
      <c r="F339" s="205" t="s">
        <v>162</v>
      </c>
      <c r="G339" s="203"/>
      <c r="H339" s="206">
        <v>20</v>
      </c>
      <c r="I339" s="207"/>
      <c r="J339" s="203"/>
      <c r="K339" s="203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160</v>
      </c>
      <c r="AU339" s="212" t="s">
        <v>83</v>
      </c>
      <c r="AV339" s="14" t="s">
        <v>157</v>
      </c>
      <c r="AW339" s="14" t="s">
        <v>34</v>
      </c>
      <c r="AX339" s="14" t="s">
        <v>81</v>
      </c>
      <c r="AY339" s="212" t="s">
        <v>150</v>
      </c>
    </row>
    <row r="340" spans="1:65" s="2" customFormat="1" ht="44.25" customHeight="1">
      <c r="A340" s="37"/>
      <c r="B340" s="38"/>
      <c r="C340" s="172" t="s">
        <v>271</v>
      </c>
      <c r="D340" s="172" t="s">
        <v>152</v>
      </c>
      <c r="E340" s="173" t="s">
        <v>401</v>
      </c>
      <c r="F340" s="174" t="s">
        <v>402</v>
      </c>
      <c r="G340" s="175" t="s">
        <v>182</v>
      </c>
      <c r="H340" s="176">
        <v>206.61500000000001</v>
      </c>
      <c r="I340" s="177"/>
      <c r="J340" s="178">
        <f>ROUND(I340*H340,2)</f>
        <v>0</v>
      </c>
      <c r="K340" s="174" t="s">
        <v>385</v>
      </c>
      <c r="L340" s="42"/>
      <c r="M340" s="179" t="s">
        <v>21</v>
      </c>
      <c r="N340" s="180" t="s">
        <v>44</v>
      </c>
      <c r="O340" s="67"/>
      <c r="P340" s="181">
        <f>O340*H340</f>
        <v>0</v>
      </c>
      <c r="Q340" s="181">
        <v>0</v>
      </c>
      <c r="R340" s="181">
        <f>Q340*H340</f>
        <v>0</v>
      </c>
      <c r="S340" s="181">
        <v>0</v>
      </c>
      <c r="T340" s="182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3" t="s">
        <v>157</v>
      </c>
      <c r="AT340" s="183" t="s">
        <v>152</v>
      </c>
      <c r="AU340" s="183" t="s">
        <v>83</v>
      </c>
      <c r="AY340" s="20" t="s">
        <v>150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20" t="s">
        <v>81</v>
      </c>
      <c r="BK340" s="184">
        <f>ROUND(I340*H340,2)</f>
        <v>0</v>
      </c>
      <c r="BL340" s="20" t="s">
        <v>157</v>
      </c>
      <c r="BM340" s="183" t="s">
        <v>403</v>
      </c>
    </row>
    <row r="341" spans="1:65" s="2" customFormat="1" ht="11.25">
      <c r="A341" s="37"/>
      <c r="B341" s="38"/>
      <c r="C341" s="39"/>
      <c r="D341" s="185" t="s">
        <v>158</v>
      </c>
      <c r="E341" s="39"/>
      <c r="F341" s="186" t="s">
        <v>404</v>
      </c>
      <c r="G341" s="39"/>
      <c r="H341" s="39"/>
      <c r="I341" s="187"/>
      <c r="J341" s="39"/>
      <c r="K341" s="39"/>
      <c r="L341" s="42"/>
      <c r="M341" s="188"/>
      <c r="N341" s="189"/>
      <c r="O341" s="67"/>
      <c r="P341" s="67"/>
      <c r="Q341" s="67"/>
      <c r="R341" s="67"/>
      <c r="S341" s="67"/>
      <c r="T341" s="68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20" t="s">
        <v>158</v>
      </c>
      <c r="AU341" s="20" t="s">
        <v>83</v>
      </c>
    </row>
    <row r="342" spans="1:65" s="2" customFormat="1" ht="37.9" customHeight="1">
      <c r="A342" s="37"/>
      <c r="B342" s="38"/>
      <c r="C342" s="172" t="s">
        <v>405</v>
      </c>
      <c r="D342" s="172" t="s">
        <v>152</v>
      </c>
      <c r="E342" s="173" t="s">
        <v>406</v>
      </c>
      <c r="F342" s="174" t="s">
        <v>407</v>
      </c>
      <c r="G342" s="175" t="s">
        <v>262</v>
      </c>
      <c r="H342" s="176">
        <v>38.200000000000003</v>
      </c>
      <c r="I342" s="177"/>
      <c r="J342" s="178">
        <f>ROUND(I342*H342,2)</f>
        <v>0</v>
      </c>
      <c r="K342" s="174" t="s">
        <v>284</v>
      </c>
      <c r="L342" s="42"/>
      <c r="M342" s="179" t="s">
        <v>21</v>
      </c>
      <c r="N342" s="180" t="s">
        <v>44</v>
      </c>
      <c r="O342" s="67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3" t="s">
        <v>157</v>
      </c>
      <c r="AT342" s="183" t="s">
        <v>152</v>
      </c>
      <c r="AU342" s="183" t="s">
        <v>83</v>
      </c>
      <c r="AY342" s="20" t="s">
        <v>150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20" t="s">
        <v>81</v>
      </c>
      <c r="BK342" s="184">
        <f>ROUND(I342*H342,2)</f>
        <v>0</v>
      </c>
      <c r="BL342" s="20" t="s">
        <v>157</v>
      </c>
      <c r="BM342" s="183" t="s">
        <v>408</v>
      </c>
    </row>
    <row r="343" spans="1:65" s="15" customFormat="1" ht="11.25">
      <c r="B343" s="213"/>
      <c r="C343" s="214"/>
      <c r="D343" s="192" t="s">
        <v>160</v>
      </c>
      <c r="E343" s="215" t="s">
        <v>21</v>
      </c>
      <c r="F343" s="216" t="s">
        <v>409</v>
      </c>
      <c r="G343" s="214"/>
      <c r="H343" s="215" t="s">
        <v>21</v>
      </c>
      <c r="I343" s="217"/>
      <c r="J343" s="214"/>
      <c r="K343" s="214"/>
      <c r="L343" s="218"/>
      <c r="M343" s="219"/>
      <c r="N343" s="220"/>
      <c r="O343" s="220"/>
      <c r="P343" s="220"/>
      <c r="Q343" s="220"/>
      <c r="R343" s="220"/>
      <c r="S343" s="220"/>
      <c r="T343" s="221"/>
      <c r="AT343" s="222" t="s">
        <v>160</v>
      </c>
      <c r="AU343" s="222" t="s">
        <v>83</v>
      </c>
      <c r="AV343" s="15" t="s">
        <v>81</v>
      </c>
      <c r="AW343" s="15" t="s">
        <v>34</v>
      </c>
      <c r="AX343" s="15" t="s">
        <v>73</v>
      </c>
      <c r="AY343" s="222" t="s">
        <v>150</v>
      </c>
    </row>
    <row r="344" spans="1:65" s="15" customFormat="1" ht="11.25">
      <c r="B344" s="213"/>
      <c r="C344" s="214"/>
      <c r="D344" s="192" t="s">
        <v>160</v>
      </c>
      <c r="E344" s="215" t="s">
        <v>21</v>
      </c>
      <c r="F344" s="216" t="s">
        <v>410</v>
      </c>
      <c r="G344" s="214"/>
      <c r="H344" s="215" t="s">
        <v>21</v>
      </c>
      <c r="I344" s="217"/>
      <c r="J344" s="214"/>
      <c r="K344" s="214"/>
      <c r="L344" s="218"/>
      <c r="M344" s="219"/>
      <c r="N344" s="220"/>
      <c r="O344" s="220"/>
      <c r="P344" s="220"/>
      <c r="Q344" s="220"/>
      <c r="R344" s="220"/>
      <c r="S344" s="220"/>
      <c r="T344" s="221"/>
      <c r="AT344" s="222" t="s">
        <v>160</v>
      </c>
      <c r="AU344" s="222" t="s">
        <v>83</v>
      </c>
      <c r="AV344" s="15" t="s">
        <v>81</v>
      </c>
      <c r="AW344" s="15" t="s">
        <v>34</v>
      </c>
      <c r="AX344" s="15" t="s">
        <v>73</v>
      </c>
      <c r="AY344" s="222" t="s">
        <v>150</v>
      </c>
    </row>
    <row r="345" spans="1:65" s="13" customFormat="1" ht="11.25">
      <c r="B345" s="190"/>
      <c r="C345" s="191"/>
      <c r="D345" s="192" t="s">
        <v>160</v>
      </c>
      <c r="E345" s="193" t="s">
        <v>21</v>
      </c>
      <c r="F345" s="194" t="s">
        <v>411</v>
      </c>
      <c r="G345" s="191"/>
      <c r="H345" s="195">
        <v>18.600000000000001</v>
      </c>
      <c r="I345" s="196"/>
      <c r="J345" s="191"/>
      <c r="K345" s="191"/>
      <c r="L345" s="197"/>
      <c r="M345" s="198"/>
      <c r="N345" s="199"/>
      <c r="O345" s="199"/>
      <c r="P345" s="199"/>
      <c r="Q345" s="199"/>
      <c r="R345" s="199"/>
      <c r="S345" s="199"/>
      <c r="T345" s="200"/>
      <c r="AT345" s="201" t="s">
        <v>160</v>
      </c>
      <c r="AU345" s="201" t="s">
        <v>83</v>
      </c>
      <c r="AV345" s="13" t="s">
        <v>83</v>
      </c>
      <c r="AW345" s="13" t="s">
        <v>34</v>
      </c>
      <c r="AX345" s="13" t="s">
        <v>73</v>
      </c>
      <c r="AY345" s="201" t="s">
        <v>150</v>
      </c>
    </row>
    <row r="346" spans="1:65" s="13" customFormat="1" ht="11.25">
      <c r="B346" s="190"/>
      <c r="C346" s="191"/>
      <c r="D346" s="192" t="s">
        <v>160</v>
      </c>
      <c r="E346" s="193" t="s">
        <v>21</v>
      </c>
      <c r="F346" s="194" t="s">
        <v>412</v>
      </c>
      <c r="G346" s="191"/>
      <c r="H346" s="195">
        <v>3.1</v>
      </c>
      <c r="I346" s="196"/>
      <c r="J346" s="191"/>
      <c r="K346" s="191"/>
      <c r="L346" s="197"/>
      <c r="M346" s="198"/>
      <c r="N346" s="199"/>
      <c r="O346" s="199"/>
      <c r="P346" s="199"/>
      <c r="Q346" s="199"/>
      <c r="R346" s="199"/>
      <c r="S346" s="199"/>
      <c r="T346" s="200"/>
      <c r="AT346" s="201" t="s">
        <v>160</v>
      </c>
      <c r="AU346" s="201" t="s">
        <v>83</v>
      </c>
      <c r="AV346" s="13" t="s">
        <v>83</v>
      </c>
      <c r="AW346" s="13" t="s">
        <v>34</v>
      </c>
      <c r="AX346" s="13" t="s">
        <v>73</v>
      </c>
      <c r="AY346" s="201" t="s">
        <v>150</v>
      </c>
    </row>
    <row r="347" spans="1:65" s="13" customFormat="1" ht="11.25">
      <c r="B347" s="190"/>
      <c r="C347" s="191"/>
      <c r="D347" s="192" t="s">
        <v>160</v>
      </c>
      <c r="E347" s="193" t="s">
        <v>21</v>
      </c>
      <c r="F347" s="194" t="s">
        <v>413</v>
      </c>
      <c r="G347" s="191"/>
      <c r="H347" s="195">
        <v>15.5</v>
      </c>
      <c r="I347" s="196"/>
      <c r="J347" s="191"/>
      <c r="K347" s="191"/>
      <c r="L347" s="197"/>
      <c r="M347" s="198"/>
      <c r="N347" s="199"/>
      <c r="O347" s="199"/>
      <c r="P347" s="199"/>
      <c r="Q347" s="199"/>
      <c r="R347" s="199"/>
      <c r="S347" s="199"/>
      <c r="T347" s="200"/>
      <c r="AT347" s="201" t="s">
        <v>160</v>
      </c>
      <c r="AU347" s="201" t="s">
        <v>83</v>
      </c>
      <c r="AV347" s="13" t="s">
        <v>83</v>
      </c>
      <c r="AW347" s="13" t="s">
        <v>34</v>
      </c>
      <c r="AX347" s="13" t="s">
        <v>73</v>
      </c>
      <c r="AY347" s="201" t="s">
        <v>150</v>
      </c>
    </row>
    <row r="348" spans="1:65" s="13" customFormat="1" ht="11.25">
      <c r="B348" s="190"/>
      <c r="C348" s="191"/>
      <c r="D348" s="192" t="s">
        <v>160</v>
      </c>
      <c r="E348" s="193" t="s">
        <v>21</v>
      </c>
      <c r="F348" s="194" t="s">
        <v>414</v>
      </c>
      <c r="G348" s="191"/>
      <c r="H348" s="195">
        <v>1</v>
      </c>
      <c r="I348" s="196"/>
      <c r="J348" s="191"/>
      <c r="K348" s="191"/>
      <c r="L348" s="197"/>
      <c r="M348" s="198"/>
      <c r="N348" s="199"/>
      <c r="O348" s="199"/>
      <c r="P348" s="199"/>
      <c r="Q348" s="199"/>
      <c r="R348" s="199"/>
      <c r="S348" s="199"/>
      <c r="T348" s="200"/>
      <c r="AT348" s="201" t="s">
        <v>160</v>
      </c>
      <c r="AU348" s="201" t="s">
        <v>83</v>
      </c>
      <c r="AV348" s="13" t="s">
        <v>83</v>
      </c>
      <c r="AW348" s="13" t="s">
        <v>34</v>
      </c>
      <c r="AX348" s="13" t="s">
        <v>73</v>
      </c>
      <c r="AY348" s="201" t="s">
        <v>150</v>
      </c>
    </row>
    <row r="349" spans="1:65" s="14" customFormat="1" ht="11.25">
      <c r="B349" s="202"/>
      <c r="C349" s="203"/>
      <c r="D349" s="192" t="s">
        <v>160</v>
      </c>
      <c r="E349" s="204" t="s">
        <v>21</v>
      </c>
      <c r="F349" s="205" t="s">
        <v>162</v>
      </c>
      <c r="G349" s="203"/>
      <c r="H349" s="206">
        <v>38.200000000000003</v>
      </c>
      <c r="I349" s="207"/>
      <c r="J349" s="203"/>
      <c r="K349" s="203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160</v>
      </c>
      <c r="AU349" s="212" t="s">
        <v>83</v>
      </c>
      <c r="AV349" s="14" t="s">
        <v>157</v>
      </c>
      <c r="AW349" s="14" t="s">
        <v>34</v>
      </c>
      <c r="AX349" s="14" t="s">
        <v>81</v>
      </c>
      <c r="AY349" s="212" t="s">
        <v>150</v>
      </c>
    </row>
    <row r="350" spans="1:65" s="12" customFormat="1" ht="22.9" customHeight="1">
      <c r="B350" s="156"/>
      <c r="C350" s="157"/>
      <c r="D350" s="158" t="s">
        <v>72</v>
      </c>
      <c r="E350" s="170" t="s">
        <v>415</v>
      </c>
      <c r="F350" s="170" t="s">
        <v>416</v>
      </c>
      <c r="G350" s="157"/>
      <c r="H350" s="157"/>
      <c r="I350" s="160"/>
      <c r="J350" s="171">
        <f>BK350</f>
        <v>0</v>
      </c>
      <c r="K350" s="157"/>
      <c r="L350" s="162"/>
      <c r="M350" s="163"/>
      <c r="N350" s="164"/>
      <c r="O350" s="164"/>
      <c r="P350" s="165">
        <f>SUM(P351:P402)</f>
        <v>0</v>
      </c>
      <c r="Q350" s="164"/>
      <c r="R350" s="165">
        <f>SUM(R351:R402)</f>
        <v>0</v>
      </c>
      <c r="S350" s="164"/>
      <c r="T350" s="166">
        <f>SUM(T351:T402)</f>
        <v>0</v>
      </c>
      <c r="AR350" s="167" t="s">
        <v>81</v>
      </c>
      <c r="AT350" s="168" t="s">
        <v>72</v>
      </c>
      <c r="AU350" s="168" t="s">
        <v>81</v>
      </c>
      <c r="AY350" s="167" t="s">
        <v>150</v>
      </c>
      <c r="BK350" s="169">
        <f>SUM(BK351:BK402)</f>
        <v>0</v>
      </c>
    </row>
    <row r="351" spans="1:65" s="2" customFormat="1" ht="37.9" customHeight="1">
      <c r="A351" s="37"/>
      <c r="B351" s="38"/>
      <c r="C351" s="172" t="s">
        <v>277</v>
      </c>
      <c r="D351" s="172" t="s">
        <v>152</v>
      </c>
      <c r="E351" s="173" t="s">
        <v>417</v>
      </c>
      <c r="F351" s="174" t="s">
        <v>418</v>
      </c>
      <c r="G351" s="175" t="s">
        <v>155</v>
      </c>
      <c r="H351" s="176">
        <v>1.056</v>
      </c>
      <c r="I351" s="177"/>
      <c r="J351" s="178">
        <f>ROUND(I351*H351,2)</f>
        <v>0</v>
      </c>
      <c r="K351" s="174" t="s">
        <v>156</v>
      </c>
      <c r="L351" s="42"/>
      <c r="M351" s="179" t="s">
        <v>21</v>
      </c>
      <c r="N351" s="180" t="s">
        <v>44</v>
      </c>
      <c r="O351" s="67"/>
      <c r="P351" s="181">
        <f>O351*H351</f>
        <v>0</v>
      </c>
      <c r="Q351" s="181">
        <v>0</v>
      </c>
      <c r="R351" s="181">
        <f>Q351*H351</f>
        <v>0</v>
      </c>
      <c r="S351" s="181">
        <v>0</v>
      </c>
      <c r="T351" s="182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83" t="s">
        <v>157</v>
      </c>
      <c r="AT351" s="183" t="s">
        <v>152</v>
      </c>
      <c r="AU351" s="183" t="s">
        <v>83</v>
      </c>
      <c r="AY351" s="20" t="s">
        <v>150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20" t="s">
        <v>81</v>
      </c>
      <c r="BK351" s="184">
        <f>ROUND(I351*H351,2)</f>
        <v>0</v>
      </c>
      <c r="BL351" s="20" t="s">
        <v>157</v>
      </c>
      <c r="BM351" s="183" t="s">
        <v>419</v>
      </c>
    </row>
    <row r="352" spans="1:65" s="2" customFormat="1" ht="11.25">
      <c r="A352" s="37"/>
      <c r="B352" s="38"/>
      <c r="C352" s="39"/>
      <c r="D352" s="185" t="s">
        <v>158</v>
      </c>
      <c r="E352" s="39"/>
      <c r="F352" s="186" t="s">
        <v>420</v>
      </c>
      <c r="G352" s="39"/>
      <c r="H352" s="39"/>
      <c r="I352" s="187"/>
      <c r="J352" s="39"/>
      <c r="K352" s="39"/>
      <c r="L352" s="42"/>
      <c r="M352" s="188"/>
      <c r="N352" s="189"/>
      <c r="O352" s="67"/>
      <c r="P352" s="67"/>
      <c r="Q352" s="67"/>
      <c r="R352" s="67"/>
      <c r="S352" s="67"/>
      <c r="T352" s="68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20" t="s">
        <v>158</v>
      </c>
      <c r="AU352" s="20" t="s">
        <v>83</v>
      </c>
    </row>
    <row r="353" spans="1:65" s="13" customFormat="1" ht="11.25">
      <c r="B353" s="190"/>
      <c r="C353" s="191"/>
      <c r="D353" s="192" t="s">
        <v>160</v>
      </c>
      <c r="E353" s="193" t="s">
        <v>21</v>
      </c>
      <c r="F353" s="194" t="s">
        <v>421</v>
      </c>
      <c r="G353" s="191"/>
      <c r="H353" s="195">
        <v>1.056</v>
      </c>
      <c r="I353" s="196"/>
      <c r="J353" s="191"/>
      <c r="K353" s="191"/>
      <c r="L353" s="197"/>
      <c r="M353" s="198"/>
      <c r="N353" s="199"/>
      <c r="O353" s="199"/>
      <c r="P353" s="199"/>
      <c r="Q353" s="199"/>
      <c r="R353" s="199"/>
      <c r="S353" s="199"/>
      <c r="T353" s="200"/>
      <c r="AT353" s="201" t="s">
        <v>160</v>
      </c>
      <c r="AU353" s="201" t="s">
        <v>83</v>
      </c>
      <c r="AV353" s="13" t="s">
        <v>83</v>
      </c>
      <c r="AW353" s="13" t="s">
        <v>34</v>
      </c>
      <c r="AX353" s="13" t="s">
        <v>73</v>
      </c>
      <c r="AY353" s="201" t="s">
        <v>150</v>
      </c>
    </row>
    <row r="354" spans="1:65" s="14" customFormat="1" ht="11.25">
      <c r="B354" s="202"/>
      <c r="C354" s="203"/>
      <c r="D354" s="192" t="s">
        <v>160</v>
      </c>
      <c r="E354" s="204" t="s">
        <v>21</v>
      </c>
      <c r="F354" s="205" t="s">
        <v>162</v>
      </c>
      <c r="G354" s="203"/>
      <c r="H354" s="206">
        <v>1.056</v>
      </c>
      <c r="I354" s="207"/>
      <c r="J354" s="203"/>
      <c r="K354" s="203"/>
      <c r="L354" s="208"/>
      <c r="M354" s="209"/>
      <c r="N354" s="210"/>
      <c r="O354" s="210"/>
      <c r="P354" s="210"/>
      <c r="Q354" s="210"/>
      <c r="R354" s="210"/>
      <c r="S354" s="210"/>
      <c r="T354" s="211"/>
      <c r="AT354" s="212" t="s">
        <v>160</v>
      </c>
      <c r="AU354" s="212" t="s">
        <v>83</v>
      </c>
      <c r="AV354" s="14" t="s">
        <v>157</v>
      </c>
      <c r="AW354" s="14" t="s">
        <v>34</v>
      </c>
      <c r="AX354" s="14" t="s">
        <v>81</v>
      </c>
      <c r="AY354" s="212" t="s">
        <v>150</v>
      </c>
    </row>
    <row r="355" spans="1:65" s="2" customFormat="1" ht="37.9" customHeight="1">
      <c r="A355" s="37"/>
      <c r="B355" s="38"/>
      <c r="C355" s="172" t="s">
        <v>422</v>
      </c>
      <c r="D355" s="172" t="s">
        <v>152</v>
      </c>
      <c r="E355" s="173" t="s">
        <v>423</v>
      </c>
      <c r="F355" s="174" t="s">
        <v>424</v>
      </c>
      <c r="G355" s="175" t="s">
        <v>155</v>
      </c>
      <c r="H355" s="176">
        <v>1.32</v>
      </c>
      <c r="I355" s="177"/>
      <c r="J355" s="178">
        <f>ROUND(I355*H355,2)</f>
        <v>0</v>
      </c>
      <c r="K355" s="174" t="s">
        <v>156</v>
      </c>
      <c r="L355" s="42"/>
      <c r="M355" s="179" t="s">
        <v>21</v>
      </c>
      <c r="N355" s="180" t="s">
        <v>44</v>
      </c>
      <c r="O355" s="67"/>
      <c r="P355" s="181">
        <f>O355*H355</f>
        <v>0</v>
      </c>
      <c r="Q355" s="181">
        <v>0</v>
      </c>
      <c r="R355" s="181">
        <f>Q355*H355</f>
        <v>0</v>
      </c>
      <c r="S355" s="181">
        <v>0</v>
      </c>
      <c r="T355" s="182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83" t="s">
        <v>157</v>
      </c>
      <c r="AT355" s="183" t="s">
        <v>152</v>
      </c>
      <c r="AU355" s="183" t="s">
        <v>83</v>
      </c>
      <c r="AY355" s="20" t="s">
        <v>150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20" t="s">
        <v>81</v>
      </c>
      <c r="BK355" s="184">
        <f>ROUND(I355*H355,2)</f>
        <v>0</v>
      </c>
      <c r="BL355" s="20" t="s">
        <v>157</v>
      </c>
      <c r="BM355" s="183" t="s">
        <v>425</v>
      </c>
    </row>
    <row r="356" spans="1:65" s="2" customFormat="1" ht="11.25">
      <c r="A356" s="37"/>
      <c r="B356" s="38"/>
      <c r="C356" s="39"/>
      <c r="D356" s="185" t="s">
        <v>158</v>
      </c>
      <c r="E356" s="39"/>
      <c r="F356" s="186" t="s">
        <v>426</v>
      </c>
      <c r="G356" s="39"/>
      <c r="H356" s="39"/>
      <c r="I356" s="187"/>
      <c r="J356" s="39"/>
      <c r="K356" s="39"/>
      <c r="L356" s="42"/>
      <c r="M356" s="188"/>
      <c r="N356" s="189"/>
      <c r="O356" s="67"/>
      <c r="P356" s="67"/>
      <c r="Q356" s="67"/>
      <c r="R356" s="67"/>
      <c r="S356" s="67"/>
      <c r="T356" s="68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20" t="s">
        <v>158</v>
      </c>
      <c r="AU356" s="20" t="s">
        <v>83</v>
      </c>
    </row>
    <row r="357" spans="1:65" s="13" customFormat="1" ht="11.25">
      <c r="B357" s="190"/>
      <c r="C357" s="191"/>
      <c r="D357" s="192" t="s">
        <v>160</v>
      </c>
      <c r="E357" s="193" t="s">
        <v>21</v>
      </c>
      <c r="F357" s="194" t="s">
        <v>427</v>
      </c>
      <c r="G357" s="191"/>
      <c r="H357" s="195">
        <v>1.32</v>
      </c>
      <c r="I357" s="196"/>
      <c r="J357" s="191"/>
      <c r="K357" s="191"/>
      <c r="L357" s="197"/>
      <c r="M357" s="198"/>
      <c r="N357" s="199"/>
      <c r="O357" s="199"/>
      <c r="P357" s="199"/>
      <c r="Q357" s="199"/>
      <c r="R357" s="199"/>
      <c r="S357" s="199"/>
      <c r="T357" s="200"/>
      <c r="AT357" s="201" t="s">
        <v>160</v>
      </c>
      <c r="AU357" s="201" t="s">
        <v>83</v>
      </c>
      <c r="AV357" s="13" t="s">
        <v>83</v>
      </c>
      <c r="AW357" s="13" t="s">
        <v>34</v>
      </c>
      <c r="AX357" s="13" t="s">
        <v>73</v>
      </c>
      <c r="AY357" s="201" t="s">
        <v>150</v>
      </c>
    </row>
    <row r="358" spans="1:65" s="14" customFormat="1" ht="11.25">
      <c r="B358" s="202"/>
      <c r="C358" s="203"/>
      <c r="D358" s="192" t="s">
        <v>160</v>
      </c>
      <c r="E358" s="204" t="s">
        <v>21</v>
      </c>
      <c r="F358" s="205" t="s">
        <v>162</v>
      </c>
      <c r="G358" s="203"/>
      <c r="H358" s="206">
        <v>1.32</v>
      </c>
      <c r="I358" s="207"/>
      <c r="J358" s="203"/>
      <c r="K358" s="203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160</v>
      </c>
      <c r="AU358" s="212" t="s">
        <v>83</v>
      </c>
      <c r="AV358" s="14" t="s">
        <v>157</v>
      </c>
      <c r="AW358" s="14" t="s">
        <v>34</v>
      </c>
      <c r="AX358" s="14" t="s">
        <v>81</v>
      </c>
      <c r="AY358" s="212" t="s">
        <v>150</v>
      </c>
    </row>
    <row r="359" spans="1:65" s="2" customFormat="1" ht="55.5" customHeight="1">
      <c r="A359" s="37"/>
      <c r="B359" s="38"/>
      <c r="C359" s="172" t="s">
        <v>285</v>
      </c>
      <c r="D359" s="172" t="s">
        <v>152</v>
      </c>
      <c r="E359" s="173" t="s">
        <v>428</v>
      </c>
      <c r="F359" s="174" t="s">
        <v>429</v>
      </c>
      <c r="G359" s="175" t="s">
        <v>182</v>
      </c>
      <c r="H359" s="176">
        <v>13.2</v>
      </c>
      <c r="I359" s="177"/>
      <c r="J359" s="178">
        <f>ROUND(I359*H359,2)</f>
        <v>0</v>
      </c>
      <c r="K359" s="174" t="s">
        <v>156</v>
      </c>
      <c r="L359" s="42"/>
      <c r="M359" s="179" t="s">
        <v>21</v>
      </c>
      <c r="N359" s="180" t="s">
        <v>44</v>
      </c>
      <c r="O359" s="67"/>
      <c r="P359" s="181">
        <f>O359*H359</f>
        <v>0</v>
      </c>
      <c r="Q359" s="181">
        <v>0</v>
      </c>
      <c r="R359" s="181">
        <f>Q359*H359</f>
        <v>0</v>
      </c>
      <c r="S359" s="181">
        <v>0</v>
      </c>
      <c r="T359" s="182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3" t="s">
        <v>157</v>
      </c>
      <c r="AT359" s="183" t="s">
        <v>152</v>
      </c>
      <c r="AU359" s="183" t="s">
        <v>83</v>
      </c>
      <c r="AY359" s="20" t="s">
        <v>150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20" t="s">
        <v>81</v>
      </c>
      <c r="BK359" s="184">
        <f>ROUND(I359*H359,2)</f>
        <v>0</v>
      </c>
      <c r="BL359" s="20" t="s">
        <v>157</v>
      </c>
      <c r="BM359" s="183" t="s">
        <v>430</v>
      </c>
    </row>
    <row r="360" spans="1:65" s="2" customFormat="1" ht="11.25">
      <c r="A360" s="37"/>
      <c r="B360" s="38"/>
      <c r="C360" s="39"/>
      <c r="D360" s="185" t="s">
        <v>158</v>
      </c>
      <c r="E360" s="39"/>
      <c r="F360" s="186" t="s">
        <v>431</v>
      </c>
      <c r="G360" s="39"/>
      <c r="H360" s="39"/>
      <c r="I360" s="187"/>
      <c r="J360" s="39"/>
      <c r="K360" s="39"/>
      <c r="L360" s="42"/>
      <c r="M360" s="188"/>
      <c r="N360" s="189"/>
      <c r="O360" s="67"/>
      <c r="P360" s="67"/>
      <c r="Q360" s="67"/>
      <c r="R360" s="67"/>
      <c r="S360" s="67"/>
      <c r="T360" s="68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20" t="s">
        <v>158</v>
      </c>
      <c r="AU360" s="20" t="s">
        <v>83</v>
      </c>
    </row>
    <row r="361" spans="1:65" s="13" customFormat="1" ht="11.25">
      <c r="B361" s="190"/>
      <c r="C361" s="191"/>
      <c r="D361" s="192" t="s">
        <v>160</v>
      </c>
      <c r="E361" s="193" t="s">
        <v>21</v>
      </c>
      <c r="F361" s="194" t="s">
        <v>432</v>
      </c>
      <c r="G361" s="191"/>
      <c r="H361" s="195">
        <v>13.2</v>
      </c>
      <c r="I361" s="196"/>
      <c r="J361" s="191"/>
      <c r="K361" s="191"/>
      <c r="L361" s="197"/>
      <c r="M361" s="198"/>
      <c r="N361" s="199"/>
      <c r="O361" s="199"/>
      <c r="P361" s="199"/>
      <c r="Q361" s="199"/>
      <c r="R361" s="199"/>
      <c r="S361" s="199"/>
      <c r="T361" s="200"/>
      <c r="AT361" s="201" t="s">
        <v>160</v>
      </c>
      <c r="AU361" s="201" t="s">
        <v>83</v>
      </c>
      <c r="AV361" s="13" t="s">
        <v>83</v>
      </c>
      <c r="AW361" s="13" t="s">
        <v>34</v>
      </c>
      <c r="AX361" s="13" t="s">
        <v>73</v>
      </c>
      <c r="AY361" s="201" t="s">
        <v>150</v>
      </c>
    </row>
    <row r="362" spans="1:65" s="14" customFormat="1" ht="11.25">
      <c r="B362" s="202"/>
      <c r="C362" s="203"/>
      <c r="D362" s="192" t="s">
        <v>160</v>
      </c>
      <c r="E362" s="204" t="s">
        <v>21</v>
      </c>
      <c r="F362" s="205" t="s">
        <v>162</v>
      </c>
      <c r="G362" s="203"/>
      <c r="H362" s="206">
        <v>13.2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160</v>
      </c>
      <c r="AU362" s="212" t="s">
        <v>83</v>
      </c>
      <c r="AV362" s="14" t="s">
        <v>157</v>
      </c>
      <c r="AW362" s="14" t="s">
        <v>34</v>
      </c>
      <c r="AX362" s="14" t="s">
        <v>81</v>
      </c>
      <c r="AY362" s="212" t="s">
        <v>150</v>
      </c>
    </row>
    <row r="363" spans="1:65" s="2" customFormat="1" ht="33" customHeight="1">
      <c r="A363" s="37"/>
      <c r="B363" s="38"/>
      <c r="C363" s="172" t="s">
        <v>433</v>
      </c>
      <c r="D363" s="172" t="s">
        <v>152</v>
      </c>
      <c r="E363" s="173" t="s">
        <v>434</v>
      </c>
      <c r="F363" s="174" t="s">
        <v>435</v>
      </c>
      <c r="G363" s="175" t="s">
        <v>155</v>
      </c>
      <c r="H363" s="176">
        <v>3.266</v>
      </c>
      <c r="I363" s="177"/>
      <c r="J363" s="178">
        <f>ROUND(I363*H363,2)</f>
        <v>0</v>
      </c>
      <c r="K363" s="174" t="s">
        <v>156</v>
      </c>
      <c r="L363" s="42"/>
      <c r="M363" s="179" t="s">
        <v>21</v>
      </c>
      <c r="N363" s="180" t="s">
        <v>44</v>
      </c>
      <c r="O363" s="67"/>
      <c r="P363" s="181">
        <f>O363*H363</f>
        <v>0</v>
      </c>
      <c r="Q363" s="181">
        <v>0</v>
      </c>
      <c r="R363" s="181">
        <f>Q363*H363</f>
        <v>0</v>
      </c>
      <c r="S363" s="181">
        <v>0</v>
      </c>
      <c r="T363" s="182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83" t="s">
        <v>157</v>
      </c>
      <c r="AT363" s="183" t="s">
        <v>152</v>
      </c>
      <c r="AU363" s="183" t="s">
        <v>83</v>
      </c>
      <c r="AY363" s="20" t="s">
        <v>150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20" t="s">
        <v>81</v>
      </c>
      <c r="BK363" s="184">
        <f>ROUND(I363*H363,2)</f>
        <v>0</v>
      </c>
      <c r="BL363" s="20" t="s">
        <v>157</v>
      </c>
      <c r="BM363" s="183" t="s">
        <v>436</v>
      </c>
    </row>
    <row r="364" spans="1:65" s="2" customFormat="1" ht="11.25">
      <c r="A364" s="37"/>
      <c r="B364" s="38"/>
      <c r="C364" s="39"/>
      <c r="D364" s="185" t="s">
        <v>158</v>
      </c>
      <c r="E364" s="39"/>
      <c r="F364" s="186" t="s">
        <v>437</v>
      </c>
      <c r="G364" s="39"/>
      <c r="H364" s="39"/>
      <c r="I364" s="187"/>
      <c r="J364" s="39"/>
      <c r="K364" s="39"/>
      <c r="L364" s="42"/>
      <c r="M364" s="188"/>
      <c r="N364" s="189"/>
      <c r="O364" s="67"/>
      <c r="P364" s="67"/>
      <c r="Q364" s="67"/>
      <c r="R364" s="67"/>
      <c r="S364" s="67"/>
      <c r="T364" s="68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20" t="s">
        <v>158</v>
      </c>
      <c r="AU364" s="20" t="s">
        <v>83</v>
      </c>
    </row>
    <row r="365" spans="1:65" s="15" customFormat="1" ht="11.25">
      <c r="B365" s="213"/>
      <c r="C365" s="214"/>
      <c r="D365" s="192" t="s">
        <v>160</v>
      </c>
      <c r="E365" s="215" t="s">
        <v>21</v>
      </c>
      <c r="F365" s="216" t="s">
        <v>185</v>
      </c>
      <c r="G365" s="214"/>
      <c r="H365" s="215" t="s">
        <v>21</v>
      </c>
      <c r="I365" s="217"/>
      <c r="J365" s="214"/>
      <c r="K365" s="214"/>
      <c r="L365" s="218"/>
      <c r="M365" s="219"/>
      <c r="N365" s="220"/>
      <c r="O365" s="220"/>
      <c r="P365" s="220"/>
      <c r="Q365" s="220"/>
      <c r="R365" s="220"/>
      <c r="S365" s="220"/>
      <c r="T365" s="221"/>
      <c r="AT365" s="222" t="s">
        <v>160</v>
      </c>
      <c r="AU365" s="222" t="s">
        <v>83</v>
      </c>
      <c r="AV365" s="15" t="s">
        <v>81</v>
      </c>
      <c r="AW365" s="15" t="s">
        <v>34</v>
      </c>
      <c r="AX365" s="15" t="s">
        <v>73</v>
      </c>
      <c r="AY365" s="222" t="s">
        <v>150</v>
      </c>
    </row>
    <row r="366" spans="1:65" s="13" customFormat="1" ht="11.25">
      <c r="B366" s="190"/>
      <c r="C366" s="191"/>
      <c r="D366" s="192" t="s">
        <v>160</v>
      </c>
      <c r="E366" s="193" t="s">
        <v>21</v>
      </c>
      <c r="F366" s="194" t="s">
        <v>438</v>
      </c>
      <c r="G366" s="191"/>
      <c r="H366" s="195">
        <v>3.266</v>
      </c>
      <c r="I366" s="196"/>
      <c r="J366" s="191"/>
      <c r="K366" s="191"/>
      <c r="L366" s="197"/>
      <c r="M366" s="198"/>
      <c r="N366" s="199"/>
      <c r="O366" s="199"/>
      <c r="P366" s="199"/>
      <c r="Q366" s="199"/>
      <c r="R366" s="199"/>
      <c r="S366" s="199"/>
      <c r="T366" s="200"/>
      <c r="AT366" s="201" t="s">
        <v>160</v>
      </c>
      <c r="AU366" s="201" t="s">
        <v>83</v>
      </c>
      <c r="AV366" s="13" t="s">
        <v>83</v>
      </c>
      <c r="AW366" s="13" t="s">
        <v>34</v>
      </c>
      <c r="AX366" s="13" t="s">
        <v>73</v>
      </c>
      <c r="AY366" s="201" t="s">
        <v>150</v>
      </c>
    </row>
    <row r="367" spans="1:65" s="14" customFormat="1" ht="11.25">
      <c r="B367" s="202"/>
      <c r="C367" s="203"/>
      <c r="D367" s="192" t="s">
        <v>160</v>
      </c>
      <c r="E367" s="204" t="s">
        <v>21</v>
      </c>
      <c r="F367" s="205" t="s">
        <v>162</v>
      </c>
      <c r="G367" s="203"/>
      <c r="H367" s="206">
        <v>3.266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160</v>
      </c>
      <c r="AU367" s="212" t="s">
        <v>83</v>
      </c>
      <c r="AV367" s="14" t="s">
        <v>157</v>
      </c>
      <c r="AW367" s="14" t="s">
        <v>34</v>
      </c>
      <c r="AX367" s="14" t="s">
        <v>81</v>
      </c>
      <c r="AY367" s="212" t="s">
        <v>150</v>
      </c>
    </row>
    <row r="368" spans="1:65" s="2" customFormat="1" ht="37.9" customHeight="1">
      <c r="A368" s="37"/>
      <c r="B368" s="38"/>
      <c r="C368" s="172" t="s">
        <v>290</v>
      </c>
      <c r="D368" s="172" t="s">
        <v>152</v>
      </c>
      <c r="E368" s="173" t="s">
        <v>439</v>
      </c>
      <c r="F368" s="174" t="s">
        <v>440</v>
      </c>
      <c r="G368" s="175" t="s">
        <v>155</v>
      </c>
      <c r="H368" s="176">
        <v>3.024</v>
      </c>
      <c r="I368" s="177"/>
      <c r="J368" s="178">
        <f>ROUND(I368*H368,2)</f>
        <v>0</v>
      </c>
      <c r="K368" s="174" t="s">
        <v>385</v>
      </c>
      <c r="L368" s="42"/>
      <c r="M368" s="179" t="s">
        <v>21</v>
      </c>
      <c r="N368" s="180" t="s">
        <v>44</v>
      </c>
      <c r="O368" s="67"/>
      <c r="P368" s="181">
        <f>O368*H368</f>
        <v>0</v>
      </c>
      <c r="Q368" s="181">
        <v>0</v>
      </c>
      <c r="R368" s="181">
        <f>Q368*H368</f>
        <v>0</v>
      </c>
      <c r="S368" s="181">
        <v>0</v>
      </c>
      <c r="T368" s="182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3" t="s">
        <v>157</v>
      </c>
      <c r="AT368" s="183" t="s">
        <v>152</v>
      </c>
      <c r="AU368" s="183" t="s">
        <v>83</v>
      </c>
      <c r="AY368" s="20" t="s">
        <v>150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20" t="s">
        <v>81</v>
      </c>
      <c r="BK368" s="184">
        <f>ROUND(I368*H368,2)</f>
        <v>0</v>
      </c>
      <c r="BL368" s="20" t="s">
        <v>157</v>
      </c>
      <c r="BM368" s="183" t="s">
        <v>441</v>
      </c>
    </row>
    <row r="369" spans="1:65" s="2" customFormat="1" ht="11.25">
      <c r="A369" s="37"/>
      <c r="B369" s="38"/>
      <c r="C369" s="39"/>
      <c r="D369" s="185" t="s">
        <v>158</v>
      </c>
      <c r="E369" s="39"/>
      <c r="F369" s="186" t="s">
        <v>442</v>
      </c>
      <c r="G369" s="39"/>
      <c r="H369" s="39"/>
      <c r="I369" s="187"/>
      <c r="J369" s="39"/>
      <c r="K369" s="39"/>
      <c r="L369" s="42"/>
      <c r="M369" s="188"/>
      <c r="N369" s="189"/>
      <c r="O369" s="67"/>
      <c r="P369" s="67"/>
      <c r="Q369" s="67"/>
      <c r="R369" s="67"/>
      <c r="S369" s="67"/>
      <c r="T369" s="68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20" t="s">
        <v>158</v>
      </c>
      <c r="AU369" s="20" t="s">
        <v>83</v>
      </c>
    </row>
    <row r="370" spans="1:65" s="15" customFormat="1" ht="11.25">
      <c r="B370" s="213"/>
      <c r="C370" s="214"/>
      <c r="D370" s="192" t="s">
        <v>160</v>
      </c>
      <c r="E370" s="215" t="s">
        <v>21</v>
      </c>
      <c r="F370" s="216" t="s">
        <v>443</v>
      </c>
      <c r="G370" s="214"/>
      <c r="H370" s="215" t="s">
        <v>21</v>
      </c>
      <c r="I370" s="217"/>
      <c r="J370" s="214"/>
      <c r="K370" s="214"/>
      <c r="L370" s="218"/>
      <c r="M370" s="219"/>
      <c r="N370" s="220"/>
      <c r="O370" s="220"/>
      <c r="P370" s="220"/>
      <c r="Q370" s="220"/>
      <c r="R370" s="220"/>
      <c r="S370" s="220"/>
      <c r="T370" s="221"/>
      <c r="AT370" s="222" t="s">
        <v>160</v>
      </c>
      <c r="AU370" s="222" t="s">
        <v>83</v>
      </c>
      <c r="AV370" s="15" t="s">
        <v>81</v>
      </c>
      <c r="AW370" s="15" t="s">
        <v>34</v>
      </c>
      <c r="AX370" s="15" t="s">
        <v>73</v>
      </c>
      <c r="AY370" s="222" t="s">
        <v>150</v>
      </c>
    </row>
    <row r="371" spans="1:65" s="13" customFormat="1" ht="11.25">
      <c r="B371" s="190"/>
      <c r="C371" s="191"/>
      <c r="D371" s="192" t="s">
        <v>160</v>
      </c>
      <c r="E371" s="193" t="s">
        <v>21</v>
      </c>
      <c r="F371" s="194" t="s">
        <v>444</v>
      </c>
      <c r="G371" s="191"/>
      <c r="H371" s="195">
        <v>3.024</v>
      </c>
      <c r="I371" s="196"/>
      <c r="J371" s="191"/>
      <c r="K371" s="191"/>
      <c r="L371" s="197"/>
      <c r="M371" s="198"/>
      <c r="N371" s="199"/>
      <c r="O371" s="199"/>
      <c r="P371" s="199"/>
      <c r="Q371" s="199"/>
      <c r="R371" s="199"/>
      <c r="S371" s="199"/>
      <c r="T371" s="200"/>
      <c r="AT371" s="201" t="s">
        <v>160</v>
      </c>
      <c r="AU371" s="201" t="s">
        <v>83</v>
      </c>
      <c r="AV371" s="13" t="s">
        <v>83</v>
      </c>
      <c r="AW371" s="13" t="s">
        <v>34</v>
      </c>
      <c r="AX371" s="13" t="s">
        <v>73</v>
      </c>
      <c r="AY371" s="201" t="s">
        <v>150</v>
      </c>
    </row>
    <row r="372" spans="1:65" s="14" customFormat="1" ht="11.25">
      <c r="B372" s="202"/>
      <c r="C372" s="203"/>
      <c r="D372" s="192" t="s">
        <v>160</v>
      </c>
      <c r="E372" s="204" t="s">
        <v>21</v>
      </c>
      <c r="F372" s="205" t="s">
        <v>162</v>
      </c>
      <c r="G372" s="203"/>
      <c r="H372" s="206">
        <v>3.024</v>
      </c>
      <c r="I372" s="207"/>
      <c r="J372" s="203"/>
      <c r="K372" s="203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160</v>
      </c>
      <c r="AU372" s="212" t="s">
        <v>83</v>
      </c>
      <c r="AV372" s="14" t="s">
        <v>157</v>
      </c>
      <c r="AW372" s="14" t="s">
        <v>34</v>
      </c>
      <c r="AX372" s="14" t="s">
        <v>81</v>
      </c>
      <c r="AY372" s="212" t="s">
        <v>150</v>
      </c>
    </row>
    <row r="373" spans="1:65" s="2" customFormat="1" ht="33" customHeight="1">
      <c r="A373" s="37"/>
      <c r="B373" s="38"/>
      <c r="C373" s="172" t="s">
        <v>445</v>
      </c>
      <c r="D373" s="172" t="s">
        <v>152</v>
      </c>
      <c r="E373" s="173" t="s">
        <v>446</v>
      </c>
      <c r="F373" s="174" t="s">
        <v>447</v>
      </c>
      <c r="G373" s="175" t="s">
        <v>182</v>
      </c>
      <c r="H373" s="176">
        <v>147.96</v>
      </c>
      <c r="I373" s="177"/>
      <c r="J373" s="178">
        <f>ROUND(I373*H373,2)</f>
        <v>0</v>
      </c>
      <c r="K373" s="174" t="s">
        <v>284</v>
      </c>
      <c r="L373" s="42"/>
      <c r="M373" s="179" t="s">
        <v>21</v>
      </c>
      <c r="N373" s="180" t="s">
        <v>44</v>
      </c>
      <c r="O373" s="67"/>
      <c r="P373" s="181">
        <f>O373*H373</f>
        <v>0</v>
      </c>
      <c r="Q373" s="181">
        <v>0</v>
      </c>
      <c r="R373" s="181">
        <f>Q373*H373</f>
        <v>0</v>
      </c>
      <c r="S373" s="181">
        <v>0</v>
      </c>
      <c r="T373" s="182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3" t="s">
        <v>157</v>
      </c>
      <c r="AT373" s="183" t="s">
        <v>152</v>
      </c>
      <c r="AU373" s="183" t="s">
        <v>83</v>
      </c>
      <c r="AY373" s="20" t="s">
        <v>150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20" t="s">
        <v>81</v>
      </c>
      <c r="BK373" s="184">
        <f>ROUND(I373*H373,2)</f>
        <v>0</v>
      </c>
      <c r="BL373" s="20" t="s">
        <v>157</v>
      </c>
      <c r="BM373" s="183" t="s">
        <v>448</v>
      </c>
    </row>
    <row r="374" spans="1:65" s="15" customFormat="1" ht="11.25">
      <c r="B374" s="213"/>
      <c r="C374" s="214"/>
      <c r="D374" s="192" t="s">
        <v>160</v>
      </c>
      <c r="E374" s="215" t="s">
        <v>21</v>
      </c>
      <c r="F374" s="216" t="s">
        <v>185</v>
      </c>
      <c r="G374" s="214"/>
      <c r="H374" s="215" t="s">
        <v>21</v>
      </c>
      <c r="I374" s="217"/>
      <c r="J374" s="214"/>
      <c r="K374" s="214"/>
      <c r="L374" s="218"/>
      <c r="M374" s="219"/>
      <c r="N374" s="220"/>
      <c r="O374" s="220"/>
      <c r="P374" s="220"/>
      <c r="Q374" s="220"/>
      <c r="R374" s="220"/>
      <c r="S374" s="220"/>
      <c r="T374" s="221"/>
      <c r="AT374" s="222" t="s">
        <v>160</v>
      </c>
      <c r="AU374" s="222" t="s">
        <v>83</v>
      </c>
      <c r="AV374" s="15" t="s">
        <v>81</v>
      </c>
      <c r="AW374" s="15" t="s">
        <v>34</v>
      </c>
      <c r="AX374" s="15" t="s">
        <v>73</v>
      </c>
      <c r="AY374" s="222" t="s">
        <v>150</v>
      </c>
    </row>
    <row r="375" spans="1:65" s="13" customFormat="1" ht="11.25">
      <c r="B375" s="190"/>
      <c r="C375" s="191"/>
      <c r="D375" s="192" t="s">
        <v>160</v>
      </c>
      <c r="E375" s="193" t="s">
        <v>21</v>
      </c>
      <c r="F375" s="194" t="s">
        <v>449</v>
      </c>
      <c r="G375" s="191"/>
      <c r="H375" s="195">
        <v>30.625</v>
      </c>
      <c r="I375" s="196"/>
      <c r="J375" s="191"/>
      <c r="K375" s="191"/>
      <c r="L375" s="197"/>
      <c r="M375" s="198"/>
      <c r="N375" s="199"/>
      <c r="O375" s="199"/>
      <c r="P375" s="199"/>
      <c r="Q375" s="199"/>
      <c r="R375" s="199"/>
      <c r="S375" s="199"/>
      <c r="T375" s="200"/>
      <c r="AT375" s="201" t="s">
        <v>160</v>
      </c>
      <c r="AU375" s="201" t="s">
        <v>83</v>
      </c>
      <c r="AV375" s="13" t="s">
        <v>83</v>
      </c>
      <c r="AW375" s="13" t="s">
        <v>34</v>
      </c>
      <c r="AX375" s="13" t="s">
        <v>73</v>
      </c>
      <c r="AY375" s="201" t="s">
        <v>150</v>
      </c>
    </row>
    <row r="376" spans="1:65" s="13" customFormat="1" ht="11.25">
      <c r="B376" s="190"/>
      <c r="C376" s="191"/>
      <c r="D376" s="192" t="s">
        <v>160</v>
      </c>
      <c r="E376" s="193" t="s">
        <v>21</v>
      </c>
      <c r="F376" s="194" t="s">
        <v>450</v>
      </c>
      <c r="G376" s="191"/>
      <c r="H376" s="195">
        <v>4.6500000000000004</v>
      </c>
      <c r="I376" s="196"/>
      <c r="J376" s="191"/>
      <c r="K376" s="191"/>
      <c r="L376" s="197"/>
      <c r="M376" s="198"/>
      <c r="N376" s="199"/>
      <c r="O376" s="199"/>
      <c r="P376" s="199"/>
      <c r="Q376" s="199"/>
      <c r="R376" s="199"/>
      <c r="S376" s="199"/>
      <c r="T376" s="200"/>
      <c r="AT376" s="201" t="s">
        <v>160</v>
      </c>
      <c r="AU376" s="201" t="s">
        <v>83</v>
      </c>
      <c r="AV376" s="13" t="s">
        <v>83</v>
      </c>
      <c r="AW376" s="13" t="s">
        <v>34</v>
      </c>
      <c r="AX376" s="13" t="s">
        <v>73</v>
      </c>
      <c r="AY376" s="201" t="s">
        <v>150</v>
      </c>
    </row>
    <row r="377" spans="1:65" s="13" customFormat="1" ht="22.5">
      <c r="B377" s="190"/>
      <c r="C377" s="191"/>
      <c r="D377" s="192" t="s">
        <v>160</v>
      </c>
      <c r="E377" s="193" t="s">
        <v>21</v>
      </c>
      <c r="F377" s="194" t="s">
        <v>451</v>
      </c>
      <c r="G377" s="191"/>
      <c r="H377" s="195">
        <v>40.18</v>
      </c>
      <c r="I377" s="196"/>
      <c r="J377" s="191"/>
      <c r="K377" s="191"/>
      <c r="L377" s="197"/>
      <c r="M377" s="198"/>
      <c r="N377" s="199"/>
      <c r="O377" s="199"/>
      <c r="P377" s="199"/>
      <c r="Q377" s="199"/>
      <c r="R377" s="199"/>
      <c r="S377" s="199"/>
      <c r="T377" s="200"/>
      <c r="AT377" s="201" t="s">
        <v>160</v>
      </c>
      <c r="AU377" s="201" t="s">
        <v>83</v>
      </c>
      <c r="AV377" s="13" t="s">
        <v>83</v>
      </c>
      <c r="AW377" s="13" t="s">
        <v>34</v>
      </c>
      <c r="AX377" s="13" t="s">
        <v>73</v>
      </c>
      <c r="AY377" s="201" t="s">
        <v>150</v>
      </c>
    </row>
    <row r="378" spans="1:65" s="13" customFormat="1" ht="11.25">
      <c r="B378" s="190"/>
      <c r="C378" s="191"/>
      <c r="D378" s="192" t="s">
        <v>160</v>
      </c>
      <c r="E378" s="193" t="s">
        <v>21</v>
      </c>
      <c r="F378" s="194" t="s">
        <v>452</v>
      </c>
      <c r="G378" s="191"/>
      <c r="H378" s="195">
        <v>2.67</v>
      </c>
      <c r="I378" s="196"/>
      <c r="J378" s="191"/>
      <c r="K378" s="191"/>
      <c r="L378" s="197"/>
      <c r="M378" s="198"/>
      <c r="N378" s="199"/>
      <c r="O378" s="199"/>
      <c r="P378" s="199"/>
      <c r="Q378" s="199"/>
      <c r="R378" s="199"/>
      <c r="S378" s="199"/>
      <c r="T378" s="200"/>
      <c r="AT378" s="201" t="s">
        <v>160</v>
      </c>
      <c r="AU378" s="201" t="s">
        <v>83</v>
      </c>
      <c r="AV378" s="13" t="s">
        <v>83</v>
      </c>
      <c r="AW378" s="13" t="s">
        <v>34</v>
      </c>
      <c r="AX378" s="13" t="s">
        <v>73</v>
      </c>
      <c r="AY378" s="201" t="s">
        <v>150</v>
      </c>
    </row>
    <row r="379" spans="1:65" s="13" customFormat="1" ht="11.25">
      <c r="B379" s="190"/>
      <c r="C379" s="191"/>
      <c r="D379" s="192" t="s">
        <v>160</v>
      </c>
      <c r="E379" s="193" t="s">
        <v>21</v>
      </c>
      <c r="F379" s="194" t="s">
        <v>453</v>
      </c>
      <c r="G379" s="191"/>
      <c r="H379" s="195">
        <v>2.3159999999999998</v>
      </c>
      <c r="I379" s="196"/>
      <c r="J379" s="191"/>
      <c r="K379" s="191"/>
      <c r="L379" s="197"/>
      <c r="M379" s="198"/>
      <c r="N379" s="199"/>
      <c r="O379" s="199"/>
      <c r="P379" s="199"/>
      <c r="Q379" s="199"/>
      <c r="R379" s="199"/>
      <c r="S379" s="199"/>
      <c r="T379" s="200"/>
      <c r="AT379" s="201" t="s">
        <v>160</v>
      </c>
      <c r="AU379" s="201" t="s">
        <v>83</v>
      </c>
      <c r="AV379" s="13" t="s">
        <v>83</v>
      </c>
      <c r="AW379" s="13" t="s">
        <v>34</v>
      </c>
      <c r="AX379" s="13" t="s">
        <v>73</v>
      </c>
      <c r="AY379" s="201" t="s">
        <v>150</v>
      </c>
    </row>
    <row r="380" spans="1:65" s="13" customFormat="1" ht="11.25">
      <c r="B380" s="190"/>
      <c r="C380" s="191"/>
      <c r="D380" s="192" t="s">
        <v>160</v>
      </c>
      <c r="E380" s="193" t="s">
        <v>21</v>
      </c>
      <c r="F380" s="194" t="s">
        <v>454</v>
      </c>
      <c r="G380" s="191"/>
      <c r="H380" s="195">
        <v>16.236999999999998</v>
      </c>
      <c r="I380" s="196"/>
      <c r="J380" s="191"/>
      <c r="K380" s="191"/>
      <c r="L380" s="197"/>
      <c r="M380" s="198"/>
      <c r="N380" s="199"/>
      <c r="O380" s="199"/>
      <c r="P380" s="199"/>
      <c r="Q380" s="199"/>
      <c r="R380" s="199"/>
      <c r="S380" s="199"/>
      <c r="T380" s="200"/>
      <c r="AT380" s="201" t="s">
        <v>160</v>
      </c>
      <c r="AU380" s="201" t="s">
        <v>83</v>
      </c>
      <c r="AV380" s="13" t="s">
        <v>83</v>
      </c>
      <c r="AW380" s="13" t="s">
        <v>34</v>
      </c>
      <c r="AX380" s="13" t="s">
        <v>73</v>
      </c>
      <c r="AY380" s="201" t="s">
        <v>150</v>
      </c>
    </row>
    <row r="381" spans="1:65" s="13" customFormat="1" ht="11.25">
      <c r="B381" s="190"/>
      <c r="C381" s="191"/>
      <c r="D381" s="192" t="s">
        <v>160</v>
      </c>
      <c r="E381" s="193" t="s">
        <v>21</v>
      </c>
      <c r="F381" s="194" t="s">
        <v>455</v>
      </c>
      <c r="G381" s="191"/>
      <c r="H381" s="195">
        <v>12.09</v>
      </c>
      <c r="I381" s="196"/>
      <c r="J381" s="191"/>
      <c r="K381" s="191"/>
      <c r="L381" s="197"/>
      <c r="M381" s="198"/>
      <c r="N381" s="199"/>
      <c r="O381" s="199"/>
      <c r="P381" s="199"/>
      <c r="Q381" s="199"/>
      <c r="R381" s="199"/>
      <c r="S381" s="199"/>
      <c r="T381" s="200"/>
      <c r="AT381" s="201" t="s">
        <v>160</v>
      </c>
      <c r="AU381" s="201" t="s">
        <v>83</v>
      </c>
      <c r="AV381" s="13" t="s">
        <v>83</v>
      </c>
      <c r="AW381" s="13" t="s">
        <v>34</v>
      </c>
      <c r="AX381" s="13" t="s">
        <v>73</v>
      </c>
      <c r="AY381" s="201" t="s">
        <v>150</v>
      </c>
    </row>
    <row r="382" spans="1:65" s="13" customFormat="1" ht="11.25">
      <c r="B382" s="190"/>
      <c r="C382" s="191"/>
      <c r="D382" s="192" t="s">
        <v>160</v>
      </c>
      <c r="E382" s="193" t="s">
        <v>21</v>
      </c>
      <c r="F382" s="194" t="s">
        <v>456</v>
      </c>
      <c r="G382" s="191"/>
      <c r="H382" s="195">
        <v>0.188</v>
      </c>
      <c r="I382" s="196"/>
      <c r="J382" s="191"/>
      <c r="K382" s="191"/>
      <c r="L382" s="197"/>
      <c r="M382" s="198"/>
      <c r="N382" s="199"/>
      <c r="O382" s="199"/>
      <c r="P382" s="199"/>
      <c r="Q382" s="199"/>
      <c r="R382" s="199"/>
      <c r="S382" s="199"/>
      <c r="T382" s="200"/>
      <c r="AT382" s="201" t="s">
        <v>160</v>
      </c>
      <c r="AU382" s="201" t="s">
        <v>83</v>
      </c>
      <c r="AV382" s="13" t="s">
        <v>83</v>
      </c>
      <c r="AW382" s="13" t="s">
        <v>34</v>
      </c>
      <c r="AX382" s="13" t="s">
        <v>73</v>
      </c>
      <c r="AY382" s="201" t="s">
        <v>150</v>
      </c>
    </row>
    <row r="383" spans="1:65" s="13" customFormat="1" ht="11.25">
      <c r="B383" s="190"/>
      <c r="C383" s="191"/>
      <c r="D383" s="192" t="s">
        <v>160</v>
      </c>
      <c r="E383" s="193" t="s">
        <v>21</v>
      </c>
      <c r="F383" s="194" t="s">
        <v>457</v>
      </c>
      <c r="G383" s="191"/>
      <c r="H383" s="195">
        <v>2.5310000000000001</v>
      </c>
      <c r="I383" s="196"/>
      <c r="J383" s="191"/>
      <c r="K383" s="191"/>
      <c r="L383" s="197"/>
      <c r="M383" s="198"/>
      <c r="N383" s="199"/>
      <c r="O383" s="199"/>
      <c r="P383" s="199"/>
      <c r="Q383" s="199"/>
      <c r="R383" s="199"/>
      <c r="S383" s="199"/>
      <c r="T383" s="200"/>
      <c r="AT383" s="201" t="s">
        <v>160</v>
      </c>
      <c r="AU383" s="201" t="s">
        <v>83</v>
      </c>
      <c r="AV383" s="13" t="s">
        <v>83</v>
      </c>
      <c r="AW383" s="13" t="s">
        <v>34</v>
      </c>
      <c r="AX383" s="13" t="s">
        <v>73</v>
      </c>
      <c r="AY383" s="201" t="s">
        <v>150</v>
      </c>
    </row>
    <row r="384" spans="1:65" s="13" customFormat="1" ht="11.25">
      <c r="B384" s="190"/>
      <c r="C384" s="191"/>
      <c r="D384" s="192" t="s">
        <v>160</v>
      </c>
      <c r="E384" s="193" t="s">
        <v>21</v>
      </c>
      <c r="F384" s="194" t="s">
        <v>458</v>
      </c>
      <c r="G384" s="191"/>
      <c r="H384" s="195">
        <v>22.77</v>
      </c>
      <c r="I384" s="196"/>
      <c r="J384" s="191"/>
      <c r="K384" s="191"/>
      <c r="L384" s="197"/>
      <c r="M384" s="198"/>
      <c r="N384" s="199"/>
      <c r="O384" s="199"/>
      <c r="P384" s="199"/>
      <c r="Q384" s="199"/>
      <c r="R384" s="199"/>
      <c r="S384" s="199"/>
      <c r="T384" s="200"/>
      <c r="AT384" s="201" t="s">
        <v>160</v>
      </c>
      <c r="AU384" s="201" t="s">
        <v>83</v>
      </c>
      <c r="AV384" s="13" t="s">
        <v>83</v>
      </c>
      <c r="AW384" s="13" t="s">
        <v>34</v>
      </c>
      <c r="AX384" s="13" t="s">
        <v>73</v>
      </c>
      <c r="AY384" s="201" t="s">
        <v>150</v>
      </c>
    </row>
    <row r="385" spans="1:65" s="13" customFormat="1" ht="11.25">
      <c r="B385" s="190"/>
      <c r="C385" s="191"/>
      <c r="D385" s="192" t="s">
        <v>160</v>
      </c>
      <c r="E385" s="193" t="s">
        <v>21</v>
      </c>
      <c r="F385" s="194" t="s">
        <v>459</v>
      </c>
      <c r="G385" s="191"/>
      <c r="H385" s="195">
        <v>13.702999999999999</v>
      </c>
      <c r="I385" s="196"/>
      <c r="J385" s="191"/>
      <c r="K385" s="191"/>
      <c r="L385" s="197"/>
      <c r="M385" s="198"/>
      <c r="N385" s="199"/>
      <c r="O385" s="199"/>
      <c r="P385" s="199"/>
      <c r="Q385" s="199"/>
      <c r="R385" s="199"/>
      <c r="S385" s="199"/>
      <c r="T385" s="200"/>
      <c r="AT385" s="201" t="s">
        <v>160</v>
      </c>
      <c r="AU385" s="201" t="s">
        <v>83</v>
      </c>
      <c r="AV385" s="13" t="s">
        <v>83</v>
      </c>
      <c r="AW385" s="13" t="s">
        <v>34</v>
      </c>
      <c r="AX385" s="13" t="s">
        <v>73</v>
      </c>
      <c r="AY385" s="201" t="s">
        <v>150</v>
      </c>
    </row>
    <row r="386" spans="1:65" s="14" customFormat="1" ht="11.25">
      <c r="B386" s="202"/>
      <c r="C386" s="203"/>
      <c r="D386" s="192" t="s">
        <v>160</v>
      </c>
      <c r="E386" s="204" t="s">
        <v>21</v>
      </c>
      <c r="F386" s="205" t="s">
        <v>162</v>
      </c>
      <c r="G386" s="203"/>
      <c r="H386" s="206">
        <v>147.96</v>
      </c>
      <c r="I386" s="207"/>
      <c r="J386" s="203"/>
      <c r="K386" s="203"/>
      <c r="L386" s="208"/>
      <c r="M386" s="209"/>
      <c r="N386" s="210"/>
      <c r="O386" s="210"/>
      <c r="P386" s="210"/>
      <c r="Q386" s="210"/>
      <c r="R386" s="210"/>
      <c r="S386" s="210"/>
      <c r="T386" s="211"/>
      <c r="AT386" s="212" t="s">
        <v>160</v>
      </c>
      <c r="AU386" s="212" t="s">
        <v>83</v>
      </c>
      <c r="AV386" s="14" t="s">
        <v>157</v>
      </c>
      <c r="AW386" s="14" t="s">
        <v>34</v>
      </c>
      <c r="AX386" s="14" t="s">
        <v>81</v>
      </c>
      <c r="AY386" s="212" t="s">
        <v>150</v>
      </c>
    </row>
    <row r="387" spans="1:65" s="2" customFormat="1" ht="24.2" customHeight="1">
      <c r="A387" s="37"/>
      <c r="B387" s="38"/>
      <c r="C387" s="172" t="s">
        <v>297</v>
      </c>
      <c r="D387" s="172" t="s">
        <v>152</v>
      </c>
      <c r="E387" s="173" t="s">
        <v>460</v>
      </c>
      <c r="F387" s="174" t="s">
        <v>461</v>
      </c>
      <c r="G387" s="175" t="s">
        <v>182</v>
      </c>
      <c r="H387" s="176">
        <v>55.61</v>
      </c>
      <c r="I387" s="177"/>
      <c r="J387" s="178">
        <f>ROUND(I387*H387,2)</f>
        <v>0</v>
      </c>
      <c r="K387" s="174" t="s">
        <v>156</v>
      </c>
      <c r="L387" s="42"/>
      <c r="M387" s="179" t="s">
        <v>21</v>
      </c>
      <c r="N387" s="180" t="s">
        <v>44</v>
      </c>
      <c r="O387" s="67"/>
      <c r="P387" s="181">
        <f>O387*H387</f>
        <v>0</v>
      </c>
      <c r="Q387" s="181">
        <v>0</v>
      </c>
      <c r="R387" s="181">
        <f>Q387*H387</f>
        <v>0</v>
      </c>
      <c r="S387" s="181">
        <v>0</v>
      </c>
      <c r="T387" s="182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3" t="s">
        <v>157</v>
      </c>
      <c r="AT387" s="183" t="s">
        <v>152</v>
      </c>
      <c r="AU387" s="183" t="s">
        <v>83</v>
      </c>
      <c r="AY387" s="20" t="s">
        <v>150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20" t="s">
        <v>81</v>
      </c>
      <c r="BK387" s="184">
        <f>ROUND(I387*H387,2)</f>
        <v>0</v>
      </c>
      <c r="BL387" s="20" t="s">
        <v>157</v>
      </c>
      <c r="BM387" s="183" t="s">
        <v>462</v>
      </c>
    </row>
    <row r="388" spans="1:65" s="2" customFormat="1" ht="11.25">
      <c r="A388" s="37"/>
      <c r="B388" s="38"/>
      <c r="C388" s="39"/>
      <c r="D388" s="185" t="s">
        <v>158</v>
      </c>
      <c r="E388" s="39"/>
      <c r="F388" s="186" t="s">
        <v>463</v>
      </c>
      <c r="G388" s="39"/>
      <c r="H388" s="39"/>
      <c r="I388" s="187"/>
      <c r="J388" s="39"/>
      <c r="K388" s="39"/>
      <c r="L388" s="42"/>
      <c r="M388" s="188"/>
      <c r="N388" s="189"/>
      <c r="O388" s="67"/>
      <c r="P388" s="67"/>
      <c r="Q388" s="67"/>
      <c r="R388" s="67"/>
      <c r="S388" s="67"/>
      <c r="T388" s="68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20" t="s">
        <v>158</v>
      </c>
      <c r="AU388" s="20" t="s">
        <v>83</v>
      </c>
    </row>
    <row r="389" spans="1:65" s="15" customFormat="1" ht="11.25">
      <c r="B389" s="213"/>
      <c r="C389" s="214"/>
      <c r="D389" s="192" t="s">
        <v>160</v>
      </c>
      <c r="E389" s="215" t="s">
        <v>21</v>
      </c>
      <c r="F389" s="216" t="s">
        <v>185</v>
      </c>
      <c r="G389" s="214"/>
      <c r="H389" s="215" t="s">
        <v>21</v>
      </c>
      <c r="I389" s="217"/>
      <c r="J389" s="214"/>
      <c r="K389" s="214"/>
      <c r="L389" s="218"/>
      <c r="M389" s="219"/>
      <c r="N389" s="220"/>
      <c r="O389" s="220"/>
      <c r="P389" s="220"/>
      <c r="Q389" s="220"/>
      <c r="R389" s="220"/>
      <c r="S389" s="220"/>
      <c r="T389" s="221"/>
      <c r="AT389" s="222" t="s">
        <v>160</v>
      </c>
      <c r="AU389" s="222" t="s">
        <v>83</v>
      </c>
      <c r="AV389" s="15" t="s">
        <v>81</v>
      </c>
      <c r="AW389" s="15" t="s">
        <v>34</v>
      </c>
      <c r="AX389" s="15" t="s">
        <v>73</v>
      </c>
      <c r="AY389" s="222" t="s">
        <v>150</v>
      </c>
    </row>
    <row r="390" spans="1:65" s="13" customFormat="1" ht="11.25">
      <c r="B390" s="190"/>
      <c r="C390" s="191"/>
      <c r="D390" s="192" t="s">
        <v>160</v>
      </c>
      <c r="E390" s="193" t="s">
        <v>21</v>
      </c>
      <c r="F390" s="194" t="s">
        <v>464</v>
      </c>
      <c r="G390" s="191"/>
      <c r="H390" s="195">
        <v>10.029999999999999</v>
      </c>
      <c r="I390" s="196"/>
      <c r="J390" s="191"/>
      <c r="K390" s="191"/>
      <c r="L390" s="197"/>
      <c r="M390" s="198"/>
      <c r="N390" s="199"/>
      <c r="O390" s="199"/>
      <c r="P390" s="199"/>
      <c r="Q390" s="199"/>
      <c r="R390" s="199"/>
      <c r="S390" s="199"/>
      <c r="T390" s="200"/>
      <c r="AT390" s="201" t="s">
        <v>160</v>
      </c>
      <c r="AU390" s="201" t="s">
        <v>83</v>
      </c>
      <c r="AV390" s="13" t="s">
        <v>83</v>
      </c>
      <c r="AW390" s="13" t="s">
        <v>34</v>
      </c>
      <c r="AX390" s="13" t="s">
        <v>73</v>
      </c>
      <c r="AY390" s="201" t="s">
        <v>150</v>
      </c>
    </row>
    <row r="391" spans="1:65" s="13" customFormat="1" ht="11.25">
      <c r="B391" s="190"/>
      <c r="C391" s="191"/>
      <c r="D391" s="192" t="s">
        <v>160</v>
      </c>
      <c r="E391" s="193" t="s">
        <v>21</v>
      </c>
      <c r="F391" s="194" t="s">
        <v>465</v>
      </c>
      <c r="G391" s="191"/>
      <c r="H391" s="195">
        <v>45.58</v>
      </c>
      <c r="I391" s="196"/>
      <c r="J391" s="191"/>
      <c r="K391" s="191"/>
      <c r="L391" s="197"/>
      <c r="M391" s="198"/>
      <c r="N391" s="199"/>
      <c r="O391" s="199"/>
      <c r="P391" s="199"/>
      <c r="Q391" s="199"/>
      <c r="R391" s="199"/>
      <c r="S391" s="199"/>
      <c r="T391" s="200"/>
      <c r="AT391" s="201" t="s">
        <v>160</v>
      </c>
      <c r="AU391" s="201" t="s">
        <v>83</v>
      </c>
      <c r="AV391" s="13" t="s">
        <v>83</v>
      </c>
      <c r="AW391" s="13" t="s">
        <v>34</v>
      </c>
      <c r="AX391" s="13" t="s">
        <v>73</v>
      </c>
      <c r="AY391" s="201" t="s">
        <v>150</v>
      </c>
    </row>
    <row r="392" spans="1:65" s="14" customFormat="1" ht="11.25">
      <c r="B392" s="202"/>
      <c r="C392" s="203"/>
      <c r="D392" s="192" t="s">
        <v>160</v>
      </c>
      <c r="E392" s="204" t="s">
        <v>21</v>
      </c>
      <c r="F392" s="205" t="s">
        <v>162</v>
      </c>
      <c r="G392" s="203"/>
      <c r="H392" s="206">
        <v>55.61</v>
      </c>
      <c r="I392" s="207"/>
      <c r="J392" s="203"/>
      <c r="K392" s="203"/>
      <c r="L392" s="208"/>
      <c r="M392" s="209"/>
      <c r="N392" s="210"/>
      <c r="O392" s="210"/>
      <c r="P392" s="210"/>
      <c r="Q392" s="210"/>
      <c r="R392" s="210"/>
      <c r="S392" s="210"/>
      <c r="T392" s="211"/>
      <c r="AT392" s="212" t="s">
        <v>160</v>
      </c>
      <c r="AU392" s="212" t="s">
        <v>83</v>
      </c>
      <c r="AV392" s="14" t="s">
        <v>157</v>
      </c>
      <c r="AW392" s="14" t="s">
        <v>34</v>
      </c>
      <c r="AX392" s="14" t="s">
        <v>81</v>
      </c>
      <c r="AY392" s="212" t="s">
        <v>150</v>
      </c>
    </row>
    <row r="393" spans="1:65" s="2" customFormat="1" ht="24.2" customHeight="1">
      <c r="A393" s="37"/>
      <c r="B393" s="38"/>
      <c r="C393" s="172" t="s">
        <v>466</v>
      </c>
      <c r="D393" s="172" t="s">
        <v>152</v>
      </c>
      <c r="E393" s="173" t="s">
        <v>467</v>
      </c>
      <c r="F393" s="174" t="s">
        <v>468</v>
      </c>
      <c r="G393" s="175" t="s">
        <v>182</v>
      </c>
      <c r="H393" s="176">
        <v>34.226999999999997</v>
      </c>
      <c r="I393" s="177"/>
      <c r="J393" s="178">
        <f>ROUND(I393*H393,2)</f>
        <v>0</v>
      </c>
      <c r="K393" s="174" t="s">
        <v>156</v>
      </c>
      <c r="L393" s="42"/>
      <c r="M393" s="179" t="s">
        <v>21</v>
      </c>
      <c r="N393" s="180" t="s">
        <v>44</v>
      </c>
      <c r="O393" s="67"/>
      <c r="P393" s="181">
        <f>O393*H393</f>
        <v>0</v>
      </c>
      <c r="Q393" s="181">
        <v>0</v>
      </c>
      <c r="R393" s="181">
        <f>Q393*H393</f>
        <v>0</v>
      </c>
      <c r="S393" s="181">
        <v>0</v>
      </c>
      <c r="T393" s="182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83" t="s">
        <v>157</v>
      </c>
      <c r="AT393" s="183" t="s">
        <v>152</v>
      </c>
      <c r="AU393" s="183" t="s">
        <v>83</v>
      </c>
      <c r="AY393" s="20" t="s">
        <v>150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20" t="s">
        <v>81</v>
      </c>
      <c r="BK393" s="184">
        <f>ROUND(I393*H393,2)</f>
        <v>0</v>
      </c>
      <c r="BL393" s="20" t="s">
        <v>157</v>
      </c>
      <c r="BM393" s="183" t="s">
        <v>469</v>
      </c>
    </row>
    <row r="394" spans="1:65" s="2" customFormat="1" ht="11.25">
      <c r="A394" s="37"/>
      <c r="B394" s="38"/>
      <c r="C394" s="39"/>
      <c r="D394" s="185" t="s">
        <v>158</v>
      </c>
      <c r="E394" s="39"/>
      <c r="F394" s="186" t="s">
        <v>470</v>
      </c>
      <c r="G394" s="39"/>
      <c r="H394" s="39"/>
      <c r="I394" s="187"/>
      <c r="J394" s="39"/>
      <c r="K394" s="39"/>
      <c r="L394" s="42"/>
      <c r="M394" s="188"/>
      <c r="N394" s="189"/>
      <c r="O394" s="67"/>
      <c r="P394" s="67"/>
      <c r="Q394" s="67"/>
      <c r="R394" s="67"/>
      <c r="S394" s="67"/>
      <c r="T394" s="68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20" t="s">
        <v>158</v>
      </c>
      <c r="AU394" s="20" t="s">
        <v>83</v>
      </c>
    </row>
    <row r="395" spans="1:65" s="15" customFormat="1" ht="11.25">
      <c r="B395" s="213"/>
      <c r="C395" s="214"/>
      <c r="D395" s="192" t="s">
        <v>160</v>
      </c>
      <c r="E395" s="215" t="s">
        <v>21</v>
      </c>
      <c r="F395" s="216" t="s">
        <v>185</v>
      </c>
      <c r="G395" s="214"/>
      <c r="H395" s="215" t="s">
        <v>21</v>
      </c>
      <c r="I395" s="217"/>
      <c r="J395" s="214"/>
      <c r="K395" s="214"/>
      <c r="L395" s="218"/>
      <c r="M395" s="219"/>
      <c r="N395" s="220"/>
      <c r="O395" s="220"/>
      <c r="P395" s="220"/>
      <c r="Q395" s="220"/>
      <c r="R395" s="220"/>
      <c r="S395" s="220"/>
      <c r="T395" s="221"/>
      <c r="AT395" s="222" t="s">
        <v>160</v>
      </c>
      <c r="AU395" s="222" t="s">
        <v>83</v>
      </c>
      <c r="AV395" s="15" t="s">
        <v>81</v>
      </c>
      <c r="AW395" s="15" t="s">
        <v>34</v>
      </c>
      <c r="AX395" s="15" t="s">
        <v>73</v>
      </c>
      <c r="AY395" s="222" t="s">
        <v>150</v>
      </c>
    </row>
    <row r="396" spans="1:65" s="13" customFormat="1" ht="11.25">
      <c r="B396" s="190"/>
      <c r="C396" s="191"/>
      <c r="D396" s="192" t="s">
        <v>160</v>
      </c>
      <c r="E396" s="193" t="s">
        <v>21</v>
      </c>
      <c r="F396" s="194" t="s">
        <v>471</v>
      </c>
      <c r="G396" s="191"/>
      <c r="H396" s="195">
        <v>34.226999999999997</v>
      </c>
      <c r="I396" s="196"/>
      <c r="J396" s="191"/>
      <c r="K396" s="191"/>
      <c r="L396" s="197"/>
      <c r="M396" s="198"/>
      <c r="N396" s="199"/>
      <c r="O396" s="199"/>
      <c r="P396" s="199"/>
      <c r="Q396" s="199"/>
      <c r="R396" s="199"/>
      <c r="S396" s="199"/>
      <c r="T396" s="200"/>
      <c r="AT396" s="201" t="s">
        <v>160</v>
      </c>
      <c r="AU396" s="201" t="s">
        <v>83</v>
      </c>
      <c r="AV396" s="13" t="s">
        <v>83</v>
      </c>
      <c r="AW396" s="13" t="s">
        <v>34</v>
      </c>
      <c r="AX396" s="13" t="s">
        <v>73</v>
      </c>
      <c r="AY396" s="201" t="s">
        <v>150</v>
      </c>
    </row>
    <row r="397" spans="1:65" s="14" customFormat="1" ht="11.25">
      <c r="B397" s="202"/>
      <c r="C397" s="203"/>
      <c r="D397" s="192" t="s">
        <v>160</v>
      </c>
      <c r="E397" s="204" t="s">
        <v>21</v>
      </c>
      <c r="F397" s="205" t="s">
        <v>162</v>
      </c>
      <c r="G397" s="203"/>
      <c r="H397" s="206">
        <v>34.226999999999997</v>
      </c>
      <c r="I397" s="207"/>
      <c r="J397" s="203"/>
      <c r="K397" s="203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160</v>
      </c>
      <c r="AU397" s="212" t="s">
        <v>83</v>
      </c>
      <c r="AV397" s="14" t="s">
        <v>157</v>
      </c>
      <c r="AW397" s="14" t="s">
        <v>34</v>
      </c>
      <c r="AX397" s="14" t="s">
        <v>81</v>
      </c>
      <c r="AY397" s="212" t="s">
        <v>150</v>
      </c>
    </row>
    <row r="398" spans="1:65" s="2" customFormat="1" ht="37.9" customHeight="1">
      <c r="A398" s="37"/>
      <c r="B398" s="38"/>
      <c r="C398" s="172" t="s">
        <v>304</v>
      </c>
      <c r="D398" s="172" t="s">
        <v>152</v>
      </c>
      <c r="E398" s="173" t="s">
        <v>472</v>
      </c>
      <c r="F398" s="174" t="s">
        <v>473</v>
      </c>
      <c r="G398" s="175" t="s">
        <v>155</v>
      </c>
      <c r="H398" s="176">
        <v>3.7559999999999998</v>
      </c>
      <c r="I398" s="177"/>
      <c r="J398" s="178">
        <f>ROUND(I398*H398,2)</f>
        <v>0</v>
      </c>
      <c r="K398" s="174" t="s">
        <v>156</v>
      </c>
      <c r="L398" s="42"/>
      <c r="M398" s="179" t="s">
        <v>21</v>
      </c>
      <c r="N398" s="180" t="s">
        <v>44</v>
      </c>
      <c r="O398" s="67"/>
      <c r="P398" s="181">
        <f>O398*H398</f>
        <v>0</v>
      </c>
      <c r="Q398" s="181">
        <v>0</v>
      </c>
      <c r="R398" s="181">
        <f>Q398*H398</f>
        <v>0</v>
      </c>
      <c r="S398" s="181">
        <v>0</v>
      </c>
      <c r="T398" s="182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83" t="s">
        <v>157</v>
      </c>
      <c r="AT398" s="183" t="s">
        <v>152</v>
      </c>
      <c r="AU398" s="183" t="s">
        <v>83</v>
      </c>
      <c r="AY398" s="20" t="s">
        <v>150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20" t="s">
        <v>81</v>
      </c>
      <c r="BK398" s="184">
        <f>ROUND(I398*H398,2)</f>
        <v>0</v>
      </c>
      <c r="BL398" s="20" t="s">
        <v>157</v>
      </c>
      <c r="BM398" s="183" t="s">
        <v>474</v>
      </c>
    </row>
    <row r="399" spans="1:65" s="2" customFormat="1" ht="11.25">
      <c r="A399" s="37"/>
      <c r="B399" s="38"/>
      <c r="C399" s="39"/>
      <c r="D399" s="185" t="s">
        <v>158</v>
      </c>
      <c r="E399" s="39"/>
      <c r="F399" s="186" t="s">
        <v>475</v>
      </c>
      <c r="G399" s="39"/>
      <c r="H399" s="39"/>
      <c r="I399" s="187"/>
      <c r="J399" s="39"/>
      <c r="K399" s="39"/>
      <c r="L399" s="42"/>
      <c r="M399" s="188"/>
      <c r="N399" s="189"/>
      <c r="O399" s="67"/>
      <c r="P399" s="67"/>
      <c r="Q399" s="67"/>
      <c r="R399" s="67"/>
      <c r="S399" s="67"/>
      <c r="T399" s="68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20" t="s">
        <v>158</v>
      </c>
      <c r="AU399" s="20" t="s">
        <v>83</v>
      </c>
    </row>
    <row r="400" spans="1:65" s="15" customFormat="1" ht="11.25">
      <c r="B400" s="213"/>
      <c r="C400" s="214"/>
      <c r="D400" s="192" t="s">
        <v>160</v>
      </c>
      <c r="E400" s="215" t="s">
        <v>21</v>
      </c>
      <c r="F400" s="216" t="s">
        <v>185</v>
      </c>
      <c r="G400" s="214"/>
      <c r="H400" s="215" t="s">
        <v>21</v>
      </c>
      <c r="I400" s="217"/>
      <c r="J400" s="214"/>
      <c r="K400" s="214"/>
      <c r="L400" s="218"/>
      <c r="M400" s="219"/>
      <c r="N400" s="220"/>
      <c r="O400" s="220"/>
      <c r="P400" s="220"/>
      <c r="Q400" s="220"/>
      <c r="R400" s="220"/>
      <c r="S400" s="220"/>
      <c r="T400" s="221"/>
      <c r="AT400" s="222" t="s">
        <v>160</v>
      </c>
      <c r="AU400" s="222" t="s">
        <v>83</v>
      </c>
      <c r="AV400" s="15" t="s">
        <v>81</v>
      </c>
      <c r="AW400" s="15" t="s">
        <v>34</v>
      </c>
      <c r="AX400" s="15" t="s">
        <v>73</v>
      </c>
      <c r="AY400" s="222" t="s">
        <v>150</v>
      </c>
    </row>
    <row r="401" spans="1:65" s="13" customFormat="1" ht="11.25">
      <c r="B401" s="190"/>
      <c r="C401" s="191"/>
      <c r="D401" s="192" t="s">
        <v>160</v>
      </c>
      <c r="E401" s="193" t="s">
        <v>21</v>
      </c>
      <c r="F401" s="194" t="s">
        <v>476</v>
      </c>
      <c r="G401" s="191"/>
      <c r="H401" s="195">
        <v>3.7559999999999998</v>
      </c>
      <c r="I401" s="196"/>
      <c r="J401" s="191"/>
      <c r="K401" s="191"/>
      <c r="L401" s="197"/>
      <c r="M401" s="198"/>
      <c r="N401" s="199"/>
      <c r="O401" s="199"/>
      <c r="P401" s="199"/>
      <c r="Q401" s="199"/>
      <c r="R401" s="199"/>
      <c r="S401" s="199"/>
      <c r="T401" s="200"/>
      <c r="AT401" s="201" t="s">
        <v>160</v>
      </c>
      <c r="AU401" s="201" t="s">
        <v>83</v>
      </c>
      <c r="AV401" s="13" t="s">
        <v>83</v>
      </c>
      <c r="AW401" s="13" t="s">
        <v>34</v>
      </c>
      <c r="AX401" s="13" t="s">
        <v>73</v>
      </c>
      <c r="AY401" s="201" t="s">
        <v>150</v>
      </c>
    </row>
    <row r="402" spans="1:65" s="14" customFormat="1" ht="11.25">
      <c r="B402" s="202"/>
      <c r="C402" s="203"/>
      <c r="D402" s="192" t="s">
        <v>160</v>
      </c>
      <c r="E402" s="204" t="s">
        <v>21</v>
      </c>
      <c r="F402" s="205" t="s">
        <v>162</v>
      </c>
      <c r="G402" s="203"/>
      <c r="H402" s="206">
        <v>3.7559999999999998</v>
      </c>
      <c r="I402" s="207"/>
      <c r="J402" s="203"/>
      <c r="K402" s="203"/>
      <c r="L402" s="208"/>
      <c r="M402" s="209"/>
      <c r="N402" s="210"/>
      <c r="O402" s="210"/>
      <c r="P402" s="210"/>
      <c r="Q402" s="210"/>
      <c r="R402" s="210"/>
      <c r="S402" s="210"/>
      <c r="T402" s="211"/>
      <c r="AT402" s="212" t="s">
        <v>160</v>
      </c>
      <c r="AU402" s="212" t="s">
        <v>83</v>
      </c>
      <c r="AV402" s="14" t="s">
        <v>157</v>
      </c>
      <c r="AW402" s="14" t="s">
        <v>34</v>
      </c>
      <c r="AX402" s="14" t="s">
        <v>81</v>
      </c>
      <c r="AY402" s="212" t="s">
        <v>150</v>
      </c>
    </row>
    <row r="403" spans="1:65" s="12" customFormat="1" ht="22.9" customHeight="1">
      <c r="B403" s="156"/>
      <c r="C403" s="157"/>
      <c r="D403" s="158" t="s">
        <v>72</v>
      </c>
      <c r="E403" s="170" t="s">
        <v>211</v>
      </c>
      <c r="F403" s="170" t="s">
        <v>477</v>
      </c>
      <c r="G403" s="157"/>
      <c r="H403" s="157"/>
      <c r="I403" s="160"/>
      <c r="J403" s="171">
        <f>BK403</f>
        <v>0</v>
      </c>
      <c r="K403" s="157"/>
      <c r="L403" s="162"/>
      <c r="M403" s="163"/>
      <c r="N403" s="164"/>
      <c r="O403" s="164"/>
      <c r="P403" s="165">
        <f>SUM(P404:P432)</f>
        <v>0</v>
      </c>
      <c r="Q403" s="164"/>
      <c r="R403" s="165">
        <f>SUM(R404:R432)</f>
        <v>0</v>
      </c>
      <c r="S403" s="164"/>
      <c r="T403" s="166">
        <f>SUM(T404:T432)</f>
        <v>0</v>
      </c>
      <c r="AR403" s="167" t="s">
        <v>81</v>
      </c>
      <c r="AT403" s="168" t="s">
        <v>72</v>
      </c>
      <c r="AU403" s="168" t="s">
        <v>81</v>
      </c>
      <c r="AY403" s="167" t="s">
        <v>150</v>
      </c>
      <c r="BK403" s="169">
        <f>SUM(BK404:BK432)</f>
        <v>0</v>
      </c>
    </row>
    <row r="404" spans="1:65" s="2" customFormat="1" ht="24.2" customHeight="1">
      <c r="A404" s="37"/>
      <c r="B404" s="38"/>
      <c r="C404" s="172" t="s">
        <v>478</v>
      </c>
      <c r="D404" s="172" t="s">
        <v>152</v>
      </c>
      <c r="E404" s="173" t="s">
        <v>479</v>
      </c>
      <c r="F404" s="174" t="s">
        <v>480</v>
      </c>
      <c r="G404" s="175" t="s">
        <v>182</v>
      </c>
      <c r="H404" s="176">
        <v>30.030999999999999</v>
      </c>
      <c r="I404" s="177"/>
      <c r="J404" s="178">
        <f>ROUND(I404*H404,2)</f>
        <v>0</v>
      </c>
      <c r="K404" s="174" t="s">
        <v>156</v>
      </c>
      <c r="L404" s="42"/>
      <c r="M404" s="179" t="s">
        <v>21</v>
      </c>
      <c r="N404" s="180" t="s">
        <v>44</v>
      </c>
      <c r="O404" s="67"/>
      <c r="P404" s="181">
        <f>O404*H404</f>
        <v>0</v>
      </c>
      <c r="Q404" s="181">
        <v>0</v>
      </c>
      <c r="R404" s="181">
        <f>Q404*H404</f>
        <v>0</v>
      </c>
      <c r="S404" s="181">
        <v>0</v>
      </c>
      <c r="T404" s="182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3" t="s">
        <v>157</v>
      </c>
      <c r="AT404" s="183" t="s">
        <v>152</v>
      </c>
      <c r="AU404" s="183" t="s">
        <v>83</v>
      </c>
      <c r="AY404" s="20" t="s">
        <v>150</v>
      </c>
      <c r="BE404" s="184">
        <f>IF(N404="základní",J404,0)</f>
        <v>0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20" t="s">
        <v>81</v>
      </c>
      <c r="BK404" s="184">
        <f>ROUND(I404*H404,2)</f>
        <v>0</v>
      </c>
      <c r="BL404" s="20" t="s">
        <v>157</v>
      </c>
      <c r="BM404" s="183" t="s">
        <v>481</v>
      </c>
    </row>
    <row r="405" spans="1:65" s="2" customFormat="1" ht="11.25">
      <c r="A405" s="37"/>
      <c r="B405" s="38"/>
      <c r="C405" s="39"/>
      <c r="D405" s="185" t="s">
        <v>158</v>
      </c>
      <c r="E405" s="39"/>
      <c r="F405" s="186" t="s">
        <v>482</v>
      </c>
      <c r="G405" s="39"/>
      <c r="H405" s="39"/>
      <c r="I405" s="187"/>
      <c r="J405" s="39"/>
      <c r="K405" s="39"/>
      <c r="L405" s="42"/>
      <c r="M405" s="188"/>
      <c r="N405" s="189"/>
      <c r="O405" s="67"/>
      <c r="P405" s="67"/>
      <c r="Q405" s="67"/>
      <c r="R405" s="67"/>
      <c r="S405" s="67"/>
      <c r="T405" s="68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20" t="s">
        <v>158</v>
      </c>
      <c r="AU405" s="20" t="s">
        <v>83</v>
      </c>
    </row>
    <row r="406" spans="1:65" s="15" customFormat="1" ht="11.25">
      <c r="B406" s="213"/>
      <c r="C406" s="214"/>
      <c r="D406" s="192" t="s">
        <v>160</v>
      </c>
      <c r="E406" s="215" t="s">
        <v>21</v>
      </c>
      <c r="F406" s="216" t="s">
        <v>483</v>
      </c>
      <c r="G406" s="214"/>
      <c r="H406" s="215" t="s">
        <v>21</v>
      </c>
      <c r="I406" s="217"/>
      <c r="J406" s="214"/>
      <c r="K406" s="214"/>
      <c r="L406" s="218"/>
      <c r="M406" s="219"/>
      <c r="N406" s="220"/>
      <c r="O406" s="220"/>
      <c r="P406" s="220"/>
      <c r="Q406" s="220"/>
      <c r="R406" s="220"/>
      <c r="S406" s="220"/>
      <c r="T406" s="221"/>
      <c r="AT406" s="222" t="s">
        <v>160</v>
      </c>
      <c r="AU406" s="222" t="s">
        <v>83</v>
      </c>
      <c r="AV406" s="15" t="s">
        <v>81</v>
      </c>
      <c r="AW406" s="15" t="s">
        <v>34</v>
      </c>
      <c r="AX406" s="15" t="s">
        <v>73</v>
      </c>
      <c r="AY406" s="222" t="s">
        <v>150</v>
      </c>
    </row>
    <row r="407" spans="1:65" s="13" customFormat="1" ht="11.25">
      <c r="B407" s="190"/>
      <c r="C407" s="191"/>
      <c r="D407" s="192" t="s">
        <v>160</v>
      </c>
      <c r="E407" s="193" t="s">
        <v>21</v>
      </c>
      <c r="F407" s="194" t="s">
        <v>484</v>
      </c>
      <c r="G407" s="191"/>
      <c r="H407" s="195">
        <v>30.030999999999999</v>
      </c>
      <c r="I407" s="196"/>
      <c r="J407" s="191"/>
      <c r="K407" s="191"/>
      <c r="L407" s="197"/>
      <c r="M407" s="198"/>
      <c r="N407" s="199"/>
      <c r="O407" s="199"/>
      <c r="P407" s="199"/>
      <c r="Q407" s="199"/>
      <c r="R407" s="199"/>
      <c r="S407" s="199"/>
      <c r="T407" s="200"/>
      <c r="AT407" s="201" t="s">
        <v>160</v>
      </c>
      <c r="AU407" s="201" t="s">
        <v>83</v>
      </c>
      <c r="AV407" s="13" t="s">
        <v>83</v>
      </c>
      <c r="AW407" s="13" t="s">
        <v>34</v>
      </c>
      <c r="AX407" s="13" t="s">
        <v>73</v>
      </c>
      <c r="AY407" s="201" t="s">
        <v>150</v>
      </c>
    </row>
    <row r="408" spans="1:65" s="14" customFormat="1" ht="11.25">
      <c r="B408" s="202"/>
      <c r="C408" s="203"/>
      <c r="D408" s="192" t="s">
        <v>160</v>
      </c>
      <c r="E408" s="204" t="s">
        <v>21</v>
      </c>
      <c r="F408" s="205" t="s">
        <v>162</v>
      </c>
      <c r="G408" s="203"/>
      <c r="H408" s="206">
        <v>30.030999999999999</v>
      </c>
      <c r="I408" s="207"/>
      <c r="J408" s="203"/>
      <c r="K408" s="203"/>
      <c r="L408" s="208"/>
      <c r="M408" s="209"/>
      <c r="N408" s="210"/>
      <c r="O408" s="210"/>
      <c r="P408" s="210"/>
      <c r="Q408" s="210"/>
      <c r="R408" s="210"/>
      <c r="S408" s="210"/>
      <c r="T408" s="211"/>
      <c r="AT408" s="212" t="s">
        <v>160</v>
      </c>
      <c r="AU408" s="212" t="s">
        <v>83</v>
      </c>
      <c r="AV408" s="14" t="s">
        <v>157</v>
      </c>
      <c r="AW408" s="14" t="s">
        <v>34</v>
      </c>
      <c r="AX408" s="14" t="s">
        <v>81</v>
      </c>
      <c r="AY408" s="212" t="s">
        <v>150</v>
      </c>
    </row>
    <row r="409" spans="1:65" s="2" customFormat="1" ht="37.9" customHeight="1">
      <c r="A409" s="37"/>
      <c r="B409" s="38"/>
      <c r="C409" s="172" t="s">
        <v>310</v>
      </c>
      <c r="D409" s="172" t="s">
        <v>152</v>
      </c>
      <c r="E409" s="173" t="s">
        <v>485</v>
      </c>
      <c r="F409" s="174" t="s">
        <v>486</v>
      </c>
      <c r="G409" s="175" t="s">
        <v>182</v>
      </c>
      <c r="H409" s="176">
        <v>234.24799999999999</v>
      </c>
      <c r="I409" s="177"/>
      <c r="J409" s="178">
        <f>ROUND(I409*H409,2)</f>
        <v>0</v>
      </c>
      <c r="K409" s="174" t="s">
        <v>156</v>
      </c>
      <c r="L409" s="42"/>
      <c r="M409" s="179" t="s">
        <v>21</v>
      </c>
      <c r="N409" s="180" t="s">
        <v>44</v>
      </c>
      <c r="O409" s="67"/>
      <c r="P409" s="181">
        <f>O409*H409</f>
        <v>0</v>
      </c>
      <c r="Q409" s="181">
        <v>0</v>
      </c>
      <c r="R409" s="181">
        <f>Q409*H409</f>
        <v>0</v>
      </c>
      <c r="S409" s="181">
        <v>0</v>
      </c>
      <c r="T409" s="182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83" t="s">
        <v>157</v>
      </c>
      <c r="AT409" s="183" t="s">
        <v>152</v>
      </c>
      <c r="AU409" s="183" t="s">
        <v>83</v>
      </c>
      <c r="AY409" s="20" t="s">
        <v>150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20" t="s">
        <v>81</v>
      </c>
      <c r="BK409" s="184">
        <f>ROUND(I409*H409,2)</f>
        <v>0</v>
      </c>
      <c r="BL409" s="20" t="s">
        <v>157</v>
      </c>
      <c r="BM409" s="183" t="s">
        <v>487</v>
      </c>
    </row>
    <row r="410" spans="1:65" s="2" customFormat="1" ht="11.25">
      <c r="A410" s="37"/>
      <c r="B410" s="38"/>
      <c r="C410" s="39"/>
      <c r="D410" s="185" t="s">
        <v>158</v>
      </c>
      <c r="E410" s="39"/>
      <c r="F410" s="186" t="s">
        <v>488</v>
      </c>
      <c r="G410" s="39"/>
      <c r="H410" s="39"/>
      <c r="I410" s="187"/>
      <c r="J410" s="39"/>
      <c r="K410" s="39"/>
      <c r="L410" s="42"/>
      <c r="M410" s="188"/>
      <c r="N410" s="189"/>
      <c r="O410" s="67"/>
      <c r="P410" s="67"/>
      <c r="Q410" s="67"/>
      <c r="R410" s="67"/>
      <c r="S410" s="67"/>
      <c r="T410" s="68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20" t="s">
        <v>158</v>
      </c>
      <c r="AU410" s="20" t="s">
        <v>83</v>
      </c>
    </row>
    <row r="411" spans="1:65" s="15" customFormat="1" ht="11.25">
      <c r="B411" s="213"/>
      <c r="C411" s="214"/>
      <c r="D411" s="192" t="s">
        <v>160</v>
      </c>
      <c r="E411" s="215" t="s">
        <v>21</v>
      </c>
      <c r="F411" s="216" t="s">
        <v>185</v>
      </c>
      <c r="G411" s="214"/>
      <c r="H411" s="215" t="s">
        <v>21</v>
      </c>
      <c r="I411" s="217"/>
      <c r="J411" s="214"/>
      <c r="K411" s="214"/>
      <c r="L411" s="218"/>
      <c r="M411" s="219"/>
      <c r="N411" s="220"/>
      <c r="O411" s="220"/>
      <c r="P411" s="220"/>
      <c r="Q411" s="220"/>
      <c r="R411" s="220"/>
      <c r="S411" s="220"/>
      <c r="T411" s="221"/>
      <c r="AT411" s="222" t="s">
        <v>160</v>
      </c>
      <c r="AU411" s="222" t="s">
        <v>83</v>
      </c>
      <c r="AV411" s="15" t="s">
        <v>81</v>
      </c>
      <c r="AW411" s="15" t="s">
        <v>34</v>
      </c>
      <c r="AX411" s="15" t="s">
        <v>73</v>
      </c>
      <c r="AY411" s="222" t="s">
        <v>150</v>
      </c>
    </row>
    <row r="412" spans="1:65" s="13" customFormat="1" ht="11.25">
      <c r="B412" s="190"/>
      <c r="C412" s="191"/>
      <c r="D412" s="192" t="s">
        <v>160</v>
      </c>
      <c r="E412" s="193" t="s">
        <v>21</v>
      </c>
      <c r="F412" s="194" t="s">
        <v>489</v>
      </c>
      <c r="G412" s="191"/>
      <c r="H412" s="195">
        <v>51.738</v>
      </c>
      <c r="I412" s="196"/>
      <c r="J412" s="191"/>
      <c r="K412" s="191"/>
      <c r="L412" s="197"/>
      <c r="M412" s="198"/>
      <c r="N412" s="199"/>
      <c r="O412" s="199"/>
      <c r="P412" s="199"/>
      <c r="Q412" s="199"/>
      <c r="R412" s="199"/>
      <c r="S412" s="199"/>
      <c r="T412" s="200"/>
      <c r="AT412" s="201" t="s">
        <v>160</v>
      </c>
      <c r="AU412" s="201" t="s">
        <v>83</v>
      </c>
      <c r="AV412" s="13" t="s">
        <v>83</v>
      </c>
      <c r="AW412" s="13" t="s">
        <v>34</v>
      </c>
      <c r="AX412" s="13" t="s">
        <v>73</v>
      </c>
      <c r="AY412" s="201" t="s">
        <v>150</v>
      </c>
    </row>
    <row r="413" spans="1:65" s="13" customFormat="1" ht="11.25">
      <c r="B413" s="190"/>
      <c r="C413" s="191"/>
      <c r="D413" s="192" t="s">
        <v>160</v>
      </c>
      <c r="E413" s="193" t="s">
        <v>21</v>
      </c>
      <c r="F413" s="194" t="s">
        <v>490</v>
      </c>
      <c r="G413" s="191"/>
      <c r="H413" s="195">
        <v>28.75</v>
      </c>
      <c r="I413" s="196"/>
      <c r="J413" s="191"/>
      <c r="K413" s="191"/>
      <c r="L413" s="197"/>
      <c r="M413" s="198"/>
      <c r="N413" s="199"/>
      <c r="O413" s="199"/>
      <c r="P413" s="199"/>
      <c r="Q413" s="199"/>
      <c r="R413" s="199"/>
      <c r="S413" s="199"/>
      <c r="T413" s="200"/>
      <c r="AT413" s="201" t="s">
        <v>160</v>
      </c>
      <c r="AU413" s="201" t="s">
        <v>83</v>
      </c>
      <c r="AV413" s="13" t="s">
        <v>83</v>
      </c>
      <c r="AW413" s="13" t="s">
        <v>34</v>
      </c>
      <c r="AX413" s="13" t="s">
        <v>73</v>
      </c>
      <c r="AY413" s="201" t="s">
        <v>150</v>
      </c>
    </row>
    <row r="414" spans="1:65" s="13" customFormat="1" ht="11.25">
      <c r="B414" s="190"/>
      <c r="C414" s="191"/>
      <c r="D414" s="192" t="s">
        <v>160</v>
      </c>
      <c r="E414" s="193" t="s">
        <v>21</v>
      </c>
      <c r="F414" s="194" t="s">
        <v>491</v>
      </c>
      <c r="G414" s="191"/>
      <c r="H414" s="195">
        <v>28.78</v>
      </c>
      <c r="I414" s="196"/>
      <c r="J414" s="191"/>
      <c r="K414" s="191"/>
      <c r="L414" s="197"/>
      <c r="M414" s="198"/>
      <c r="N414" s="199"/>
      <c r="O414" s="199"/>
      <c r="P414" s="199"/>
      <c r="Q414" s="199"/>
      <c r="R414" s="199"/>
      <c r="S414" s="199"/>
      <c r="T414" s="200"/>
      <c r="AT414" s="201" t="s">
        <v>160</v>
      </c>
      <c r="AU414" s="201" t="s">
        <v>83</v>
      </c>
      <c r="AV414" s="13" t="s">
        <v>83</v>
      </c>
      <c r="AW414" s="13" t="s">
        <v>34</v>
      </c>
      <c r="AX414" s="13" t="s">
        <v>73</v>
      </c>
      <c r="AY414" s="201" t="s">
        <v>150</v>
      </c>
    </row>
    <row r="415" spans="1:65" s="13" customFormat="1" ht="11.25">
      <c r="B415" s="190"/>
      <c r="C415" s="191"/>
      <c r="D415" s="192" t="s">
        <v>160</v>
      </c>
      <c r="E415" s="193" t="s">
        <v>21</v>
      </c>
      <c r="F415" s="194" t="s">
        <v>492</v>
      </c>
      <c r="G415" s="191"/>
      <c r="H415" s="195">
        <v>11.83</v>
      </c>
      <c r="I415" s="196"/>
      <c r="J415" s="191"/>
      <c r="K415" s="191"/>
      <c r="L415" s="197"/>
      <c r="M415" s="198"/>
      <c r="N415" s="199"/>
      <c r="O415" s="199"/>
      <c r="P415" s="199"/>
      <c r="Q415" s="199"/>
      <c r="R415" s="199"/>
      <c r="S415" s="199"/>
      <c r="T415" s="200"/>
      <c r="AT415" s="201" t="s">
        <v>160</v>
      </c>
      <c r="AU415" s="201" t="s">
        <v>83</v>
      </c>
      <c r="AV415" s="13" t="s">
        <v>83</v>
      </c>
      <c r="AW415" s="13" t="s">
        <v>34</v>
      </c>
      <c r="AX415" s="13" t="s">
        <v>73</v>
      </c>
      <c r="AY415" s="201" t="s">
        <v>150</v>
      </c>
    </row>
    <row r="416" spans="1:65" s="13" customFormat="1" ht="11.25">
      <c r="B416" s="190"/>
      <c r="C416" s="191"/>
      <c r="D416" s="192" t="s">
        <v>160</v>
      </c>
      <c r="E416" s="193" t="s">
        <v>21</v>
      </c>
      <c r="F416" s="194" t="s">
        <v>493</v>
      </c>
      <c r="G416" s="191"/>
      <c r="H416" s="195">
        <v>21.82</v>
      </c>
      <c r="I416" s="196"/>
      <c r="J416" s="191"/>
      <c r="K416" s="191"/>
      <c r="L416" s="197"/>
      <c r="M416" s="198"/>
      <c r="N416" s="199"/>
      <c r="O416" s="199"/>
      <c r="P416" s="199"/>
      <c r="Q416" s="199"/>
      <c r="R416" s="199"/>
      <c r="S416" s="199"/>
      <c r="T416" s="200"/>
      <c r="AT416" s="201" t="s">
        <v>160</v>
      </c>
      <c r="AU416" s="201" t="s">
        <v>83</v>
      </c>
      <c r="AV416" s="13" t="s">
        <v>83</v>
      </c>
      <c r="AW416" s="13" t="s">
        <v>34</v>
      </c>
      <c r="AX416" s="13" t="s">
        <v>73</v>
      </c>
      <c r="AY416" s="201" t="s">
        <v>150</v>
      </c>
    </row>
    <row r="417" spans="1:65" s="13" customFormat="1" ht="11.25">
      <c r="B417" s="190"/>
      <c r="C417" s="191"/>
      <c r="D417" s="192" t="s">
        <v>160</v>
      </c>
      <c r="E417" s="193" t="s">
        <v>21</v>
      </c>
      <c r="F417" s="194" t="s">
        <v>494</v>
      </c>
      <c r="G417" s="191"/>
      <c r="H417" s="195">
        <v>39.549999999999997</v>
      </c>
      <c r="I417" s="196"/>
      <c r="J417" s="191"/>
      <c r="K417" s="191"/>
      <c r="L417" s="197"/>
      <c r="M417" s="198"/>
      <c r="N417" s="199"/>
      <c r="O417" s="199"/>
      <c r="P417" s="199"/>
      <c r="Q417" s="199"/>
      <c r="R417" s="199"/>
      <c r="S417" s="199"/>
      <c r="T417" s="200"/>
      <c r="AT417" s="201" t="s">
        <v>160</v>
      </c>
      <c r="AU417" s="201" t="s">
        <v>83</v>
      </c>
      <c r="AV417" s="13" t="s">
        <v>83</v>
      </c>
      <c r="AW417" s="13" t="s">
        <v>34</v>
      </c>
      <c r="AX417" s="13" t="s">
        <v>73</v>
      </c>
      <c r="AY417" s="201" t="s">
        <v>150</v>
      </c>
    </row>
    <row r="418" spans="1:65" s="13" customFormat="1" ht="11.25">
      <c r="B418" s="190"/>
      <c r="C418" s="191"/>
      <c r="D418" s="192" t="s">
        <v>160</v>
      </c>
      <c r="E418" s="193" t="s">
        <v>21</v>
      </c>
      <c r="F418" s="194" t="s">
        <v>495</v>
      </c>
      <c r="G418" s="191"/>
      <c r="H418" s="195">
        <v>20.38</v>
      </c>
      <c r="I418" s="196"/>
      <c r="J418" s="191"/>
      <c r="K418" s="191"/>
      <c r="L418" s="197"/>
      <c r="M418" s="198"/>
      <c r="N418" s="199"/>
      <c r="O418" s="199"/>
      <c r="P418" s="199"/>
      <c r="Q418" s="199"/>
      <c r="R418" s="199"/>
      <c r="S418" s="199"/>
      <c r="T418" s="200"/>
      <c r="AT418" s="201" t="s">
        <v>160</v>
      </c>
      <c r="AU418" s="201" t="s">
        <v>83</v>
      </c>
      <c r="AV418" s="13" t="s">
        <v>83</v>
      </c>
      <c r="AW418" s="13" t="s">
        <v>34</v>
      </c>
      <c r="AX418" s="13" t="s">
        <v>73</v>
      </c>
      <c r="AY418" s="201" t="s">
        <v>150</v>
      </c>
    </row>
    <row r="419" spans="1:65" s="13" customFormat="1" ht="11.25">
      <c r="B419" s="190"/>
      <c r="C419" s="191"/>
      <c r="D419" s="192" t="s">
        <v>160</v>
      </c>
      <c r="E419" s="193" t="s">
        <v>21</v>
      </c>
      <c r="F419" s="194" t="s">
        <v>496</v>
      </c>
      <c r="G419" s="191"/>
      <c r="H419" s="195">
        <v>31.4</v>
      </c>
      <c r="I419" s="196"/>
      <c r="J419" s="191"/>
      <c r="K419" s="191"/>
      <c r="L419" s="197"/>
      <c r="M419" s="198"/>
      <c r="N419" s="199"/>
      <c r="O419" s="199"/>
      <c r="P419" s="199"/>
      <c r="Q419" s="199"/>
      <c r="R419" s="199"/>
      <c r="S419" s="199"/>
      <c r="T419" s="200"/>
      <c r="AT419" s="201" t="s">
        <v>160</v>
      </c>
      <c r="AU419" s="201" t="s">
        <v>83</v>
      </c>
      <c r="AV419" s="13" t="s">
        <v>83</v>
      </c>
      <c r="AW419" s="13" t="s">
        <v>34</v>
      </c>
      <c r="AX419" s="13" t="s">
        <v>73</v>
      </c>
      <c r="AY419" s="201" t="s">
        <v>150</v>
      </c>
    </row>
    <row r="420" spans="1:65" s="14" customFormat="1" ht="11.25">
      <c r="B420" s="202"/>
      <c r="C420" s="203"/>
      <c r="D420" s="192" t="s">
        <v>160</v>
      </c>
      <c r="E420" s="204" t="s">
        <v>21</v>
      </c>
      <c r="F420" s="205" t="s">
        <v>162</v>
      </c>
      <c r="G420" s="203"/>
      <c r="H420" s="206">
        <v>234.24800000000002</v>
      </c>
      <c r="I420" s="207"/>
      <c r="J420" s="203"/>
      <c r="K420" s="203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160</v>
      </c>
      <c r="AU420" s="212" t="s">
        <v>83</v>
      </c>
      <c r="AV420" s="14" t="s">
        <v>157</v>
      </c>
      <c r="AW420" s="14" t="s">
        <v>34</v>
      </c>
      <c r="AX420" s="14" t="s">
        <v>81</v>
      </c>
      <c r="AY420" s="212" t="s">
        <v>150</v>
      </c>
    </row>
    <row r="421" spans="1:65" s="2" customFormat="1" ht="37.9" customHeight="1">
      <c r="A421" s="37"/>
      <c r="B421" s="38"/>
      <c r="C421" s="172" t="s">
        <v>497</v>
      </c>
      <c r="D421" s="172" t="s">
        <v>152</v>
      </c>
      <c r="E421" s="173" t="s">
        <v>498</v>
      </c>
      <c r="F421" s="174" t="s">
        <v>499</v>
      </c>
      <c r="G421" s="175" t="s">
        <v>182</v>
      </c>
      <c r="H421" s="176">
        <v>31.4</v>
      </c>
      <c r="I421" s="177"/>
      <c r="J421" s="178">
        <f>ROUND(I421*H421,2)</f>
        <v>0</v>
      </c>
      <c r="K421" s="174" t="s">
        <v>156</v>
      </c>
      <c r="L421" s="42"/>
      <c r="M421" s="179" t="s">
        <v>21</v>
      </c>
      <c r="N421" s="180" t="s">
        <v>44</v>
      </c>
      <c r="O421" s="67"/>
      <c r="P421" s="181">
        <f>O421*H421</f>
        <v>0</v>
      </c>
      <c r="Q421" s="181">
        <v>0</v>
      </c>
      <c r="R421" s="181">
        <f>Q421*H421</f>
        <v>0</v>
      </c>
      <c r="S421" s="181">
        <v>0</v>
      </c>
      <c r="T421" s="182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3" t="s">
        <v>157</v>
      </c>
      <c r="AT421" s="183" t="s">
        <v>152</v>
      </c>
      <c r="AU421" s="183" t="s">
        <v>83</v>
      </c>
      <c r="AY421" s="20" t="s">
        <v>150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20" t="s">
        <v>81</v>
      </c>
      <c r="BK421" s="184">
        <f>ROUND(I421*H421,2)</f>
        <v>0</v>
      </c>
      <c r="BL421" s="20" t="s">
        <v>157</v>
      </c>
      <c r="BM421" s="183" t="s">
        <v>500</v>
      </c>
    </row>
    <row r="422" spans="1:65" s="2" customFormat="1" ht="11.25">
      <c r="A422" s="37"/>
      <c r="B422" s="38"/>
      <c r="C422" s="39"/>
      <c r="D422" s="185" t="s">
        <v>158</v>
      </c>
      <c r="E422" s="39"/>
      <c r="F422" s="186" t="s">
        <v>501</v>
      </c>
      <c r="G422" s="39"/>
      <c r="H422" s="39"/>
      <c r="I422" s="187"/>
      <c r="J422" s="39"/>
      <c r="K422" s="39"/>
      <c r="L422" s="42"/>
      <c r="M422" s="188"/>
      <c r="N422" s="189"/>
      <c r="O422" s="67"/>
      <c r="P422" s="67"/>
      <c r="Q422" s="67"/>
      <c r="R422" s="67"/>
      <c r="S422" s="67"/>
      <c r="T422" s="68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20" t="s">
        <v>158</v>
      </c>
      <c r="AU422" s="20" t="s">
        <v>83</v>
      </c>
    </row>
    <row r="423" spans="1:65" s="13" customFormat="1" ht="11.25">
      <c r="B423" s="190"/>
      <c r="C423" s="191"/>
      <c r="D423" s="192" t="s">
        <v>160</v>
      </c>
      <c r="E423" s="193" t="s">
        <v>21</v>
      </c>
      <c r="F423" s="194" t="s">
        <v>496</v>
      </c>
      <c r="G423" s="191"/>
      <c r="H423" s="195">
        <v>31.4</v>
      </c>
      <c r="I423" s="196"/>
      <c r="J423" s="191"/>
      <c r="K423" s="191"/>
      <c r="L423" s="197"/>
      <c r="M423" s="198"/>
      <c r="N423" s="199"/>
      <c r="O423" s="199"/>
      <c r="P423" s="199"/>
      <c r="Q423" s="199"/>
      <c r="R423" s="199"/>
      <c r="S423" s="199"/>
      <c r="T423" s="200"/>
      <c r="AT423" s="201" t="s">
        <v>160</v>
      </c>
      <c r="AU423" s="201" t="s">
        <v>83</v>
      </c>
      <c r="AV423" s="13" t="s">
        <v>83</v>
      </c>
      <c r="AW423" s="13" t="s">
        <v>34</v>
      </c>
      <c r="AX423" s="13" t="s">
        <v>73</v>
      </c>
      <c r="AY423" s="201" t="s">
        <v>150</v>
      </c>
    </row>
    <row r="424" spans="1:65" s="14" customFormat="1" ht="11.25">
      <c r="B424" s="202"/>
      <c r="C424" s="203"/>
      <c r="D424" s="192" t="s">
        <v>160</v>
      </c>
      <c r="E424" s="204" t="s">
        <v>21</v>
      </c>
      <c r="F424" s="205" t="s">
        <v>162</v>
      </c>
      <c r="G424" s="203"/>
      <c r="H424" s="206">
        <v>31.4</v>
      </c>
      <c r="I424" s="207"/>
      <c r="J424" s="203"/>
      <c r="K424" s="203"/>
      <c r="L424" s="208"/>
      <c r="M424" s="209"/>
      <c r="N424" s="210"/>
      <c r="O424" s="210"/>
      <c r="P424" s="210"/>
      <c r="Q424" s="210"/>
      <c r="R424" s="210"/>
      <c r="S424" s="210"/>
      <c r="T424" s="211"/>
      <c r="AT424" s="212" t="s">
        <v>160</v>
      </c>
      <c r="AU424" s="212" t="s">
        <v>83</v>
      </c>
      <c r="AV424" s="14" t="s">
        <v>157</v>
      </c>
      <c r="AW424" s="14" t="s">
        <v>34</v>
      </c>
      <c r="AX424" s="14" t="s">
        <v>81</v>
      </c>
      <c r="AY424" s="212" t="s">
        <v>150</v>
      </c>
    </row>
    <row r="425" spans="1:65" s="2" customFormat="1" ht="37.9" customHeight="1">
      <c r="A425" s="37"/>
      <c r="B425" s="38"/>
      <c r="C425" s="172" t="s">
        <v>328</v>
      </c>
      <c r="D425" s="172" t="s">
        <v>152</v>
      </c>
      <c r="E425" s="173" t="s">
        <v>502</v>
      </c>
      <c r="F425" s="174" t="s">
        <v>503</v>
      </c>
      <c r="G425" s="175" t="s">
        <v>182</v>
      </c>
      <c r="H425" s="176">
        <v>960.80499999999995</v>
      </c>
      <c r="I425" s="177"/>
      <c r="J425" s="178">
        <f>ROUND(I425*H425,2)</f>
        <v>0</v>
      </c>
      <c r="K425" s="174" t="s">
        <v>156</v>
      </c>
      <c r="L425" s="42"/>
      <c r="M425" s="179" t="s">
        <v>21</v>
      </c>
      <c r="N425" s="180" t="s">
        <v>44</v>
      </c>
      <c r="O425" s="67"/>
      <c r="P425" s="181">
        <f>O425*H425</f>
        <v>0</v>
      </c>
      <c r="Q425" s="181">
        <v>0</v>
      </c>
      <c r="R425" s="181">
        <f>Q425*H425</f>
        <v>0</v>
      </c>
      <c r="S425" s="181">
        <v>0</v>
      </c>
      <c r="T425" s="182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3" t="s">
        <v>157</v>
      </c>
      <c r="AT425" s="183" t="s">
        <v>152</v>
      </c>
      <c r="AU425" s="183" t="s">
        <v>83</v>
      </c>
      <c r="AY425" s="20" t="s">
        <v>150</v>
      </c>
      <c r="BE425" s="184">
        <f>IF(N425="základní",J425,0)</f>
        <v>0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20" t="s">
        <v>81</v>
      </c>
      <c r="BK425" s="184">
        <f>ROUND(I425*H425,2)</f>
        <v>0</v>
      </c>
      <c r="BL425" s="20" t="s">
        <v>157</v>
      </c>
      <c r="BM425" s="183" t="s">
        <v>504</v>
      </c>
    </row>
    <row r="426" spans="1:65" s="2" customFormat="1" ht="11.25">
      <c r="A426" s="37"/>
      <c r="B426" s="38"/>
      <c r="C426" s="39"/>
      <c r="D426" s="185" t="s">
        <v>158</v>
      </c>
      <c r="E426" s="39"/>
      <c r="F426" s="186" t="s">
        <v>505</v>
      </c>
      <c r="G426" s="39"/>
      <c r="H426" s="39"/>
      <c r="I426" s="187"/>
      <c r="J426" s="39"/>
      <c r="K426" s="39"/>
      <c r="L426" s="42"/>
      <c r="M426" s="188"/>
      <c r="N426" s="189"/>
      <c r="O426" s="67"/>
      <c r="P426" s="67"/>
      <c r="Q426" s="67"/>
      <c r="R426" s="67"/>
      <c r="S426" s="67"/>
      <c r="T426" s="68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20" t="s">
        <v>158</v>
      </c>
      <c r="AU426" s="20" t="s">
        <v>83</v>
      </c>
    </row>
    <row r="427" spans="1:65" s="15" customFormat="1" ht="11.25">
      <c r="B427" s="213"/>
      <c r="C427" s="214"/>
      <c r="D427" s="192" t="s">
        <v>160</v>
      </c>
      <c r="E427" s="215" t="s">
        <v>21</v>
      </c>
      <c r="F427" s="216" t="s">
        <v>185</v>
      </c>
      <c r="G427" s="214"/>
      <c r="H427" s="215" t="s">
        <v>21</v>
      </c>
      <c r="I427" s="217"/>
      <c r="J427" s="214"/>
      <c r="K427" s="214"/>
      <c r="L427" s="218"/>
      <c r="M427" s="219"/>
      <c r="N427" s="220"/>
      <c r="O427" s="220"/>
      <c r="P427" s="220"/>
      <c r="Q427" s="220"/>
      <c r="R427" s="220"/>
      <c r="S427" s="220"/>
      <c r="T427" s="221"/>
      <c r="AT427" s="222" t="s">
        <v>160</v>
      </c>
      <c r="AU427" s="222" t="s">
        <v>83</v>
      </c>
      <c r="AV427" s="15" t="s">
        <v>81</v>
      </c>
      <c r="AW427" s="15" t="s">
        <v>34</v>
      </c>
      <c r="AX427" s="15" t="s">
        <v>73</v>
      </c>
      <c r="AY427" s="222" t="s">
        <v>150</v>
      </c>
    </row>
    <row r="428" spans="1:65" s="13" customFormat="1" ht="11.25">
      <c r="B428" s="190"/>
      <c r="C428" s="191"/>
      <c r="D428" s="192" t="s">
        <v>160</v>
      </c>
      <c r="E428" s="193" t="s">
        <v>21</v>
      </c>
      <c r="F428" s="194" t="s">
        <v>506</v>
      </c>
      <c r="G428" s="191"/>
      <c r="H428" s="195">
        <v>313.46499999999997</v>
      </c>
      <c r="I428" s="196"/>
      <c r="J428" s="191"/>
      <c r="K428" s="191"/>
      <c r="L428" s="197"/>
      <c r="M428" s="198"/>
      <c r="N428" s="199"/>
      <c r="O428" s="199"/>
      <c r="P428" s="199"/>
      <c r="Q428" s="199"/>
      <c r="R428" s="199"/>
      <c r="S428" s="199"/>
      <c r="T428" s="200"/>
      <c r="AT428" s="201" t="s">
        <v>160</v>
      </c>
      <c r="AU428" s="201" t="s">
        <v>83</v>
      </c>
      <c r="AV428" s="13" t="s">
        <v>83</v>
      </c>
      <c r="AW428" s="13" t="s">
        <v>34</v>
      </c>
      <c r="AX428" s="13" t="s">
        <v>73</v>
      </c>
      <c r="AY428" s="201" t="s">
        <v>150</v>
      </c>
    </row>
    <row r="429" spans="1:65" s="13" customFormat="1" ht="11.25">
      <c r="B429" s="190"/>
      <c r="C429" s="191"/>
      <c r="D429" s="192" t="s">
        <v>160</v>
      </c>
      <c r="E429" s="193" t="s">
        <v>21</v>
      </c>
      <c r="F429" s="194" t="s">
        <v>507</v>
      </c>
      <c r="G429" s="191"/>
      <c r="H429" s="195">
        <v>44.1</v>
      </c>
      <c r="I429" s="196"/>
      <c r="J429" s="191"/>
      <c r="K429" s="191"/>
      <c r="L429" s="197"/>
      <c r="M429" s="198"/>
      <c r="N429" s="199"/>
      <c r="O429" s="199"/>
      <c r="P429" s="199"/>
      <c r="Q429" s="199"/>
      <c r="R429" s="199"/>
      <c r="S429" s="199"/>
      <c r="T429" s="200"/>
      <c r="AT429" s="201" t="s">
        <v>160</v>
      </c>
      <c r="AU429" s="201" t="s">
        <v>83</v>
      </c>
      <c r="AV429" s="13" t="s">
        <v>83</v>
      </c>
      <c r="AW429" s="13" t="s">
        <v>34</v>
      </c>
      <c r="AX429" s="13" t="s">
        <v>73</v>
      </c>
      <c r="AY429" s="201" t="s">
        <v>150</v>
      </c>
    </row>
    <row r="430" spans="1:65" s="13" customFormat="1" ht="11.25">
      <c r="B430" s="190"/>
      <c r="C430" s="191"/>
      <c r="D430" s="192" t="s">
        <v>160</v>
      </c>
      <c r="E430" s="193" t="s">
        <v>21</v>
      </c>
      <c r="F430" s="194" t="s">
        <v>508</v>
      </c>
      <c r="G430" s="191"/>
      <c r="H430" s="195">
        <v>116.86499999999999</v>
      </c>
      <c r="I430" s="196"/>
      <c r="J430" s="191"/>
      <c r="K430" s="191"/>
      <c r="L430" s="197"/>
      <c r="M430" s="198"/>
      <c r="N430" s="199"/>
      <c r="O430" s="199"/>
      <c r="P430" s="199"/>
      <c r="Q430" s="199"/>
      <c r="R430" s="199"/>
      <c r="S430" s="199"/>
      <c r="T430" s="200"/>
      <c r="AT430" s="201" t="s">
        <v>160</v>
      </c>
      <c r="AU430" s="201" t="s">
        <v>83</v>
      </c>
      <c r="AV430" s="13" t="s">
        <v>83</v>
      </c>
      <c r="AW430" s="13" t="s">
        <v>34</v>
      </c>
      <c r="AX430" s="13" t="s">
        <v>73</v>
      </c>
      <c r="AY430" s="201" t="s">
        <v>150</v>
      </c>
    </row>
    <row r="431" spans="1:65" s="13" customFormat="1" ht="11.25">
      <c r="B431" s="190"/>
      <c r="C431" s="191"/>
      <c r="D431" s="192" t="s">
        <v>160</v>
      </c>
      <c r="E431" s="193" t="s">
        <v>21</v>
      </c>
      <c r="F431" s="194" t="s">
        <v>509</v>
      </c>
      <c r="G431" s="191"/>
      <c r="H431" s="195">
        <v>486.375</v>
      </c>
      <c r="I431" s="196"/>
      <c r="J431" s="191"/>
      <c r="K431" s="191"/>
      <c r="L431" s="197"/>
      <c r="M431" s="198"/>
      <c r="N431" s="199"/>
      <c r="O431" s="199"/>
      <c r="P431" s="199"/>
      <c r="Q431" s="199"/>
      <c r="R431" s="199"/>
      <c r="S431" s="199"/>
      <c r="T431" s="200"/>
      <c r="AT431" s="201" t="s">
        <v>160</v>
      </c>
      <c r="AU431" s="201" t="s">
        <v>83</v>
      </c>
      <c r="AV431" s="13" t="s">
        <v>83</v>
      </c>
      <c r="AW431" s="13" t="s">
        <v>34</v>
      </c>
      <c r="AX431" s="13" t="s">
        <v>73</v>
      </c>
      <c r="AY431" s="201" t="s">
        <v>150</v>
      </c>
    </row>
    <row r="432" spans="1:65" s="14" customFormat="1" ht="11.25">
      <c r="B432" s="202"/>
      <c r="C432" s="203"/>
      <c r="D432" s="192" t="s">
        <v>160</v>
      </c>
      <c r="E432" s="204" t="s">
        <v>21</v>
      </c>
      <c r="F432" s="205" t="s">
        <v>162</v>
      </c>
      <c r="G432" s="203"/>
      <c r="H432" s="206">
        <v>960.80500000000006</v>
      </c>
      <c r="I432" s="207"/>
      <c r="J432" s="203"/>
      <c r="K432" s="203"/>
      <c r="L432" s="208"/>
      <c r="M432" s="209"/>
      <c r="N432" s="210"/>
      <c r="O432" s="210"/>
      <c r="P432" s="210"/>
      <c r="Q432" s="210"/>
      <c r="R432" s="210"/>
      <c r="S432" s="210"/>
      <c r="T432" s="211"/>
      <c r="AT432" s="212" t="s">
        <v>160</v>
      </c>
      <c r="AU432" s="212" t="s">
        <v>83</v>
      </c>
      <c r="AV432" s="14" t="s">
        <v>157</v>
      </c>
      <c r="AW432" s="14" t="s">
        <v>34</v>
      </c>
      <c r="AX432" s="14" t="s">
        <v>81</v>
      </c>
      <c r="AY432" s="212" t="s">
        <v>150</v>
      </c>
    </row>
    <row r="433" spans="1:65" s="12" customFormat="1" ht="22.9" customHeight="1">
      <c r="B433" s="156"/>
      <c r="C433" s="157"/>
      <c r="D433" s="158" t="s">
        <v>72</v>
      </c>
      <c r="E433" s="170" t="s">
        <v>510</v>
      </c>
      <c r="F433" s="170" t="s">
        <v>511</v>
      </c>
      <c r="G433" s="157"/>
      <c r="H433" s="157"/>
      <c r="I433" s="160"/>
      <c r="J433" s="171">
        <f>BK433</f>
        <v>0</v>
      </c>
      <c r="K433" s="157"/>
      <c r="L433" s="162"/>
      <c r="M433" s="163"/>
      <c r="N433" s="164"/>
      <c r="O433" s="164"/>
      <c r="P433" s="165">
        <f>SUM(P434:P444)</f>
        <v>0</v>
      </c>
      <c r="Q433" s="164"/>
      <c r="R433" s="165">
        <f>SUM(R434:R444)</f>
        <v>0</v>
      </c>
      <c r="S433" s="164"/>
      <c r="T433" s="166">
        <f>SUM(T434:T444)</f>
        <v>0</v>
      </c>
      <c r="AR433" s="167" t="s">
        <v>81</v>
      </c>
      <c r="AT433" s="168" t="s">
        <v>72</v>
      </c>
      <c r="AU433" s="168" t="s">
        <v>81</v>
      </c>
      <c r="AY433" s="167" t="s">
        <v>150</v>
      </c>
      <c r="BK433" s="169">
        <f>SUM(BK434:BK444)</f>
        <v>0</v>
      </c>
    </row>
    <row r="434" spans="1:65" s="2" customFormat="1" ht="55.5" customHeight="1">
      <c r="A434" s="37"/>
      <c r="B434" s="38"/>
      <c r="C434" s="172" t="s">
        <v>512</v>
      </c>
      <c r="D434" s="172" t="s">
        <v>152</v>
      </c>
      <c r="E434" s="173" t="s">
        <v>513</v>
      </c>
      <c r="F434" s="174" t="s">
        <v>514</v>
      </c>
      <c r="G434" s="175" t="s">
        <v>190</v>
      </c>
      <c r="H434" s="176">
        <v>28</v>
      </c>
      <c r="I434" s="177"/>
      <c r="J434" s="178">
        <f>ROUND(I434*H434,2)</f>
        <v>0</v>
      </c>
      <c r="K434" s="174" t="s">
        <v>156</v>
      </c>
      <c r="L434" s="42"/>
      <c r="M434" s="179" t="s">
        <v>21</v>
      </c>
      <c r="N434" s="180" t="s">
        <v>44</v>
      </c>
      <c r="O434" s="67"/>
      <c r="P434" s="181">
        <f>O434*H434</f>
        <v>0</v>
      </c>
      <c r="Q434" s="181">
        <v>0</v>
      </c>
      <c r="R434" s="181">
        <f>Q434*H434</f>
        <v>0</v>
      </c>
      <c r="S434" s="181">
        <v>0</v>
      </c>
      <c r="T434" s="182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3" t="s">
        <v>157</v>
      </c>
      <c r="AT434" s="183" t="s">
        <v>152</v>
      </c>
      <c r="AU434" s="183" t="s">
        <v>83</v>
      </c>
      <c r="AY434" s="20" t="s">
        <v>150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20" t="s">
        <v>81</v>
      </c>
      <c r="BK434" s="184">
        <f>ROUND(I434*H434,2)</f>
        <v>0</v>
      </c>
      <c r="BL434" s="20" t="s">
        <v>157</v>
      </c>
      <c r="BM434" s="183" t="s">
        <v>515</v>
      </c>
    </row>
    <row r="435" spans="1:65" s="2" customFormat="1" ht="11.25">
      <c r="A435" s="37"/>
      <c r="B435" s="38"/>
      <c r="C435" s="39"/>
      <c r="D435" s="185" t="s">
        <v>158</v>
      </c>
      <c r="E435" s="39"/>
      <c r="F435" s="186" t="s">
        <v>516</v>
      </c>
      <c r="G435" s="39"/>
      <c r="H435" s="39"/>
      <c r="I435" s="187"/>
      <c r="J435" s="39"/>
      <c r="K435" s="39"/>
      <c r="L435" s="42"/>
      <c r="M435" s="188"/>
      <c r="N435" s="189"/>
      <c r="O435" s="67"/>
      <c r="P435" s="67"/>
      <c r="Q435" s="67"/>
      <c r="R435" s="67"/>
      <c r="S435" s="67"/>
      <c r="T435" s="68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20" t="s">
        <v>158</v>
      </c>
      <c r="AU435" s="20" t="s">
        <v>83</v>
      </c>
    </row>
    <row r="436" spans="1:65" s="15" customFormat="1" ht="11.25">
      <c r="B436" s="213"/>
      <c r="C436" s="214"/>
      <c r="D436" s="192" t="s">
        <v>160</v>
      </c>
      <c r="E436" s="215" t="s">
        <v>21</v>
      </c>
      <c r="F436" s="216" t="s">
        <v>517</v>
      </c>
      <c r="G436" s="214"/>
      <c r="H436" s="215" t="s">
        <v>21</v>
      </c>
      <c r="I436" s="217"/>
      <c r="J436" s="214"/>
      <c r="K436" s="214"/>
      <c r="L436" s="218"/>
      <c r="M436" s="219"/>
      <c r="N436" s="220"/>
      <c r="O436" s="220"/>
      <c r="P436" s="220"/>
      <c r="Q436" s="220"/>
      <c r="R436" s="220"/>
      <c r="S436" s="220"/>
      <c r="T436" s="221"/>
      <c r="AT436" s="222" t="s">
        <v>160</v>
      </c>
      <c r="AU436" s="222" t="s">
        <v>83</v>
      </c>
      <c r="AV436" s="15" t="s">
        <v>81</v>
      </c>
      <c r="AW436" s="15" t="s">
        <v>34</v>
      </c>
      <c r="AX436" s="15" t="s">
        <v>73</v>
      </c>
      <c r="AY436" s="222" t="s">
        <v>150</v>
      </c>
    </row>
    <row r="437" spans="1:65" s="13" customFormat="1" ht="22.5">
      <c r="B437" s="190"/>
      <c r="C437" s="191"/>
      <c r="D437" s="192" t="s">
        <v>160</v>
      </c>
      <c r="E437" s="193" t="s">
        <v>21</v>
      </c>
      <c r="F437" s="194" t="s">
        <v>518</v>
      </c>
      <c r="G437" s="191"/>
      <c r="H437" s="195">
        <v>24</v>
      </c>
      <c r="I437" s="196"/>
      <c r="J437" s="191"/>
      <c r="K437" s="191"/>
      <c r="L437" s="197"/>
      <c r="M437" s="198"/>
      <c r="N437" s="199"/>
      <c r="O437" s="199"/>
      <c r="P437" s="199"/>
      <c r="Q437" s="199"/>
      <c r="R437" s="199"/>
      <c r="S437" s="199"/>
      <c r="T437" s="200"/>
      <c r="AT437" s="201" t="s">
        <v>160</v>
      </c>
      <c r="AU437" s="201" t="s">
        <v>83</v>
      </c>
      <c r="AV437" s="13" t="s">
        <v>83</v>
      </c>
      <c r="AW437" s="13" t="s">
        <v>34</v>
      </c>
      <c r="AX437" s="13" t="s">
        <v>73</v>
      </c>
      <c r="AY437" s="201" t="s">
        <v>150</v>
      </c>
    </row>
    <row r="438" spans="1:65" s="13" customFormat="1" ht="22.5">
      <c r="B438" s="190"/>
      <c r="C438" s="191"/>
      <c r="D438" s="192" t="s">
        <v>160</v>
      </c>
      <c r="E438" s="193" t="s">
        <v>21</v>
      </c>
      <c r="F438" s="194" t="s">
        <v>519</v>
      </c>
      <c r="G438" s="191"/>
      <c r="H438" s="195">
        <v>4</v>
      </c>
      <c r="I438" s="196"/>
      <c r="J438" s="191"/>
      <c r="K438" s="191"/>
      <c r="L438" s="197"/>
      <c r="M438" s="198"/>
      <c r="N438" s="199"/>
      <c r="O438" s="199"/>
      <c r="P438" s="199"/>
      <c r="Q438" s="199"/>
      <c r="R438" s="199"/>
      <c r="S438" s="199"/>
      <c r="T438" s="200"/>
      <c r="AT438" s="201" t="s">
        <v>160</v>
      </c>
      <c r="AU438" s="201" t="s">
        <v>83</v>
      </c>
      <c r="AV438" s="13" t="s">
        <v>83</v>
      </c>
      <c r="AW438" s="13" t="s">
        <v>34</v>
      </c>
      <c r="AX438" s="13" t="s">
        <v>73</v>
      </c>
      <c r="AY438" s="201" t="s">
        <v>150</v>
      </c>
    </row>
    <row r="439" spans="1:65" s="14" customFormat="1" ht="11.25">
      <c r="B439" s="202"/>
      <c r="C439" s="203"/>
      <c r="D439" s="192" t="s">
        <v>160</v>
      </c>
      <c r="E439" s="204" t="s">
        <v>21</v>
      </c>
      <c r="F439" s="205" t="s">
        <v>162</v>
      </c>
      <c r="G439" s="203"/>
      <c r="H439" s="206">
        <v>28</v>
      </c>
      <c r="I439" s="207"/>
      <c r="J439" s="203"/>
      <c r="K439" s="203"/>
      <c r="L439" s="208"/>
      <c r="M439" s="209"/>
      <c r="N439" s="210"/>
      <c r="O439" s="210"/>
      <c r="P439" s="210"/>
      <c r="Q439" s="210"/>
      <c r="R439" s="210"/>
      <c r="S439" s="210"/>
      <c r="T439" s="211"/>
      <c r="AT439" s="212" t="s">
        <v>160</v>
      </c>
      <c r="AU439" s="212" t="s">
        <v>83</v>
      </c>
      <c r="AV439" s="14" t="s">
        <v>157</v>
      </c>
      <c r="AW439" s="14" t="s">
        <v>34</v>
      </c>
      <c r="AX439" s="14" t="s">
        <v>81</v>
      </c>
      <c r="AY439" s="212" t="s">
        <v>150</v>
      </c>
    </row>
    <row r="440" spans="1:65" s="2" customFormat="1" ht="24.2" customHeight="1">
      <c r="A440" s="37"/>
      <c r="B440" s="38"/>
      <c r="C440" s="223" t="s">
        <v>354</v>
      </c>
      <c r="D440" s="223" t="s">
        <v>301</v>
      </c>
      <c r="E440" s="224" t="s">
        <v>520</v>
      </c>
      <c r="F440" s="225" t="s">
        <v>521</v>
      </c>
      <c r="G440" s="226" t="s">
        <v>522</v>
      </c>
      <c r="H440" s="227">
        <v>270.44200000000001</v>
      </c>
      <c r="I440" s="228"/>
      <c r="J440" s="229">
        <f>ROUND(I440*H440,2)</f>
        <v>0</v>
      </c>
      <c r="K440" s="225" t="s">
        <v>284</v>
      </c>
      <c r="L440" s="230"/>
      <c r="M440" s="231" t="s">
        <v>21</v>
      </c>
      <c r="N440" s="232" t="s">
        <v>44</v>
      </c>
      <c r="O440" s="67"/>
      <c r="P440" s="181">
        <f>O440*H440</f>
        <v>0</v>
      </c>
      <c r="Q440" s="181">
        <v>0</v>
      </c>
      <c r="R440" s="181">
        <f>Q440*H440</f>
        <v>0</v>
      </c>
      <c r="S440" s="181">
        <v>0</v>
      </c>
      <c r="T440" s="182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83" t="s">
        <v>176</v>
      </c>
      <c r="AT440" s="183" t="s">
        <v>301</v>
      </c>
      <c r="AU440" s="183" t="s">
        <v>83</v>
      </c>
      <c r="AY440" s="20" t="s">
        <v>150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20" t="s">
        <v>81</v>
      </c>
      <c r="BK440" s="184">
        <f>ROUND(I440*H440,2)</f>
        <v>0</v>
      </c>
      <c r="BL440" s="20" t="s">
        <v>157</v>
      </c>
      <c r="BM440" s="183" t="s">
        <v>523</v>
      </c>
    </row>
    <row r="441" spans="1:65" s="15" customFormat="1" ht="11.25">
      <c r="B441" s="213"/>
      <c r="C441" s="214"/>
      <c r="D441" s="192" t="s">
        <v>160</v>
      </c>
      <c r="E441" s="215" t="s">
        <v>21</v>
      </c>
      <c r="F441" s="216" t="s">
        <v>517</v>
      </c>
      <c r="G441" s="214"/>
      <c r="H441" s="215" t="s">
        <v>21</v>
      </c>
      <c r="I441" s="217"/>
      <c r="J441" s="214"/>
      <c r="K441" s="214"/>
      <c r="L441" s="218"/>
      <c r="M441" s="219"/>
      <c r="N441" s="220"/>
      <c r="O441" s="220"/>
      <c r="P441" s="220"/>
      <c r="Q441" s="220"/>
      <c r="R441" s="220"/>
      <c r="S441" s="220"/>
      <c r="T441" s="221"/>
      <c r="AT441" s="222" t="s">
        <v>160</v>
      </c>
      <c r="AU441" s="222" t="s">
        <v>83</v>
      </c>
      <c r="AV441" s="15" t="s">
        <v>81</v>
      </c>
      <c r="AW441" s="15" t="s">
        <v>34</v>
      </c>
      <c r="AX441" s="15" t="s">
        <v>73</v>
      </c>
      <c r="AY441" s="222" t="s">
        <v>150</v>
      </c>
    </row>
    <row r="442" spans="1:65" s="13" customFormat="1" ht="22.5">
      <c r="B442" s="190"/>
      <c r="C442" s="191"/>
      <c r="D442" s="192" t="s">
        <v>160</v>
      </c>
      <c r="E442" s="193" t="s">
        <v>21</v>
      </c>
      <c r="F442" s="194" t="s">
        <v>524</v>
      </c>
      <c r="G442" s="191"/>
      <c r="H442" s="195">
        <v>250.84800000000001</v>
      </c>
      <c r="I442" s="196"/>
      <c r="J442" s="191"/>
      <c r="K442" s="191"/>
      <c r="L442" s="197"/>
      <c r="M442" s="198"/>
      <c r="N442" s="199"/>
      <c r="O442" s="199"/>
      <c r="P442" s="199"/>
      <c r="Q442" s="199"/>
      <c r="R442" s="199"/>
      <c r="S442" s="199"/>
      <c r="T442" s="200"/>
      <c r="AT442" s="201" t="s">
        <v>160</v>
      </c>
      <c r="AU442" s="201" t="s">
        <v>83</v>
      </c>
      <c r="AV442" s="13" t="s">
        <v>83</v>
      </c>
      <c r="AW442" s="13" t="s">
        <v>34</v>
      </c>
      <c r="AX442" s="13" t="s">
        <v>73</v>
      </c>
      <c r="AY442" s="201" t="s">
        <v>150</v>
      </c>
    </row>
    <row r="443" spans="1:65" s="13" customFormat="1" ht="22.5">
      <c r="B443" s="190"/>
      <c r="C443" s="191"/>
      <c r="D443" s="192" t="s">
        <v>160</v>
      </c>
      <c r="E443" s="193" t="s">
        <v>21</v>
      </c>
      <c r="F443" s="194" t="s">
        <v>525</v>
      </c>
      <c r="G443" s="191"/>
      <c r="H443" s="195">
        <v>19.594000000000001</v>
      </c>
      <c r="I443" s="196"/>
      <c r="J443" s="191"/>
      <c r="K443" s="191"/>
      <c r="L443" s="197"/>
      <c r="M443" s="198"/>
      <c r="N443" s="199"/>
      <c r="O443" s="199"/>
      <c r="P443" s="199"/>
      <c r="Q443" s="199"/>
      <c r="R443" s="199"/>
      <c r="S443" s="199"/>
      <c r="T443" s="200"/>
      <c r="AT443" s="201" t="s">
        <v>160</v>
      </c>
      <c r="AU443" s="201" t="s">
        <v>83</v>
      </c>
      <c r="AV443" s="13" t="s">
        <v>83</v>
      </c>
      <c r="AW443" s="13" t="s">
        <v>34</v>
      </c>
      <c r="AX443" s="13" t="s">
        <v>73</v>
      </c>
      <c r="AY443" s="201" t="s">
        <v>150</v>
      </c>
    </row>
    <row r="444" spans="1:65" s="14" customFormat="1" ht="11.25">
      <c r="B444" s="202"/>
      <c r="C444" s="203"/>
      <c r="D444" s="192" t="s">
        <v>160</v>
      </c>
      <c r="E444" s="204" t="s">
        <v>21</v>
      </c>
      <c r="F444" s="205" t="s">
        <v>162</v>
      </c>
      <c r="G444" s="203"/>
      <c r="H444" s="206">
        <v>270.44200000000001</v>
      </c>
      <c r="I444" s="207"/>
      <c r="J444" s="203"/>
      <c r="K444" s="203"/>
      <c r="L444" s="208"/>
      <c r="M444" s="209"/>
      <c r="N444" s="210"/>
      <c r="O444" s="210"/>
      <c r="P444" s="210"/>
      <c r="Q444" s="210"/>
      <c r="R444" s="210"/>
      <c r="S444" s="210"/>
      <c r="T444" s="211"/>
      <c r="AT444" s="212" t="s">
        <v>160</v>
      </c>
      <c r="AU444" s="212" t="s">
        <v>83</v>
      </c>
      <c r="AV444" s="14" t="s">
        <v>157</v>
      </c>
      <c r="AW444" s="14" t="s">
        <v>34</v>
      </c>
      <c r="AX444" s="14" t="s">
        <v>81</v>
      </c>
      <c r="AY444" s="212" t="s">
        <v>150</v>
      </c>
    </row>
    <row r="445" spans="1:65" s="12" customFormat="1" ht="22.9" customHeight="1">
      <c r="B445" s="156"/>
      <c r="C445" s="157"/>
      <c r="D445" s="158" t="s">
        <v>72</v>
      </c>
      <c r="E445" s="170" t="s">
        <v>526</v>
      </c>
      <c r="F445" s="170" t="s">
        <v>527</v>
      </c>
      <c r="G445" s="157"/>
      <c r="H445" s="157"/>
      <c r="I445" s="160"/>
      <c r="J445" s="171">
        <f>BK445</f>
        <v>0</v>
      </c>
      <c r="K445" s="157"/>
      <c r="L445" s="162"/>
      <c r="M445" s="163"/>
      <c r="N445" s="164"/>
      <c r="O445" s="164"/>
      <c r="P445" s="165">
        <f>SUM(P446:P614)</f>
        <v>0</v>
      </c>
      <c r="Q445" s="164"/>
      <c r="R445" s="165">
        <f>SUM(R446:R614)</f>
        <v>0</v>
      </c>
      <c r="S445" s="164"/>
      <c r="T445" s="166">
        <f>SUM(T446:T614)</f>
        <v>0</v>
      </c>
      <c r="AR445" s="167" t="s">
        <v>81</v>
      </c>
      <c r="AT445" s="168" t="s">
        <v>72</v>
      </c>
      <c r="AU445" s="168" t="s">
        <v>81</v>
      </c>
      <c r="AY445" s="167" t="s">
        <v>150</v>
      </c>
      <c r="BK445" s="169">
        <f>SUM(BK446:BK614)</f>
        <v>0</v>
      </c>
    </row>
    <row r="446" spans="1:65" s="2" customFormat="1" ht="24.2" customHeight="1">
      <c r="A446" s="37"/>
      <c r="B446" s="38"/>
      <c r="C446" s="172" t="s">
        <v>528</v>
      </c>
      <c r="D446" s="172" t="s">
        <v>152</v>
      </c>
      <c r="E446" s="173" t="s">
        <v>529</v>
      </c>
      <c r="F446" s="174" t="s">
        <v>530</v>
      </c>
      <c r="G446" s="175" t="s">
        <v>182</v>
      </c>
      <c r="H446" s="176">
        <v>46.459000000000003</v>
      </c>
      <c r="I446" s="177"/>
      <c r="J446" s="178">
        <f>ROUND(I446*H446,2)</f>
        <v>0</v>
      </c>
      <c r="K446" s="174" t="s">
        <v>156</v>
      </c>
      <c r="L446" s="42"/>
      <c r="M446" s="179" t="s">
        <v>21</v>
      </c>
      <c r="N446" s="180" t="s">
        <v>44</v>
      </c>
      <c r="O446" s="67"/>
      <c r="P446" s="181">
        <f>O446*H446</f>
        <v>0</v>
      </c>
      <c r="Q446" s="181">
        <v>0</v>
      </c>
      <c r="R446" s="181">
        <f>Q446*H446</f>
        <v>0</v>
      </c>
      <c r="S446" s="181">
        <v>0</v>
      </c>
      <c r="T446" s="182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83" t="s">
        <v>157</v>
      </c>
      <c r="AT446" s="183" t="s">
        <v>152</v>
      </c>
      <c r="AU446" s="183" t="s">
        <v>83</v>
      </c>
      <c r="AY446" s="20" t="s">
        <v>150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20" t="s">
        <v>81</v>
      </c>
      <c r="BK446" s="184">
        <f>ROUND(I446*H446,2)</f>
        <v>0</v>
      </c>
      <c r="BL446" s="20" t="s">
        <v>157</v>
      </c>
      <c r="BM446" s="183" t="s">
        <v>531</v>
      </c>
    </row>
    <row r="447" spans="1:65" s="2" customFormat="1" ht="11.25">
      <c r="A447" s="37"/>
      <c r="B447" s="38"/>
      <c r="C447" s="39"/>
      <c r="D447" s="185" t="s">
        <v>158</v>
      </c>
      <c r="E447" s="39"/>
      <c r="F447" s="186" t="s">
        <v>532</v>
      </c>
      <c r="G447" s="39"/>
      <c r="H447" s="39"/>
      <c r="I447" s="187"/>
      <c r="J447" s="39"/>
      <c r="K447" s="39"/>
      <c r="L447" s="42"/>
      <c r="M447" s="188"/>
      <c r="N447" s="189"/>
      <c r="O447" s="67"/>
      <c r="P447" s="67"/>
      <c r="Q447" s="67"/>
      <c r="R447" s="67"/>
      <c r="S447" s="67"/>
      <c r="T447" s="68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20" t="s">
        <v>158</v>
      </c>
      <c r="AU447" s="20" t="s">
        <v>83</v>
      </c>
    </row>
    <row r="448" spans="1:65" s="15" customFormat="1" ht="11.25">
      <c r="B448" s="213"/>
      <c r="C448" s="214"/>
      <c r="D448" s="192" t="s">
        <v>160</v>
      </c>
      <c r="E448" s="215" t="s">
        <v>21</v>
      </c>
      <c r="F448" s="216" t="s">
        <v>185</v>
      </c>
      <c r="G448" s="214"/>
      <c r="H448" s="215" t="s">
        <v>21</v>
      </c>
      <c r="I448" s="217"/>
      <c r="J448" s="214"/>
      <c r="K448" s="214"/>
      <c r="L448" s="218"/>
      <c r="M448" s="219"/>
      <c r="N448" s="220"/>
      <c r="O448" s="220"/>
      <c r="P448" s="220"/>
      <c r="Q448" s="220"/>
      <c r="R448" s="220"/>
      <c r="S448" s="220"/>
      <c r="T448" s="221"/>
      <c r="AT448" s="222" t="s">
        <v>160</v>
      </c>
      <c r="AU448" s="222" t="s">
        <v>83</v>
      </c>
      <c r="AV448" s="15" t="s">
        <v>81</v>
      </c>
      <c r="AW448" s="15" t="s">
        <v>34</v>
      </c>
      <c r="AX448" s="15" t="s">
        <v>73</v>
      </c>
      <c r="AY448" s="222" t="s">
        <v>150</v>
      </c>
    </row>
    <row r="449" spans="1:65" s="13" customFormat="1" ht="11.25">
      <c r="B449" s="190"/>
      <c r="C449" s="191"/>
      <c r="D449" s="192" t="s">
        <v>160</v>
      </c>
      <c r="E449" s="193" t="s">
        <v>21</v>
      </c>
      <c r="F449" s="194" t="s">
        <v>533</v>
      </c>
      <c r="G449" s="191"/>
      <c r="H449" s="195">
        <v>40.703000000000003</v>
      </c>
      <c r="I449" s="196"/>
      <c r="J449" s="191"/>
      <c r="K449" s="191"/>
      <c r="L449" s="197"/>
      <c r="M449" s="198"/>
      <c r="N449" s="199"/>
      <c r="O449" s="199"/>
      <c r="P449" s="199"/>
      <c r="Q449" s="199"/>
      <c r="R449" s="199"/>
      <c r="S449" s="199"/>
      <c r="T449" s="200"/>
      <c r="AT449" s="201" t="s">
        <v>160</v>
      </c>
      <c r="AU449" s="201" t="s">
        <v>83</v>
      </c>
      <c r="AV449" s="13" t="s">
        <v>83</v>
      </c>
      <c r="AW449" s="13" t="s">
        <v>34</v>
      </c>
      <c r="AX449" s="13" t="s">
        <v>73</v>
      </c>
      <c r="AY449" s="201" t="s">
        <v>150</v>
      </c>
    </row>
    <row r="450" spans="1:65" s="13" customFormat="1" ht="11.25">
      <c r="B450" s="190"/>
      <c r="C450" s="191"/>
      <c r="D450" s="192" t="s">
        <v>160</v>
      </c>
      <c r="E450" s="193" t="s">
        <v>21</v>
      </c>
      <c r="F450" s="194" t="s">
        <v>534</v>
      </c>
      <c r="G450" s="191"/>
      <c r="H450" s="195">
        <v>-6.3040000000000003</v>
      </c>
      <c r="I450" s="196"/>
      <c r="J450" s="191"/>
      <c r="K450" s="191"/>
      <c r="L450" s="197"/>
      <c r="M450" s="198"/>
      <c r="N450" s="199"/>
      <c r="O450" s="199"/>
      <c r="P450" s="199"/>
      <c r="Q450" s="199"/>
      <c r="R450" s="199"/>
      <c r="S450" s="199"/>
      <c r="T450" s="200"/>
      <c r="AT450" s="201" t="s">
        <v>160</v>
      </c>
      <c r="AU450" s="201" t="s">
        <v>83</v>
      </c>
      <c r="AV450" s="13" t="s">
        <v>83</v>
      </c>
      <c r="AW450" s="13" t="s">
        <v>34</v>
      </c>
      <c r="AX450" s="13" t="s">
        <v>73</v>
      </c>
      <c r="AY450" s="201" t="s">
        <v>150</v>
      </c>
    </row>
    <row r="451" spans="1:65" s="13" customFormat="1" ht="11.25">
      <c r="B451" s="190"/>
      <c r="C451" s="191"/>
      <c r="D451" s="192" t="s">
        <v>160</v>
      </c>
      <c r="E451" s="193" t="s">
        <v>21</v>
      </c>
      <c r="F451" s="194" t="s">
        <v>535</v>
      </c>
      <c r="G451" s="191"/>
      <c r="H451" s="195">
        <v>12.06</v>
      </c>
      <c r="I451" s="196"/>
      <c r="J451" s="191"/>
      <c r="K451" s="191"/>
      <c r="L451" s="197"/>
      <c r="M451" s="198"/>
      <c r="N451" s="199"/>
      <c r="O451" s="199"/>
      <c r="P451" s="199"/>
      <c r="Q451" s="199"/>
      <c r="R451" s="199"/>
      <c r="S451" s="199"/>
      <c r="T451" s="200"/>
      <c r="AT451" s="201" t="s">
        <v>160</v>
      </c>
      <c r="AU451" s="201" t="s">
        <v>83</v>
      </c>
      <c r="AV451" s="13" t="s">
        <v>83</v>
      </c>
      <c r="AW451" s="13" t="s">
        <v>34</v>
      </c>
      <c r="AX451" s="13" t="s">
        <v>73</v>
      </c>
      <c r="AY451" s="201" t="s">
        <v>150</v>
      </c>
    </row>
    <row r="452" spans="1:65" s="14" customFormat="1" ht="11.25">
      <c r="B452" s="202"/>
      <c r="C452" s="203"/>
      <c r="D452" s="192" t="s">
        <v>160</v>
      </c>
      <c r="E452" s="204" t="s">
        <v>21</v>
      </c>
      <c r="F452" s="205" t="s">
        <v>162</v>
      </c>
      <c r="G452" s="203"/>
      <c r="H452" s="206">
        <v>46.459000000000003</v>
      </c>
      <c r="I452" s="207"/>
      <c r="J452" s="203"/>
      <c r="K452" s="203"/>
      <c r="L452" s="208"/>
      <c r="M452" s="209"/>
      <c r="N452" s="210"/>
      <c r="O452" s="210"/>
      <c r="P452" s="210"/>
      <c r="Q452" s="210"/>
      <c r="R452" s="210"/>
      <c r="S452" s="210"/>
      <c r="T452" s="211"/>
      <c r="AT452" s="212" t="s">
        <v>160</v>
      </c>
      <c r="AU452" s="212" t="s">
        <v>83</v>
      </c>
      <c r="AV452" s="14" t="s">
        <v>157</v>
      </c>
      <c r="AW452" s="14" t="s">
        <v>34</v>
      </c>
      <c r="AX452" s="14" t="s">
        <v>81</v>
      </c>
      <c r="AY452" s="212" t="s">
        <v>150</v>
      </c>
    </row>
    <row r="453" spans="1:65" s="2" customFormat="1" ht="24.2" customHeight="1">
      <c r="A453" s="37"/>
      <c r="B453" s="38"/>
      <c r="C453" s="172" t="s">
        <v>365</v>
      </c>
      <c r="D453" s="172" t="s">
        <v>152</v>
      </c>
      <c r="E453" s="173" t="s">
        <v>536</v>
      </c>
      <c r="F453" s="174" t="s">
        <v>537</v>
      </c>
      <c r="G453" s="175" t="s">
        <v>182</v>
      </c>
      <c r="H453" s="176">
        <v>3.8439999999999999</v>
      </c>
      <c r="I453" s="177"/>
      <c r="J453" s="178">
        <f>ROUND(I453*H453,2)</f>
        <v>0</v>
      </c>
      <c r="K453" s="174" t="s">
        <v>156</v>
      </c>
      <c r="L453" s="42"/>
      <c r="M453" s="179" t="s">
        <v>21</v>
      </c>
      <c r="N453" s="180" t="s">
        <v>44</v>
      </c>
      <c r="O453" s="67"/>
      <c r="P453" s="181">
        <f>O453*H453</f>
        <v>0</v>
      </c>
      <c r="Q453" s="181">
        <v>0</v>
      </c>
      <c r="R453" s="181">
        <f>Q453*H453</f>
        <v>0</v>
      </c>
      <c r="S453" s="181">
        <v>0</v>
      </c>
      <c r="T453" s="182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3" t="s">
        <v>157</v>
      </c>
      <c r="AT453" s="183" t="s">
        <v>152</v>
      </c>
      <c r="AU453" s="183" t="s">
        <v>83</v>
      </c>
      <c r="AY453" s="20" t="s">
        <v>150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20" t="s">
        <v>81</v>
      </c>
      <c r="BK453" s="184">
        <f>ROUND(I453*H453,2)</f>
        <v>0</v>
      </c>
      <c r="BL453" s="20" t="s">
        <v>157</v>
      </c>
      <c r="BM453" s="183" t="s">
        <v>526</v>
      </c>
    </row>
    <row r="454" spans="1:65" s="2" customFormat="1" ht="11.25">
      <c r="A454" s="37"/>
      <c r="B454" s="38"/>
      <c r="C454" s="39"/>
      <c r="D454" s="185" t="s">
        <v>158</v>
      </c>
      <c r="E454" s="39"/>
      <c r="F454" s="186" t="s">
        <v>538</v>
      </c>
      <c r="G454" s="39"/>
      <c r="H454" s="39"/>
      <c r="I454" s="187"/>
      <c r="J454" s="39"/>
      <c r="K454" s="39"/>
      <c r="L454" s="42"/>
      <c r="M454" s="188"/>
      <c r="N454" s="189"/>
      <c r="O454" s="67"/>
      <c r="P454" s="67"/>
      <c r="Q454" s="67"/>
      <c r="R454" s="67"/>
      <c r="S454" s="67"/>
      <c r="T454" s="68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20" t="s">
        <v>158</v>
      </c>
      <c r="AU454" s="20" t="s">
        <v>83</v>
      </c>
    </row>
    <row r="455" spans="1:65" s="15" customFormat="1" ht="11.25">
      <c r="B455" s="213"/>
      <c r="C455" s="214"/>
      <c r="D455" s="192" t="s">
        <v>160</v>
      </c>
      <c r="E455" s="215" t="s">
        <v>21</v>
      </c>
      <c r="F455" s="216" t="s">
        <v>185</v>
      </c>
      <c r="G455" s="214"/>
      <c r="H455" s="215" t="s">
        <v>21</v>
      </c>
      <c r="I455" s="217"/>
      <c r="J455" s="214"/>
      <c r="K455" s="214"/>
      <c r="L455" s="218"/>
      <c r="M455" s="219"/>
      <c r="N455" s="220"/>
      <c r="O455" s="220"/>
      <c r="P455" s="220"/>
      <c r="Q455" s="220"/>
      <c r="R455" s="220"/>
      <c r="S455" s="220"/>
      <c r="T455" s="221"/>
      <c r="AT455" s="222" t="s">
        <v>160</v>
      </c>
      <c r="AU455" s="222" t="s">
        <v>83</v>
      </c>
      <c r="AV455" s="15" t="s">
        <v>81</v>
      </c>
      <c r="AW455" s="15" t="s">
        <v>34</v>
      </c>
      <c r="AX455" s="15" t="s">
        <v>73</v>
      </c>
      <c r="AY455" s="222" t="s">
        <v>150</v>
      </c>
    </row>
    <row r="456" spans="1:65" s="13" customFormat="1" ht="11.25">
      <c r="B456" s="190"/>
      <c r="C456" s="191"/>
      <c r="D456" s="192" t="s">
        <v>160</v>
      </c>
      <c r="E456" s="193" t="s">
        <v>21</v>
      </c>
      <c r="F456" s="194" t="s">
        <v>539</v>
      </c>
      <c r="G456" s="191"/>
      <c r="H456" s="195">
        <v>3.8439999999999999</v>
      </c>
      <c r="I456" s="196"/>
      <c r="J456" s="191"/>
      <c r="K456" s="191"/>
      <c r="L456" s="197"/>
      <c r="M456" s="198"/>
      <c r="N456" s="199"/>
      <c r="O456" s="199"/>
      <c r="P456" s="199"/>
      <c r="Q456" s="199"/>
      <c r="R456" s="199"/>
      <c r="S456" s="199"/>
      <c r="T456" s="200"/>
      <c r="AT456" s="201" t="s">
        <v>160</v>
      </c>
      <c r="AU456" s="201" t="s">
        <v>83</v>
      </c>
      <c r="AV456" s="13" t="s">
        <v>83</v>
      </c>
      <c r="AW456" s="13" t="s">
        <v>34</v>
      </c>
      <c r="AX456" s="13" t="s">
        <v>73</v>
      </c>
      <c r="AY456" s="201" t="s">
        <v>150</v>
      </c>
    </row>
    <row r="457" spans="1:65" s="14" customFormat="1" ht="11.25">
      <c r="B457" s="202"/>
      <c r="C457" s="203"/>
      <c r="D457" s="192" t="s">
        <v>160</v>
      </c>
      <c r="E457" s="204" t="s">
        <v>21</v>
      </c>
      <c r="F457" s="205" t="s">
        <v>162</v>
      </c>
      <c r="G457" s="203"/>
      <c r="H457" s="206">
        <v>3.8439999999999999</v>
      </c>
      <c r="I457" s="207"/>
      <c r="J457" s="203"/>
      <c r="K457" s="203"/>
      <c r="L457" s="208"/>
      <c r="M457" s="209"/>
      <c r="N457" s="210"/>
      <c r="O457" s="210"/>
      <c r="P457" s="210"/>
      <c r="Q457" s="210"/>
      <c r="R457" s="210"/>
      <c r="S457" s="210"/>
      <c r="T457" s="211"/>
      <c r="AT457" s="212" t="s">
        <v>160</v>
      </c>
      <c r="AU457" s="212" t="s">
        <v>83</v>
      </c>
      <c r="AV457" s="14" t="s">
        <v>157</v>
      </c>
      <c r="AW457" s="14" t="s">
        <v>34</v>
      </c>
      <c r="AX457" s="14" t="s">
        <v>81</v>
      </c>
      <c r="AY457" s="212" t="s">
        <v>150</v>
      </c>
    </row>
    <row r="458" spans="1:65" s="2" customFormat="1" ht="24.2" customHeight="1">
      <c r="A458" s="37"/>
      <c r="B458" s="38"/>
      <c r="C458" s="172" t="s">
        <v>540</v>
      </c>
      <c r="D458" s="172" t="s">
        <v>152</v>
      </c>
      <c r="E458" s="173" t="s">
        <v>541</v>
      </c>
      <c r="F458" s="174" t="s">
        <v>542</v>
      </c>
      <c r="G458" s="175" t="s">
        <v>190</v>
      </c>
      <c r="H458" s="176">
        <v>3</v>
      </c>
      <c r="I458" s="177"/>
      <c r="J458" s="178">
        <f>ROUND(I458*H458,2)</f>
        <v>0</v>
      </c>
      <c r="K458" s="174" t="s">
        <v>156</v>
      </c>
      <c r="L458" s="42"/>
      <c r="M458" s="179" t="s">
        <v>21</v>
      </c>
      <c r="N458" s="180" t="s">
        <v>44</v>
      </c>
      <c r="O458" s="67"/>
      <c r="P458" s="181">
        <f>O458*H458</f>
        <v>0</v>
      </c>
      <c r="Q458" s="181">
        <v>0</v>
      </c>
      <c r="R458" s="181">
        <f>Q458*H458</f>
        <v>0</v>
      </c>
      <c r="S458" s="181">
        <v>0</v>
      </c>
      <c r="T458" s="182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83" t="s">
        <v>157</v>
      </c>
      <c r="AT458" s="183" t="s">
        <v>152</v>
      </c>
      <c r="AU458" s="183" t="s">
        <v>83</v>
      </c>
      <c r="AY458" s="20" t="s">
        <v>150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20" t="s">
        <v>81</v>
      </c>
      <c r="BK458" s="184">
        <f>ROUND(I458*H458,2)</f>
        <v>0</v>
      </c>
      <c r="BL458" s="20" t="s">
        <v>157</v>
      </c>
      <c r="BM458" s="183" t="s">
        <v>543</v>
      </c>
    </row>
    <row r="459" spans="1:65" s="2" customFormat="1" ht="11.25">
      <c r="A459" s="37"/>
      <c r="B459" s="38"/>
      <c r="C459" s="39"/>
      <c r="D459" s="185" t="s">
        <v>158</v>
      </c>
      <c r="E459" s="39"/>
      <c r="F459" s="186" t="s">
        <v>544</v>
      </c>
      <c r="G459" s="39"/>
      <c r="H459" s="39"/>
      <c r="I459" s="187"/>
      <c r="J459" s="39"/>
      <c r="K459" s="39"/>
      <c r="L459" s="42"/>
      <c r="M459" s="188"/>
      <c r="N459" s="189"/>
      <c r="O459" s="67"/>
      <c r="P459" s="67"/>
      <c r="Q459" s="67"/>
      <c r="R459" s="67"/>
      <c r="S459" s="67"/>
      <c r="T459" s="68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20" t="s">
        <v>158</v>
      </c>
      <c r="AU459" s="20" t="s">
        <v>83</v>
      </c>
    </row>
    <row r="460" spans="1:65" s="13" customFormat="1" ht="11.25">
      <c r="B460" s="190"/>
      <c r="C460" s="191"/>
      <c r="D460" s="192" t="s">
        <v>160</v>
      </c>
      <c r="E460" s="193" t="s">
        <v>21</v>
      </c>
      <c r="F460" s="194" t="s">
        <v>545</v>
      </c>
      <c r="G460" s="191"/>
      <c r="H460" s="195">
        <v>3</v>
      </c>
      <c r="I460" s="196"/>
      <c r="J460" s="191"/>
      <c r="K460" s="191"/>
      <c r="L460" s="197"/>
      <c r="M460" s="198"/>
      <c r="N460" s="199"/>
      <c r="O460" s="199"/>
      <c r="P460" s="199"/>
      <c r="Q460" s="199"/>
      <c r="R460" s="199"/>
      <c r="S460" s="199"/>
      <c r="T460" s="200"/>
      <c r="AT460" s="201" t="s">
        <v>160</v>
      </c>
      <c r="AU460" s="201" t="s">
        <v>83</v>
      </c>
      <c r="AV460" s="13" t="s">
        <v>83</v>
      </c>
      <c r="AW460" s="13" t="s">
        <v>34</v>
      </c>
      <c r="AX460" s="13" t="s">
        <v>73</v>
      </c>
      <c r="AY460" s="201" t="s">
        <v>150</v>
      </c>
    </row>
    <row r="461" spans="1:65" s="14" customFormat="1" ht="11.25">
      <c r="B461" s="202"/>
      <c r="C461" s="203"/>
      <c r="D461" s="192" t="s">
        <v>160</v>
      </c>
      <c r="E461" s="204" t="s">
        <v>21</v>
      </c>
      <c r="F461" s="205" t="s">
        <v>162</v>
      </c>
      <c r="G461" s="203"/>
      <c r="H461" s="206">
        <v>3</v>
      </c>
      <c r="I461" s="207"/>
      <c r="J461" s="203"/>
      <c r="K461" s="203"/>
      <c r="L461" s="208"/>
      <c r="M461" s="209"/>
      <c r="N461" s="210"/>
      <c r="O461" s="210"/>
      <c r="P461" s="210"/>
      <c r="Q461" s="210"/>
      <c r="R461" s="210"/>
      <c r="S461" s="210"/>
      <c r="T461" s="211"/>
      <c r="AT461" s="212" t="s">
        <v>160</v>
      </c>
      <c r="AU461" s="212" t="s">
        <v>83</v>
      </c>
      <c r="AV461" s="14" t="s">
        <v>157</v>
      </c>
      <c r="AW461" s="14" t="s">
        <v>34</v>
      </c>
      <c r="AX461" s="14" t="s">
        <v>81</v>
      </c>
      <c r="AY461" s="212" t="s">
        <v>150</v>
      </c>
    </row>
    <row r="462" spans="1:65" s="2" customFormat="1" ht="24.2" customHeight="1">
      <c r="A462" s="37"/>
      <c r="B462" s="38"/>
      <c r="C462" s="172" t="s">
        <v>375</v>
      </c>
      <c r="D462" s="172" t="s">
        <v>152</v>
      </c>
      <c r="E462" s="173" t="s">
        <v>546</v>
      </c>
      <c r="F462" s="174" t="s">
        <v>547</v>
      </c>
      <c r="G462" s="175" t="s">
        <v>182</v>
      </c>
      <c r="H462" s="176">
        <v>2.88</v>
      </c>
      <c r="I462" s="177"/>
      <c r="J462" s="178">
        <f>ROUND(I462*H462,2)</f>
        <v>0</v>
      </c>
      <c r="K462" s="174" t="s">
        <v>156</v>
      </c>
      <c r="L462" s="42"/>
      <c r="M462" s="179" t="s">
        <v>21</v>
      </c>
      <c r="N462" s="180" t="s">
        <v>44</v>
      </c>
      <c r="O462" s="67"/>
      <c r="P462" s="181">
        <f>O462*H462</f>
        <v>0</v>
      </c>
      <c r="Q462" s="181">
        <v>0</v>
      </c>
      <c r="R462" s="181">
        <f>Q462*H462</f>
        <v>0</v>
      </c>
      <c r="S462" s="181">
        <v>0</v>
      </c>
      <c r="T462" s="182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3" t="s">
        <v>157</v>
      </c>
      <c r="AT462" s="183" t="s">
        <v>152</v>
      </c>
      <c r="AU462" s="183" t="s">
        <v>83</v>
      </c>
      <c r="AY462" s="20" t="s">
        <v>150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20" t="s">
        <v>81</v>
      </c>
      <c r="BK462" s="184">
        <f>ROUND(I462*H462,2)</f>
        <v>0</v>
      </c>
      <c r="BL462" s="20" t="s">
        <v>157</v>
      </c>
      <c r="BM462" s="183" t="s">
        <v>548</v>
      </c>
    </row>
    <row r="463" spans="1:65" s="2" customFormat="1" ht="11.25">
      <c r="A463" s="37"/>
      <c r="B463" s="38"/>
      <c r="C463" s="39"/>
      <c r="D463" s="185" t="s">
        <v>158</v>
      </c>
      <c r="E463" s="39"/>
      <c r="F463" s="186" t="s">
        <v>549</v>
      </c>
      <c r="G463" s="39"/>
      <c r="H463" s="39"/>
      <c r="I463" s="187"/>
      <c r="J463" s="39"/>
      <c r="K463" s="39"/>
      <c r="L463" s="42"/>
      <c r="M463" s="188"/>
      <c r="N463" s="189"/>
      <c r="O463" s="67"/>
      <c r="P463" s="67"/>
      <c r="Q463" s="67"/>
      <c r="R463" s="67"/>
      <c r="S463" s="67"/>
      <c r="T463" s="68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20" t="s">
        <v>158</v>
      </c>
      <c r="AU463" s="20" t="s">
        <v>83</v>
      </c>
    </row>
    <row r="464" spans="1:65" s="15" customFormat="1" ht="11.25">
      <c r="B464" s="213"/>
      <c r="C464" s="214"/>
      <c r="D464" s="192" t="s">
        <v>160</v>
      </c>
      <c r="E464" s="215" t="s">
        <v>21</v>
      </c>
      <c r="F464" s="216" t="s">
        <v>185</v>
      </c>
      <c r="G464" s="214"/>
      <c r="H464" s="215" t="s">
        <v>21</v>
      </c>
      <c r="I464" s="217"/>
      <c r="J464" s="214"/>
      <c r="K464" s="214"/>
      <c r="L464" s="218"/>
      <c r="M464" s="219"/>
      <c r="N464" s="220"/>
      <c r="O464" s="220"/>
      <c r="P464" s="220"/>
      <c r="Q464" s="220"/>
      <c r="R464" s="220"/>
      <c r="S464" s="220"/>
      <c r="T464" s="221"/>
      <c r="AT464" s="222" t="s">
        <v>160</v>
      </c>
      <c r="AU464" s="222" t="s">
        <v>83</v>
      </c>
      <c r="AV464" s="15" t="s">
        <v>81</v>
      </c>
      <c r="AW464" s="15" t="s">
        <v>34</v>
      </c>
      <c r="AX464" s="15" t="s">
        <v>73</v>
      </c>
      <c r="AY464" s="222" t="s">
        <v>150</v>
      </c>
    </row>
    <row r="465" spans="1:65" s="13" customFormat="1" ht="11.25">
      <c r="B465" s="190"/>
      <c r="C465" s="191"/>
      <c r="D465" s="192" t="s">
        <v>160</v>
      </c>
      <c r="E465" s="193" t="s">
        <v>21</v>
      </c>
      <c r="F465" s="194" t="s">
        <v>550</v>
      </c>
      <c r="G465" s="191"/>
      <c r="H465" s="195">
        <v>2.88</v>
      </c>
      <c r="I465" s="196"/>
      <c r="J465" s="191"/>
      <c r="K465" s="191"/>
      <c r="L465" s="197"/>
      <c r="M465" s="198"/>
      <c r="N465" s="199"/>
      <c r="O465" s="199"/>
      <c r="P465" s="199"/>
      <c r="Q465" s="199"/>
      <c r="R465" s="199"/>
      <c r="S465" s="199"/>
      <c r="T465" s="200"/>
      <c r="AT465" s="201" t="s">
        <v>160</v>
      </c>
      <c r="AU465" s="201" t="s">
        <v>83</v>
      </c>
      <c r="AV465" s="13" t="s">
        <v>83</v>
      </c>
      <c r="AW465" s="13" t="s">
        <v>34</v>
      </c>
      <c r="AX465" s="13" t="s">
        <v>73</v>
      </c>
      <c r="AY465" s="201" t="s">
        <v>150</v>
      </c>
    </row>
    <row r="466" spans="1:65" s="14" customFormat="1" ht="11.25">
      <c r="B466" s="202"/>
      <c r="C466" s="203"/>
      <c r="D466" s="192" t="s">
        <v>160</v>
      </c>
      <c r="E466" s="204" t="s">
        <v>21</v>
      </c>
      <c r="F466" s="205" t="s">
        <v>162</v>
      </c>
      <c r="G466" s="203"/>
      <c r="H466" s="206">
        <v>2.88</v>
      </c>
      <c r="I466" s="207"/>
      <c r="J466" s="203"/>
      <c r="K466" s="203"/>
      <c r="L466" s="208"/>
      <c r="M466" s="209"/>
      <c r="N466" s="210"/>
      <c r="O466" s="210"/>
      <c r="P466" s="210"/>
      <c r="Q466" s="210"/>
      <c r="R466" s="210"/>
      <c r="S466" s="210"/>
      <c r="T466" s="211"/>
      <c r="AT466" s="212" t="s">
        <v>160</v>
      </c>
      <c r="AU466" s="212" t="s">
        <v>83</v>
      </c>
      <c r="AV466" s="14" t="s">
        <v>157</v>
      </c>
      <c r="AW466" s="14" t="s">
        <v>34</v>
      </c>
      <c r="AX466" s="14" t="s">
        <v>81</v>
      </c>
      <c r="AY466" s="212" t="s">
        <v>150</v>
      </c>
    </row>
    <row r="467" spans="1:65" s="2" customFormat="1" ht="24.2" customHeight="1">
      <c r="A467" s="37"/>
      <c r="B467" s="38"/>
      <c r="C467" s="172" t="s">
        <v>551</v>
      </c>
      <c r="D467" s="172" t="s">
        <v>152</v>
      </c>
      <c r="E467" s="173" t="s">
        <v>552</v>
      </c>
      <c r="F467" s="174" t="s">
        <v>553</v>
      </c>
      <c r="G467" s="175" t="s">
        <v>182</v>
      </c>
      <c r="H467" s="176">
        <v>176.28800000000001</v>
      </c>
      <c r="I467" s="177"/>
      <c r="J467" s="178">
        <f>ROUND(I467*H467,2)</f>
        <v>0</v>
      </c>
      <c r="K467" s="174" t="s">
        <v>156</v>
      </c>
      <c r="L467" s="42"/>
      <c r="M467" s="179" t="s">
        <v>21</v>
      </c>
      <c r="N467" s="180" t="s">
        <v>44</v>
      </c>
      <c r="O467" s="67"/>
      <c r="P467" s="181">
        <f>O467*H467</f>
        <v>0</v>
      </c>
      <c r="Q467" s="181">
        <v>0</v>
      </c>
      <c r="R467" s="181">
        <f>Q467*H467</f>
        <v>0</v>
      </c>
      <c r="S467" s="181">
        <v>0</v>
      </c>
      <c r="T467" s="182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83" t="s">
        <v>157</v>
      </c>
      <c r="AT467" s="183" t="s">
        <v>152</v>
      </c>
      <c r="AU467" s="183" t="s">
        <v>83</v>
      </c>
      <c r="AY467" s="20" t="s">
        <v>150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20" t="s">
        <v>81</v>
      </c>
      <c r="BK467" s="184">
        <f>ROUND(I467*H467,2)</f>
        <v>0</v>
      </c>
      <c r="BL467" s="20" t="s">
        <v>157</v>
      </c>
      <c r="BM467" s="183" t="s">
        <v>554</v>
      </c>
    </row>
    <row r="468" spans="1:65" s="2" customFormat="1" ht="11.25">
      <c r="A468" s="37"/>
      <c r="B468" s="38"/>
      <c r="C468" s="39"/>
      <c r="D468" s="185" t="s">
        <v>158</v>
      </c>
      <c r="E468" s="39"/>
      <c r="F468" s="186" t="s">
        <v>555</v>
      </c>
      <c r="G468" s="39"/>
      <c r="H468" s="39"/>
      <c r="I468" s="187"/>
      <c r="J468" s="39"/>
      <c r="K468" s="39"/>
      <c r="L468" s="42"/>
      <c r="M468" s="188"/>
      <c r="N468" s="189"/>
      <c r="O468" s="67"/>
      <c r="P468" s="67"/>
      <c r="Q468" s="67"/>
      <c r="R468" s="67"/>
      <c r="S468" s="67"/>
      <c r="T468" s="68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20" t="s">
        <v>158</v>
      </c>
      <c r="AU468" s="20" t="s">
        <v>83</v>
      </c>
    </row>
    <row r="469" spans="1:65" s="15" customFormat="1" ht="11.25">
      <c r="B469" s="213"/>
      <c r="C469" s="214"/>
      <c r="D469" s="192" t="s">
        <v>160</v>
      </c>
      <c r="E469" s="215" t="s">
        <v>21</v>
      </c>
      <c r="F469" s="216" t="s">
        <v>185</v>
      </c>
      <c r="G469" s="214"/>
      <c r="H469" s="215" t="s">
        <v>21</v>
      </c>
      <c r="I469" s="217"/>
      <c r="J469" s="214"/>
      <c r="K469" s="214"/>
      <c r="L469" s="218"/>
      <c r="M469" s="219"/>
      <c r="N469" s="220"/>
      <c r="O469" s="220"/>
      <c r="P469" s="220"/>
      <c r="Q469" s="220"/>
      <c r="R469" s="220"/>
      <c r="S469" s="220"/>
      <c r="T469" s="221"/>
      <c r="AT469" s="222" t="s">
        <v>160</v>
      </c>
      <c r="AU469" s="222" t="s">
        <v>83</v>
      </c>
      <c r="AV469" s="15" t="s">
        <v>81</v>
      </c>
      <c r="AW469" s="15" t="s">
        <v>34</v>
      </c>
      <c r="AX469" s="15" t="s">
        <v>73</v>
      </c>
      <c r="AY469" s="222" t="s">
        <v>150</v>
      </c>
    </row>
    <row r="470" spans="1:65" s="13" customFormat="1" ht="11.25">
      <c r="B470" s="190"/>
      <c r="C470" s="191"/>
      <c r="D470" s="192" t="s">
        <v>160</v>
      </c>
      <c r="E470" s="193" t="s">
        <v>21</v>
      </c>
      <c r="F470" s="194" t="s">
        <v>489</v>
      </c>
      <c r="G470" s="191"/>
      <c r="H470" s="195">
        <v>51.738</v>
      </c>
      <c r="I470" s="196"/>
      <c r="J470" s="191"/>
      <c r="K470" s="191"/>
      <c r="L470" s="197"/>
      <c r="M470" s="198"/>
      <c r="N470" s="199"/>
      <c r="O470" s="199"/>
      <c r="P470" s="199"/>
      <c r="Q470" s="199"/>
      <c r="R470" s="199"/>
      <c r="S470" s="199"/>
      <c r="T470" s="200"/>
      <c r="AT470" s="201" t="s">
        <v>160</v>
      </c>
      <c r="AU470" s="201" t="s">
        <v>83</v>
      </c>
      <c r="AV470" s="13" t="s">
        <v>83</v>
      </c>
      <c r="AW470" s="13" t="s">
        <v>34</v>
      </c>
      <c r="AX470" s="13" t="s">
        <v>73</v>
      </c>
      <c r="AY470" s="201" t="s">
        <v>150</v>
      </c>
    </row>
    <row r="471" spans="1:65" s="13" customFormat="1" ht="11.25">
      <c r="B471" s="190"/>
      <c r="C471" s="191"/>
      <c r="D471" s="192" t="s">
        <v>160</v>
      </c>
      <c r="E471" s="193" t="s">
        <v>21</v>
      </c>
      <c r="F471" s="194" t="s">
        <v>556</v>
      </c>
      <c r="G471" s="191"/>
      <c r="H471" s="195">
        <v>45.2</v>
      </c>
      <c r="I471" s="196"/>
      <c r="J471" s="191"/>
      <c r="K471" s="191"/>
      <c r="L471" s="197"/>
      <c r="M471" s="198"/>
      <c r="N471" s="199"/>
      <c r="O471" s="199"/>
      <c r="P471" s="199"/>
      <c r="Q471" s="199"/>
      <c r="R471" s="199"/>
      <c r="S471" s="199"/>
      <c r="T471" s="200"/>
      <c r="AT471" s="201" t="s">
        <v>160</v>
      </c>
      <c r="AU471" s="201" t="s">
        <v>83</v>
      </c>
      <c r="AV471" s="13" t="s">
        <v>83</v>
      </c>
      <c r="AW471" s="13" t="s">
        <v>34</v>
      </c>
      <c r="AX471" s="13" t="s">
        <v>73</v>
      </c>
      <c r="AY471" s="201" t="s">
        <v>150</v>
      </c>
    </row>
    <row r="472" spans="1:65" s="16" customFormat="1" ht="11.25">
      <c r="B472" s="233"/>
      <c r="C472" s="234"/>
      <c r="D472" s="192" t="s">
        <v>160</v>
      </c>
      <c r="E472" s="235" t="s">
        <v>21</v>
      </c>
      <c r="F472" s="236" t="s">
        <v>323</v>
      </c>
      <c r="G472" s="234"/>
      <c r="H472" s="237">
        <v>96.938000000000002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AT472" s="243" t="s">
        <v>160</v>
      </c>
      <c r="AU472" s="243" t="s">
        <v>83</v>
      </c>
      <c r="AV472" s="16" t="s">
        <v>168</v>
      </c>
      <c r="AW472" s="16" t="s">
        <v>34</v>
      </c>
      <c r="AX472" s="16" t="s">
        <v>73</v>
      </c>
      <c r="AY472" s="243" t="s">
        <v>150</v>
      </c>
    </row>
    <row r="473" spans="1:65" s="13" customFormat="1" ht="11.25">
      <c r="B473" s="190"/>
      <c r="C473" s="191"/>
      <c r="D473" s="192" t="s">
        <v>160</v>
      </c>
      <c r="E473" s="193" t="s">
        <v>21</v>
      </c>
      <c r="F473" s="194" t="s">
        <v>557</v>
      </c>
      <c r="G473" s="191"/>
      <c r="H473" s="195">
        <v>57.53</v>
      </c>
      <c r="I473" s="196"/>
      <c r="J473" s="191"/>
      <c r="K473" s="191"/>
      <c r="L473" s="197"/>
      <c r="M473" s="198"/>
      <c r="N473" s="199"/>
      <c r="O473" s="199"/>
      <c r="P473" s="199"/>
      <c r="Q473" s="199"/>
      <c r="R473" s="199"/>
      <c r="S473" s="199"/>
      <c r="T473" s="200"/>
      <c r="AT473" s="201" t="s">
        <v>160</v>
      </c>
      <c r="AU473" s="201" t="s">
        <v>83</v>
      </c>
      <c r="AV473" s="13" t="s">
        <v>83</v>
      </c>
      <c r="AW473" s="13" t="s">
        <v>34</v>
      </c>
      <c r="AX473" s="13" t="s">
        <v>73</v>
      </c>
      <c r="AY473" s="201" t="s">
        <v>150</v>
      </c>
    </row>
    <row r="474" spans="1:65" s="13" customFormat="1" ht="11.25">
      <c r="B474" s="190"/>
      <c r="C474" s="191"/>
      <c r="D474" s="192" t="s">
        <v>160</v>
      </c>
      <c r="E474" s="193" t="s">
        <v>21</v>
      </c>
      <c r="F474" s="194" t="s">
        <v>493</v>
      </c>
      <c r="G474" s="191"/>
      <c r="H474" s="195">
        <v>21.82</v>
      </c>
      <c r="I474" s="196"/>
      <c r="J474" s="191"/>
      <c r="K474" s="191"/>
      <c r="L474" s="197"/>
      <c r="M474" s="198"/>
      <c r="N474" s="199"/>
      <c r="O474" s="199"/>
      <c r="P474" s="199"/>
      <c r="Q474" s="199"/>
      <c r="R474" s="199"/>
      <c r="S474" s="199"/>
      <c r="T474" s="200"/>
      <c r="AT474" s="201" t="s">
        <v>160</v>
      </c>
      <c r="AU474" s="201" t="s">
        <v>83</v>
      </c>
      <c r="AV474" s="13" t="s">
        <v>83</v>
      </c>
      <c r="AW474" s="13" t="s">
        <v>34</v>
      </c>
      <c r="AX474" s="13" t="s">
        <v>73</v>
      </c>
      <c r="AY474" s="201" t="s">
        <v>150</v>
      </c>
    </row>
    <row r="475" spans="1:65" s="16" customFormat="1" ht="11.25">
      <c r="B475" s="233"/>
      <c r="C475" s="234"/>
      <c r="D475" s="192" t="s">
        <v>160</v>
      </c>
      <c r="E475" s="235" t="s">
        <v>21</v>
      </c>
      <c r="F475" s="236" t="s">
        <v>323</v>
      </c>
      <c r="G475" s="234"/>
      <c r="H475" s="237">
        <v>79.349999999999994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AT475" s="243" t="s">
        <v>160</v>
      </c>
      <c r="AU475" s="243" t="s">
        <v>83</v>
      </c>
      <c r="AV475" s="16" t="s">
        <v>168</v>
      </c>
      <c r="AW475" s="16" t="s">
        <v>34</v>
      </c>
      <c r="AX475" s="16" t="s">
        <v>73</v>
      </c>
      <c r="AY475" s="243" t="s">
        <v>150</v>
      </c>
    </row>
    <row r="476" spans="1:65" s="14" customFormat="1" ht="11.25">
      <c r="B476" s="202"/>
      <c r="C476" s="203"/>
      <c r="D476" s="192" t="s">
        <v>160</v>
      </c>
      <c r="E476" s="204" t="s">
        <v>21</v>
      </c>
      <c r="F476" s="205" t="s">
        <v>162</v>
      </c>
      <c r="G476" s="203"/>
      <c r="H476" s="206">
        <v>176.28800000000001</v>
      </c>
      <c r="I476" s="207"/>
      <c r="J476" s="203"/>
      <c r="K476" s="203"/>
      <c r="L476" s="208"/>
      <c r="M476" s="209"/>
      <c r="N476" s="210"/>
      <c r="O476" s="210"/>
      <c r="P476" s="210"/>
      <c r="Q476" s="210"/>
      <c r="R476" s="210"/>
      <c r="S476" s="210"/>
      <c r="T476" s="211"/>
      <c r="AT476" s="212" t="s">
        <v>160</v>
      </c>
      <c r="AU476" s="212" t="s">
        <v>83</v>
      </c>
      <c r="AV476" s="14" t="s">
        <v>157</v>
      </c>
      <c r="AW476" s="14" t="s">
        <v>34</v>
      </c>
      <c r="AX476" s="14" t="s">
        <v>81</v>
      </c>
      <c r="AY476" s="212" t="s">
        <v>150</v>
      </c>
    </row>
    <row r="477" spans="1:65" s="2" customFormat="1" ht="44.25" customHeight="1">
      <c r="A477" s="37"/>
      <c r="B477" s="38"/>
      <c r="C477" s="172" t="s">
        <v>380</v>
      </c>
      <c r="D477" s="172" t="s">
        <v>152</v>
      </c>
      <c r="E477" s="173" t="s">
        <v>558</v>
      </c>
      <c r="F477" s="174" t="s">
        <v>559</v>
      </c>
      <c r="G477" s="175" t="s">
        <v>182</v>
      </c>
      <c r="H477" s="176">
        <v>113.018</v>
      </c>
      <c r="I477" s="177"/>
      <c r="J477" s="178">
        <f>ROUND(I477*H477,2)</f>
        <v>0</v>
      </c>
      <c r="K477" s="174" t="s">
        <v>156</v>
      </c>
      <c r="L477" s="42"/>
      <c r="M477" s="179" t="s">
        <v>21</v>
      </c>
      <c r="N477" s="180" t="s">
        <v>44</v>
      </c>
      <c r="O477" s="67"/>
      <c r="P477" s="181">
        <f>O477*H477</f>
        <v>0</v>
      </c>
      <c r="Q477" s="181">
        <v>0</v>
      </c>
      <c r="R477" s="181">
        <f>Q477*H477</f>
        <v>0</v>
      </c>
      <c r="S477" s="181">
        <v>0</v>
      </c>
      <c r="T477" s="182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3" t="s">
        <v>157</v>
      </c>
      <c r="AT477" s="183" t="s">
        <v>152</v>
      </c>
      <c r="AU477" s="183" t="s">
        <v>83</v>
      </c>
      <c r="AY477" s="20" t="s">
        <v>150</v>
      </c>
      <c r="BE477" s="184">
        <f>IF(N477="základní",J477,0)</f>
        <v>0</v>
      </c>
      <c r="BF477" s="184">
        <f>IF(N477="snížená",J477,0)</f>
        <v>0</v>
      </c>
      <c r="BG477" s="184">
        <f>IF(N477="zákl. přenesená",J477,0)</f>
        <v>0</v>
      </c>
      <c r="BH477" s="184">
        <f>IF(N477="sníž. přenesená",J477,0)</f>
        <v>0</v>
      </c>
      <c r="BI477" s="184">
        <f>IF(N477="nulová",J477,0)</f>
        <v>0</v>
      </c>
      <c r="BJ477" s="20" t="s">
        <v>81</v>
      </c>
      <c r="BK477" s="184">
        <f>ROUND(I477*H477,2)</f>
        <v>0</v>
      </c>
      <c r="BL477" s="20" t="s">
        <v>157</v>
      </c>
      <c r="BM477" s="183" t="s">
        <v>560</v>
      </c>
    </row>
    <row r="478" spans="1:65" s="2" customFormat="1" ht="11.25">
      <c r="A478" s="37"/>
      <c r="B478" s="38"/>
      <c r="C478" s="39"/>
      <c r="D478" s="185" t="s">
        <v>158</v>
      </c>
      <c r="E478" s="39"/>
      <c r="F478" s="186" t="s">
        <v>561</v>
      </c>
      <c r="G478" s="39"/>
      <c r="H478" s="39"/>
      <c r="I478" s="187"/>
      <c r="J478" s="39"/>
      <c r="K478" s="39"/>
      <c r="L478" s="42"/>
      <c r="M478" s="188"/>
      <c r="N478" s="189"/>
      <c r="O478" s="67"/>
      <c r="P478" s="67"/>
      <c r="Q478" s="67"/>
      <c r="R478" s="67"/>
      <c r="S478" s="67"/>
      <c r="T478" s="68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20" t="s">
        <v>158</v>
      </c>
      <c r="AU478" s="20" t="s">
        <v>83</v>
      </c>
    </row>
    <row r="479" spans="1:65" s="15" customFormat="1" ht="11.25">
      <c r="B479" s="213"/>
      <c r="C479" s="214"/>
      <c r="D479" s="192" t="s">
        <v>160</v>
      </c>
      <c r="E479" s="215" t="s">
        <v>21</v>
      </c>
      <c r="F479" s="216" t="s">
        <v>185</v>
      </c>
      <c r="G479" s="214"/>
      <c r="H479" s="215" t="s">
        <v>21</v>
      </c>
      <c r="I479" s="217"/>
      <c r="J479" s="214"/>
      <c r="K479" s="214"/>
      <c r="L479" s="218"/>
      <c r="M479" s="219"/>
      <c r="N479" s="220"/>
      <c r="O479" s="220"/>
      <c r="P479" s="220"/>
      <c r="Q479" s="220"/>
      <c r="R479" s="220"/>
      <c r="S479" s="220"/>
      <c r="T479" s="221"/>
      <c r="AT479" s="222" t="s">
        <v>160</v>
      </c>
      <c r="AU479" s="222" t="s">
        <v>83</v>
      </c>
      <c r="AV479" s="15" t="s">
        <v>81</v>
      </c>
      <c r="AW479" s="15" t="s">
        <v>34</v>
      </c>
      <c r="AX479" s="15" t="s">
        <v>73</v>
      </c>
      <c r="AY479" s="222" t="s">
        <v>150</v>
      </c>
    </row>
    <row r="480" spans="1:65" s="13" customFormat="1" ht="11.25">
      <c r="B480" s="190"/>
      <c r="C480" s="191"/>
      <c r="D480" s="192" t="s">
        <v>160</v>
      </c>
      <c r="E480" s="193" t="s">
        <v>21</v>
      </c>
      <c r="F480" s="194" t="s">
        <v>489</v>
      </c>
      <c r="G480" s="191"/>
      <c r="H480" s="195">
        <v>51.738</v>
      </c>
      <c r="I480" s="196"/>
      <c r="J480" s="191"/>
      <c r="K480" s="191"/>
      <c r="L480" s="197"/>
      <c r="M480" s="198"/>
      <c r="N480" s="199"/>
      <c r="O480" s="199"/>
      <c r="P480" s="199"/>
      <c r="Q480" s="199"/>
      <c r="R480" s="199"/>
      <c r="S480" s="199"/>
      <c r="T480" s="200"/>
      <c r="AT480" s="201" t="s">
        <v>160</v>
      </c>
      <c r="AU480" s="201" t="s">
        <v>83</v>
      </c>
      <c r="AV480" s="13" t="s">
        <v>83</v>
      </c>
      <c r="AW480" s="13" t="s">
        <v>34</v>
      </c>
      <c r="AX480" s="13" t="s">
        <v>73</v>
      </c>
      <c r="AY480" s="201" t="s">
        <v>150</v>
      </c>
    </row>
    <row r="481" spans="1:65" s="13" customFormat="1" ht="11.25">
      <c r="B481" s="190"/>
      <c r="C481" s="191"/>
      <c r="D481" s="192" t="s">
        <v>160</v>
      </c>
      <c r="E481" s="193" t="s">
        <v>21</v>
      </c>
      <c r="F481" s="194" t="s">
        <v>562</v>
      </c>
      <c r="G481" s="191"/>
      <c r="H481" s="195">
        <v>48.08</v>
      </c>
      <c r="I481" s="196"/>
      <c r="J481" s="191"/>
      <c r="K481" s="191"/>
      <c r="L481" s="197"/>
      <c r="M481" s="198"/>
      <c r="N481" s="199"/>
      <c r="O481" s="199"/>
      <c r="P481" s="199"/>
      <c r="Q481" s="199"/>
      <c r="R481" s="199"/>
      <c r="S481" s="199"/>
      <c r="T481" s="200"/>
      <c r="AT481" s="201" t="s">
        <v>160</v>
      </c>
      <c r="AU481" s="201" t="s">
        <v>83</v>
      </c>
      <c r="AV481" s="13" t="s">
        <v>83</v>
      </c>
      <c r="AW481" s="13" t="s">
        <v>34</v>
      </c>
      <c r="AX481" s="13" t="s">
        <v>73</v>
      </c>
      <c r="AY481" s="201" t="s">
        <v>150</v>
      </c>
    </row>
    <row r="482" spans="1:65" s="16" customFormat="1" ht="11.25">
      <c r="B482" s="233"/>
      <c r="C482" s="234"/>
      <c r="D482" s="192" t="s">
        <v>160</v>
      </c>
      <c r="E482" s="235" t="s">
        <v>21</v>
      </c>
      <c r="F482" s="236" t="s">
        <v>323</v>
      </c>
      <c r="G482" s="234"/>
      <c r="H482" s="237">
        <v>99.817999999999998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AT482" s="243" t="s">
        <v>160</v>
      </c>
      <c r="AU482" s="243" t="s">
        <v>83</v>
      </c>
      <c r="AV482" s="16" t="s">
        <v>168</v>
      </c>
      <c r="AW482" s="16" t="s">
        <v>34</v>
      </c>
      <c r="AX482" s="16" t="s">
        <v>73</v>
      </c>
      <c r="AY482" s="243" t="s">
        <v>150</v>
      </c>
    </row>
    <row r="483" spans="1:65" s="15" customFormat="1" ht="11.25">
      <c r="B483" s="213"/>
      <c r="C483" s="214"/>
      <c r="D483" s="192" t="s">
        <v>160</v>
      </c>
      <c r="E483" s="215" t="s">
        <v>21</v>
      </c>
      <c r="F483" s="216" t="s">
        <v>563</v>
      </c>
      <c r="G483" s="214"/>
      <c r="H483" s="215" t="s">
        <v>21</v>
      </c>
      <c r="I483" s="217"/>
      <c r="J483" s="214"/>
      <c r="K483" s="214"/>
      <c r="L483" s="218"/>
      <c r="M483" s="219"/>
      <c r="N483" s="220"/>
      <c r="O483" s="220"/>
      <c r="P483" s="220"/>
      <c r="Q483" s="220"/>
      <c r="R483" s="220"/>
      <c r="S483" s="220"/>
      <c r="T483" s="221"/>
      <c r="AT483" s="222" t="s">
        <v>160</v>
      </c>
      <c r="AU483" s="222" t="s">
        <v>83</v>
      </c>
      <c r="AV483" s="15" t="s">
        <v>81</v>
      </c>
      <c r="AW483" s="15" t="s">
        <v>34</v>
      </c>
      <c r="AX483" s="15" t="s">
        <v>73</v>
      </c>
      <c r="AY483" s="222" t="s">
        <v>150</v>
      </c>
    </row>
    <row r="484" spans="1:65" s="13" customFormat="1" ht="11.25">
      <c r="B484" s="190"/>
      <c r="C484" s="191"/>
      <c r="D484" s="192" t="s">
        <v>160</v>
      </c>
      <c r="E484" s="193" t="s">
        <v>21</v>
      </c>
      <c r="F484" s="194" t="s">
        <v>564</v>
      </c>
      <c r="G484" s="191"/>
      <c r="H484" s="195">
        <v>13.2</v>
      </c>
      <c r="I484" s="196"/>
      <c r="J484" s="191"/>
      <c r="K484" s="191"/>
      <c r="L484" s="197"/>
      <c r="M484" s="198"/>
      <c r="N484" s="199"/>
      <c r="O484" s="199"/>
      <c r="P484" s="199"/>
      <c r="Q484" s="199"/>
      <c r="R484" s="199"/>
      <c r="S484" s="199"/>
      <c r="T484" s="200"/>
      <c r="AT484" s="201" t="s">
        <v>160</v>
      </c>
      <c r="AU484" s="201" t="s">
        <v>83</v>
      </c>
      <c r="AV484" s="13" t="s">
        <v>83</v>
      </c>
      <c r="AW484" s="13" t="s">
        <v>34</v>
      </c>
      <c r="AX484" s="13" t="s">
        <v>73</v>
      </c>
      <c r="AY484" s="201" t="s">
        <v>150</v>
      </c>
    </row>
    <row r="485" spans="1:65" s="14" customFormat="1" ht="11.25">
      <c r="B485" s="202"/>
      <c r="C485" s="203"/>
      <c r="D485" s="192" t="s">
        <v>160</v>
      </c>
      <c r="E485" s="204" t="s">
        <v>21</v>
      </c>
      <c r="F485" s="205" t="s">
        <v>162</v>
      </c>
      <c r="G485" s="203"/>
      <c r="H485" s="206">
        <v>113.018</v>
      </c>
      <c r="I485" s="207"/>
      <c r="J485" s="203"/>
      <c r="K485" s="203"/>
      <c r="L485" s="208"/>
      <c r="M485" s="209"/>
      <c r="N485" s="210"/>
      <c r="O485" s="210"/>
      <c r="P485" s="210"/>
      <c r="Q485" s="210"/>
      <c r="R485" s="210"/>
      <c r="S485" s="210"/>
      <c r="T485" s="211"/>
      <c r="AT485" s="212" t="s">
        <v>160</v>
      </c>
      <c r="AU485" s="212" t="s">
        <v>83</v>
      </c>
      <c r="AV485" s="14" t="s">
        <v>157</v>
      </c>
      <c r="AW485" s="14" t="s">
        <v>34</v>
      </c>
      <c r="AX485" s="14" t="s">
        <v>81</v>
      </c>
      <c r="AY485" s="212" t="s">
        <v>150</v>
      </c>
    </row>
    <row r="486" spans="1:65" s="2" customFormat="1" ht="33" customHeight="1">
      <c r="A486" s="37"/>
      <c r="B486" s="38"/>
      <c r="C486" s="172" t="s">
        <v>565</v>
      </c>
      <c r="D486" s="172" t="s">
        <v>152</v>
      </c>
      <c r="E486" s="173" t="s">
        <v>566</v>
      </c>
      <c r="F486" s="174" t="s">
        <v>567</v>
      </c>
      <c r="G486" s="175" t="s">
        <v>155</v>
      </c>
      <c r="H486" s="176">
        <v>7.1619999999999999</v>
      </c>
      <c r="I486" s="177"/>
      <c r="J486" s="178">
        <f>ROUND(I486*H486,2)</f>
        <v>0</v>
      </c>
      <c r="K486" s="174" t="s">
        <v>156</v>
      </c>
      <c r="L486" s="42"/>
      <c r="M486" s="179" t="s">
        <v>21</v>
      </c>
      <c r="N486" s="180" t="s">
        <v>44</v>
      </c>
      <c r="O486" s="67"/>
      <c r="P486" s="181">
        <f>O486*H486</f>
        <v>0</v>
      </c>
      <c r="Q486" s="181">
        <v>0</v>
      </c>
      <c r="R486" s="181">
        <f>Q486*H486</f>
        <v>0</v>
      </c>
      <c r="S486" s="181">
        <v>0</v>
      </c>
      <c r="T486" s="182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83" t="s">
        <v>157</v>
      </c>
      <c r="AT486" s="183" t="s">
        <v>152</v>
      </c>
      <c r="AU486" s="183" t="s">
        <v>83</v>
      </c>
      <c r="AY486" s="20" t="s">
        <v>150</v>
      </c>
      <c r="BE486" s="184">
        <f>IF(N486="základní",J486,0)</f>
        <v>0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20" t="s">
        <v>81</v>
      </c>
      <c r="BK486" s="184">
        <f>ROUND(I486*H486,2)</f>
        <v>0</v>
      </c>
      <c r="BL486" s="20" t="s">
        <v>157</v>
      </c>
      <c r="BM486" s="183" t="s">
        <v>568</v>
      </c>
    </row>
    <row r="487" spans="1:65" s="2" customFormat="1" ht="11.25">
      <c r="A487" s="37"/>
      <c r="B487" s="38"/>
      <c r="C487" s="39"/>
      <c r="D487" s="185" t="s">
        <v>158</v>
      </c>
      <c r="E487" s="39"/>
      <c r="F487" s="186" t="s">
        <v>569</v>
      </c>
      <c r="G487" s="39"/>
      <c r="H487" s="39"/>
      <c r="I487" s="187"/>
      <c r="J487" s="39"/>
      <c r="K487" s="39"/>
      <c r="L487" s="42"/>
      <c r="M487" s="188"/>
      <c r="N487" s="189"/>
      <c r="O487" s="67"/>
      <c r="P487" s="67"/>
      <c r="Q487" s="67"/>
      <c r="R487" s="67"/>
      <c r="S487" s="67"/>
      <c r="T487" s="68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20" t="s">
        <v>158</v>
      </c>
      <c r="AU487" s="20" t="s">
        <v>83</v>
      </c>
    </row>
    <row r="488" spans="1:65" s="15" customFormat="1" ht="11.25">
      <c r="B488" s="213"/>
      <c r="C488" s="214"/>
      <c r="D488" s="192" t="s">
        <v>160</v>
      </c>
      <c r="E488" s="215" t="s">
        <v>21</v>
      </c>
      <c r="F488" s="216" t="s">
        <v>185</v>
      </c>
      <c r="G488" s="214"/>
      <c r="H488" s="215" t="s">
        <v>21</v>
      </c>
      <c r="I488" s="217"/>
      <c r="J488" s="214"/>
      <c r="K488" s="214"/>
      <c r="L488" s="218"/>
      <c r="M488" s="219"/>
      <c r="N488" s="220"/>
      <c r="O488" s="220"/>
      <c r="P488" s="220"/>
      <c r="Q488" s="220"/>
      <c r="R488" s="220"/>
      <c r="S488" s="220"/>
      <c r="T488" s="221"/>
      <c r="AT488" s="222" t="s">
        <v>160</v>
      </c>
      <c r="AU488" s="222" t="s">
        <v>83</v>
      </c>
      <c r="AV488" s="15" t="s">
        <v>81</v>
      </c>
      <c r="AW488" s="15" t="s">
        <v>34</v>
      </c>
      <c r="AX488" s="15" t="s">
        <v>73</v>
      </c>
      <c r="AY488" s="222" t="s">
        <v>150</v>
      </c>
    </row>
    <row r="489" spans="1:65" s="13" customFormat="1" ht="11.25">
      <c r="B489" s="190"/>
      <c r="C489" s="191"/>
      <c r="D489" s="192" t="s">
        <v>160</v>
      </c>
      <c r="E489" s="193" t="s">
        <v>21</v>
      </c>
      <c r="F489" s="194" t="s">
        <v>570</v>
      </c>
      <c r="G489" s="191"/>
      <c r="H489" s="195">
        <v>3.581</v>
      </c>
      <c r="I489" s="196"/>
      <c r="J489" s="191"/>
      <c r="K489" s="191"/>
      <c r="L489" s="197"/>
      <c r="M489" s="198"/>
      <c r="N489" s="199"/>
      <c r="O489" s="199"/>
      <c r="P489" s="199"/>
      <c r="Q489" s="199"/>
      <c r="R489" s="199"/>
      <c r="S489" s="199"/>
      <c r="T489" s="200"/>
      <c r="AT489" s="201" t="s">
        <v>160</v>
      </c>
      <c r="AU489" s="201" t="s">
        <v>83</v>
      </c>
      <c r="AV489" s="13" t="s">
        <v>83</v>
      </c>
      <c r="AW489" s="13" t="s">
        <v>34</v>
      </c>
      <c r="AX489" s="13" t="s">
        <v>73</v>
      </c>
      <c r="AY489" s="201" t="s">
        <v>150</v>
      </c>
    </row>
    <row r="490" spans="1:65" s="13" customFormat="1" ht="11.25">
      <c r="B490" s="190"/>
      <c r="C490" s="191"/>
      <c r="D490" s="192" t="s">
        <v>160</v>
      </c>
      <c r="E490" s="193" t="s">
        <v>21</v>
      </c>
      <c r="F490" s="194" t="s">
        <v>571</v>
      </c>
      <c r="G490" s="191"/>
      <c r="H490" s="195">
        <v>3.581</v>
      </c>
      <c r="I490" s="196"/>
      <c r="J490" s="191"/>
      <c r="K490" s="191"/>
      <c r="L490" s="197"/>
      <c r="M490" s="198"/>
      <c r="N490" s="199"/>
      <c r="O490" s="199"/>
      <c r="P490" s="199"/>
      <c r="Q490" s="199"/>
      <c r="R490" s="199"/>
      <c r="S490" s="199"/>
      <c r="T490" s="200"/>
      <c r="AT490" s="201" t="s">
        <v>160</v>
      </c>
      <c r="AU490" s="201" t="s">
        <v>83</v>
      </c>
      <c r="AV490" s="13" t="s">
        <v>83</v>
      </c>
      <c r="AW490" s="13" t="s">
        <v>34</v>
      </c>
      <c r="AX490" s="13" t="s">
        <v>73</v>
      </c>
      <c r="AY490" s="201" t="s">
        <v>150</v>
      </c>
    </row>
    <row r="491" spans="1:65" s="14" customFormat="1" ht="11.25">
      <c r="B491" s="202"/>
      <c r="C491" s="203"/>
      <c r="D491" s="192" t="s">
        <v>160</v>
      </c>
      <c r="E491" s="204" t="s">
        <v>21</v>
      </c>
      <c r="F491" s="205" t="s">
        <v>162</v>
      </c>
      <c r="G491" s="203"/>
      <c r="H491" s="206">
        <v>7.1619999999999999</v>
      </c>
      <c r="I491" s="207"/>
      <c r="J491" s="203"/>
      <c r="K491" s="203"/>
      <c r="L491" s="208"/>
      <c r="M491" s="209"/>
      <c r="N491" s="210"/>
      <c r="O491" s="210"/>
      <c r="P491" s="210"/>
      <c r="Q491" s="210"/>
      <c r="R491" s="210"/>
      <c r="S491" s="210"/>
      <c r="T491" s="211"/>
      <c r="AT491" s="212" t="s">
        <v>160</v>
      </c>
      <c r="AU491" s="212" t="s">
        <v>83</v>
      </c>
      <c r="AV491" s="14" t="s">
        <v>157</v>
      </c>
      <c r="AW491" s="14" t="s">
        <v>34</v>
      </c>
      <c r="AX491" s="14" t="s">
        <v>81</v>
      </c>
      <c r="AY491" s="212" t="s">
        <v>150</v>
      </c>
    </row>
    <row r="492" spans="1:65" s="2" customFormat="1" ht="33" customHeight="1">
      <c r="A492" s="37"/>
      <c r="B492" s="38"/>
      <c r="C492" s="172" t="s">
        <v>386</v>
      </c>
      <c r="D492" s="172" t="s">
        <v>152</v>
      </c>
      <c r="E492" s="173" t="s">
        <v>572</v>
      </c>
      <c r="F492" s="174" t="s">
        <v>573</v>
      </c>
      <c r="G492" s="175" t="s">
        <v>155</v>
      </c>
      <c r="H492" s="176">
        <v>6.4459999999999997</v>
      </c>
      <c r="I492" s="177"/>
      <c r="J492" s="178">
        <f>ROUND(I492*H492,2)</f>
        <v>0</v>
      </c>
      <c r="K492" s="174" t="s">
        <v>156</v>
      </c>
      <c r="L492" s="42"/>
      <c r="M492" s="179" t="s">
        <v>21</v>
      </c>
      <c r="N492" s="180" t="s">
        <v>44</v>
      </c>
      <c r="O492" s="67"/>
      <c r="P492" s="181">
        <f>O492*H492</f>
        <v>0</v>
      </c>
      <c r="Q492" s="181">
        <v>0</v>
      </c>
      <c r="R492" s="181">
        <f>Q492*H492</f>
        <v>0</v>
      </c>
      <c r="S492" s="181">
        <v>0</v>
      </c>
      <c r="T492" s="182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83" t="s">
        <v>157</v>
      </c>
      <c r="AT492" s="183" t="s">
        <v>152</v>
      </c>
      <c r="AU492" s="183" t="s">
        <v>83</v>
      </c>
      <c r="AY492" s="20" t="s">
        <v>150</v>
      </c>
      <c r="BE492" s="184">
        <f>IF(N492="základní",J492,0)</f>
        <v>0</v>
      </c>
      <c r="BF492" s="184">
        <f>IF(N492="snížená",J492,0)</f>
        <v>0</v>
      </c>
      <c r="BG492" s="184">
        <f>IF(N492="zákl. přenesená",J492,0)</f>
        <v>0</v>
      </c>
      <c r="BH492" s="184">
        <f>IF(N492="sníž. přenesená",J492,0)</f>
        <v>0</v>
      </c>
      <c r="BI492" s="184">
        <f>IF(N492="nulová",J492,0)</f>
        <v>0</v>
      </c>
      <c r="BJ492" s="20" t="s">
        <v>81</v>
      </c>
      <c r="BK492" s="184">
        <f>ROUND(I492*H492,2)</f>
        <v>0</v>
      </c>
      <c r="BL492" s="20" t="s">
        <v>157</v>
      </c>
      <c r="BM492" s="183" t="s">
        <v>574</v>
      </c>
    </row>
    <row r="493" spans="1:65" s="2" customFormat="1" ht="11.25">
      <c r="A493" s="37"/>
      <c r="B493" s="38"/>
      <c r="C493" s="39"/>
      <c r="D493" s="185" t="s">
        <v>158</v>
      </c>
      <c r="E493" s="39"/>
      <c r="F493" s="186" t="s">
        <v>575</v>
      </c>
      <c r="G493" s="39"/>
      <c r="H493" s="39"/>
      <c r="I493" s="187"/>
      <c r="J493" s="39"/>
      <c r="K493" s="39"/>
      <c r="L493" s="42"/>
      <c r="M493" s="188"/>
      <c r="N493" s="189"/>
      <c r="O493" s="67"/>
      <c r="P493" s="67"/>
      <c r="Q493" s="67"/>
      <c r="R493" s="67"/>
      <c r="S493" s="67"/>
      <c r="T493" s="68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20" t="s">
        <v>158</v>
      </c>
      <c r="AU493" s="20" t="s">
        <v>83</v>
      </c>
    </row>
    <row r="494" spans="1:65" s="15" customFormat="1" ht="11.25">
      <c r="B494" s="213"/>
      <c r="C494" s="214"/>
      <c r="D494" s="192" t="s">
        <v>160</v>
      </c>
      <c r="E494" s="215" t="s">
        <v>21</v>
      </c>
      <c r="F494" s="216" t="s">
        <v>185</v>
      </c>
      <c r="G494" s="214"/>
      <c r="H494" s="215" t="s">
        <v>21</v>
      </c>
      <c r="I494" s="217"/>
      <c r="J494" s="214"/>
      <c r="K494" s="214"/>
      <c r="L494" s="218"/>
      <c r="M494" s="219"/>
      <c r="N494" s="220"/>
      <c r="O494" s="220"/>
      <c r="P494" s="220"/>
      <c r="Q494" s="220"/>
      <c r="R494" s="220"/>
      <c r="S494" s="220"/>
      <c r="T494" s="221"/>
      <c r="AT494" s="222" t="s">
        <v>160</v>
      </c>
      <c r="AU494" s="222" t="s">
        <v>83</v>
      </c>
      <c r="AV494" s="15" t="s">
        <v>81</v>
      </c>
      <c r="AW494" s="15" t="s">
        <v>34</v>
      </c>
      <c r="AX494" s="15" t="s">
        <v>73</v>
      </c>
      <c r="AY494" s="222" t="s">
        <v>150</v>
      </c>
    </row>
    <row r="495" spans="1:65" s="13" customFormat="1" ht="11.25">
      <c r="B495" s="190"/>
      <c r="C495" s="191"/>
      <c r="D495" s="192" t="s">
        <v>160</v>
      </c>
      <c r="E495" s="193" t="s">
        <v>21</v>
      </c>
      <c r="F495" s="194" t="s">
        <v>576</v>
      </c>
      <c r="G495" s="191"/>
      <c r="H495" s="195">
        <v>6.4459999999999997</v>
      </c>
      <c r="I495" s="196"/>
      <c r="J495" s="191"/>
      <c r="K495" s="191"/>
      <c r="L495" s="197"/>
      <c r="M495" s="198"/>
      <c r="N495" s="199"/>
      <c r="O495" s="199"/>
      <c r="P495" s="199"/>
      <c r="Q495" s="199"/>
      <c r="R495" s="199"/>
      <c r="S495" s="199"/>
      <c r="T495" s="200"/>
      <c r="AT495" s="201" t="s">
        <v>160</v>
      </c>
      <c r="AU495" s="201" t="s">
        <v>83</v>
      </c>
      <c r="AV495" s="13" t="s">
        <v>83</v>
      </c>
      <c r="AW495" s="13" t="s">
        <v>34</v>
      </c>
      <c r="AX495" s="13" t="s">
        <v>73</v>
      </c>
      <c r="AY495" s="201" t="s">
        <v>150</v>
      </c>
    </row>
    <row r="496" spans="1:65" s="14" customFormat="1" ht="11.25">
      <c r="B496" s="202"/>
      <c r="C496" s="203"/>
      <c r="D496" s="192" t="s">
        <v>160</v>
      </c>
      <c r="E496" s="204" t="s">
        <v>21</v>
      </c>
      <c r="F496" s="205" t="s">
        <v>162</v>
      </c>
      <c r="G496" s="203"/>
      <c r="H496" s="206">
        <v>6.4459999999999997</v>
      </c>
      <c r="I496" s="207"/>
      <c r="J496" s="203"/>
      <c r="K496" s="203"/>
      <c r="L496" s="208"/>
      <c r="M496" s="209"/>
      <c r="N496" s="210"/>
      <c r="O496" s="210"/>
      <c r="P496" s="210"/>
      <c r="Q496" s="210"/>
      <c r="R496" s="210"/>
      <c r="S496" s="210"/>
      <c r="T496" s="211"/>
      <c r="AT496" s="212" t="s">
        <v>160</v>
      </c>
      <c r="AU496" s="212" t="s">
        <v>83</v>
      </c>
      <c r="AV496" s="14" t="s">
        <v>157</v>
      </c>
      <c r="AW496" s="14" t="s">
        <v>34</v>
      </c>
      <c r="AX496" s="14" t="s">
        <v>81</v>
      </c>
      <c r="AY496" s="212" t="s">
        <v>150</v>
      </c>
    </row>
    <row r="497" spans="1:65" s="2" customFormat="1" ht="49.15" customHeight="1">
      <c r="A497" s="37"/>
      <c r="B497" s="38"/>
      <c r="C497" s="172" t="s">
        <v>577</v>
      </c>
      <c r="D497" s="172" t="s">
        <v>152</v>
      </c>
      <c r="E497" s="173" t="s">
        <v>578</v>
      </c>
      <c r="F497" s="174" t="s">
        <v>579</v>
      </c>
      <c r="G497" s="175" t="s">
        <v>182</v>
      </c>
      <c r="H497" s="176">
        <v>4.41</v>
      </c>
      <c r="I497" s="177"/>
      <c r="J497" s="178">
        <f>ROUND(I497*H497,2)</f>
        <v>0</v>
      </c>
      <c r="K497" s="174" t="s">
        <v>156</v>
      </c>
      <c r="L497" s="42"/>
      <c r="M497" s="179" t="s">
        <v>21</v>
      </c>
      <c r="N497" s="180" t="s">
        <v>44</v>
      </c>
      <c r="O497" s="67"/>
      <c r="P497" s="181">
        <f>O497*H497</f>
        <v>0</v>
      </c>
      <c r="Q497" s="181">
        <v>0</v>
      </c>
      <c r="R497" s="181">
        <f>Q497*H497</f>
        <v>0</v>
      </c>
      <c r="S497" s="181">
        <v>0</v>
      </c>
      <c r="T497" s="182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83" t="s">
        <v>157</v>
      </c>
      <c r="AT497" s="183" t="s">
        <v>152</v>
      </c>
      <c r="AU497" s="183" t="s">
        <v>83</v>
      </c>
      <c r="AY497" s="20" t="s">
        <v>150</v>
      </c>
      <c r="BE497" s="184">
        <f>IF(N497="základní",J497,0)</f>
        <v>0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20" t="s">
        <v>81</v>
      </c>
      <c r="BK497" s="184">
        <f>ROUND(I497*H497,2)</f>
        <v>0</v>
      </c>
      <c r="BL497" s="20" t="s">
        <v>157</v>
      </c>
      <c r="BM497" s="183" t="s">
        <v>580</v>
      </c>
    </row>
    <row r="498" spans="1:65" s="2" customFormat="1" ht="11.25">
      <c r="A498" s="37"/>
      <c r="B498" s="38"/>
      <c r="C498" s="39"/>
      <c r="D498" s="185" t="s">
        <v>158</v>
      </c>
      <c r="E498" s="39"/>
      <c r="F498" s="186" t="s">
        <v>581</v>
      </c>
      <c r="G498" s="39"/>
      <c r="H498" s="39"/>
      <c r="I498" s="187"/>
      <c r="J498" s="39"/>
      <c r="K498" s="39"/>
      <c r="L498" s="42"/>
      <c r="M498" s="188"/>
      <c r="N498" s="189"/>
      <c r="O498" s="67"/>
      <c r="P498" s="67"/>
      <c r="Q498" s="67"/>
      <c r="R498" s="67"/>
      <c r="S498" s="67"/>
      <c r="T498" s="68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20" t="s">
        <v>158</v>
      </c>
      <c r="AU498" s="20" t="s">
        <v>83</v>
      </c>
    </row>
    <row r="499" spans="1:65" s="15" customFormat="1" ht="11.25">
      <c r="B499" s="213"/>
      <c r="C499" s="214"/>
      <c r="D499" s="192" t="s">
        <v>160</v>
      </c>
      <c r="E499" s="215" t="s">
        <v>21</v>
      </c>
      <c r="F499" s="216" t="s">
        <v>185</v>
      </c>
      <c r="G499" s="214"/>
      <c r="H499" s="215" t="s">
        <v>21</v>
      </c>
      <c r="I499" s="217"/>
      <c r="J499" s="214"/>
      <c r="K499" s="214"/>
      <c r="L499" s="218"/>
      <c r="M499" s="219"/>
      <c r="N499" s="220"/>
      <c r="O499" s="220"/>
      <c r="P499" s="220"/>
      <c r="Q499" s="220"/>
      <c r="R499" s="220"/>
      <c r="S499" s="220"/>
      <c r="T499" s="221"/>
      <c r="AT499" s="222" t="s">
        <v>160</v>
      </c>
      <c r="AU499" s="222" t="s">
        <v>83</v>
      </c>
      <c r="AV499" s="15" t="s">
        <v>81</v>
      </c>
      <c r="AW499" s="15" t="s">
        <v>34</v>
      </c>
      <c r="AX499" s="15" t="s">
        <v>73</v>
      </c>
      <c r="AY499" s="222" t="s">
        <v>150</v>
      </c>
    </row>
    <row r="500" spans="1:65" s="13" customFormat="1" ht="11.25">
      <c r="B500" s="190"/>
      <c r="C500" s="191"/>
      <c r="D500" s="192" t="s">
        <v>160</v>
      </c>
      <c r="E500" s="193" t="s">
        <v>21</v>
      </c>
      <c r="F500" s="194" t="s">
        <v>582</v>
      </c>
      <c r="G500" s="191"/>
      <c r="H500" s="195">
        <v>2.835</v>
      </c>
      <c r="I500" s="196"/>
      <c r="J500" s="191"/>
      <c r="K500" s="191"/>
      <c r="L500" s="197"/>
      <c r="M500" s="198"/>
      <c r="N500" s="199"/>
      <c r="O500" s="199"/>
      <c r="P500" s="199"/>
      <c r="Q500" s="199"/>
      <c r="R500" s="199"/>
      <c r="S500" s="199"/>
      <c r="T500" s="200"/>
      <c r="AT500" s="201" t="s">
        <v>160</v>
      </c>
      <c r="AU500" s="201" t="s">
        <v>83</v>
      </c>
      <c r="AV500" s="13" t="s">
        <v>83</v>
      </c>
      <c r="AW500" s="13" t="s">
        <v>34</v>
      </c>
      <c r="AX500" s="13" t="s">
        <v>73</v>
      </c>
      <c r="AY500" s="201" t="s">
        <v>150</v>
      </c>
    </row>
    <row r="501" spans="1:65" s="13" customFormat="1" ht="11.25">
      <c r="B501" s="190"/>
      <c r="C501" s="191"/>
      <c r="D501" s="192" t="s">
        <v>160</v>
      </c>
      <c r="E501" s="193" t="s">
        <v>21</v>
      </c>
      <c r="F501" s="194" t="s">
        <v>583</v>
      </c>
      <c r="G501" s="191"/>
      <c r="H501" s="195">
        <v>1.575</v>
      </c>
      <c r="I501" s="196"/>
      <c r="J501" s="191"/>
      <c r="K501" s="191"/>
      <c r="L501" s="197"/>
      <c r="M501" s="198"/>
      <c r="N501" s="199"/>
      <c r="O501" s="199"/>
      <c r="P501" s="199"/>
      <c r="Q501" s="199"/>
      <c r="R501" s="199"/>
      <c r="S501" s="199"/>
      <c r="T501" s="200"/>
      <c r="AT501" s="201" t="s">
        <v>160</v>
      </c>
      <c r="AU501" s="201" t="s">
        <v>83</v>
      </c>
      <c r="AV501" s="13" t="s">
        <v>83</v>
      </c>
      <c r="AW501" s="13" t="s">
        <v>34</v>
      </c>
      <c r="AX501" s="13" t="s">
        <v>73</v>
      </c>
      <c r="AY501" s="201" t="s">
        <v>150</v>
      </c>
    </row>
    <row r="502" spans="1:65" s="14" customFormat="1" ht="11.25">
      <c r="B502" s="202"/>
      <c r="C502" s="203"/>
      <c r="D502" s="192" t="s">
        <v>160</v>
      </c>
      <c r="E502" s="204" t="s">
        <v>21</v>
      </c>
      <c r="F502" s="205" t="s">
        <v>162</v>
      </c>
      <c r="G502" s="203"/>
      <c r="H502" s="206">
        <v>4.41</v>
      </c>
      <c r="I502" s="207"/>
      <c r="J502" s="203"/>
      <c r="K502" s="203"/>
      <c r="L502" s="208"/>
      <c r="M502" s="209"/>
      <c r="N502" s="210"/>
      <c r="O502" s="210"/>
      <c r="P502" s="210"/>
      <c r="Q502" s="210"/>
      <c r="R502" s="210"/>
      <c r="S502" s="210"/>
      <c r="T502" s="211"/>
      <c r="AT502" s="212" t="s">
        <v>160</v>
      </c>
      <c r="AU502" s="212" t="s">
        <v>83</v>
      </c>
      <c r="AV502" s="14" t="s">
        <v>157</v>
      </c>
      <c r="AW502" s="14" t="s">
        <v>34</v>
      </c>
      <c r="AX502" s="14" t="s">
        <v>81</v>
      </c>
      <c r="AY502" s="212" t="s">
        <v>150</v>
      </c>
    </row>
    <row r="503" spans="1:65" s="2" customFormat="1" ht="37.9" customHeight="1">
      <c r="A503" s="37"/>
      <c r="B503" s="38"/>
      <c r="C503" s="172" t="s">
        <v>392</v>
      </c>
      <c r="D503" s="172" t="s">
        <v>152</v>
      </c>
      <c r="E503" s="173" t="s">
        <v>584</v>
      </c>
      <c r="F503" s="174" t="s">
        <v>585</v>
      </c>
      <c r="G503" s="175" t="s">
        <v>182</v>
      </c>
      <c r="H503" s="176">
        <v>9.4559999999999995</v>
      </c>
      <c r="I503" s="177"/>
      <c r="J503" s="178">
        <f>ROUND(I503*H503,2)</f>
        <v>0</v>
      </c>
      <c r="K503" s="174" t="s">
        <v>156</v>
      </c>
      <c r="L503" s="42"/>
      <c r="M503" s="179" t="s">
        <v>21</v>
      </c>
      <c r="N503" s="180" t="s">
        <v>44</v>
      </c>
      <c r="O503" s="67"/>
      <c r="P503" s="181">
        <f>O503*H503</f>
        <v>0</v>
      </c>
      <c r="Q503" s="181">
        <v>0</v>
      </c>
      <c r="R503" s="181">
        <f>Q503*H503</f>
        <v>0</v>
      </c>
      <c r="S503" s="181">
        <v>0</v>
      </c>
      <c r="T503" s="182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83" t="s">
        <v>157</v>
      </c>
      <c r="AT503" s="183" t="s">
        <v>152</v>
      </c>
      <c r="AU503" s="183" t="s">
        <v>83</v>
      </c>
      <c r="AY503" s="20" t="s">
        <v>150</v>
      </c>
      <c r="BE503" s="184">
        <f>IF(N503="základní",J503,0)</f>
        <v>0</v>
      </c>
      <c r="BF503" s="184">
        <f>IF(N503="snížená",J503,0)</f>
        <v>0</v>
      </c>
      <c r="BG503" s="184">
        <f>IF(N503="zákl. přenesená",J503,0)</f>
        <v>0</v>
      </c>
      <c r="BH503" s="184">
        <f>IF(N503="sníž. přenesená",J503,0)</f>
        <v>0</v>
      </c>
      <c r="BI503" s="184">
        <f>IF(N503="nulová",J503,0)</f>
        <v>0</v>
      </c>
      <c r="BJ503" s="20" t="s">
        <v>81</v>
      </c>
      <c r="BK503" s="184">
        <f>ROUND(I503*H503,2)</f>
        <v>0</v>
      </c>
      <c r="BL503" s="20" t="s">
        <v>157</v>
      </c>
      <c r="BM503" s="183" t="s">
        <v>586</v>
      </c>
    </row>
    <row r="504" spans="1:65" s="2" customFormat="1" ht="11.25">
      <c r="A504" s="37"/>
      <c r="B504" s="38"/>
      <c r="C504" s="39"/>
      <c r="D504" s="185" t="s">
        <v>158</v>
      </c>
      <c r="E504" s="39"/>
      <c r="F504" s="186" t="s">
        <v>587</v>
      </c>
      <c r="G504" s="39"/>
      <c r="H504" s="39"/>
      <c r="I504" s="187"/>
      <c r="J504" s="39"/>
      <c r="K504" s="39"/>
      <c r="L504" s="42"/>
      <c r="M504" s="188"/>
      <c r="N504" s="189"/>
      <c r="O504" s="67"/>
      <c r="P504" s="67"/>
      <c r="Q504" s="67"/>
      <c r="R504" s="67"/>
      <c r="S504" s="67"/>
      <c r="T504" s="68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20" t="s">
        <v>158</v>
      </c>
      <c r="AU504" s="20" t="s">
        <v>83</v>
      </c>
    </row>
    <row r="505" spans="1:65" s="15" customFormat="1" ht="11.25">
      <c r="B505" s="213"/>
      <c r="C505" s="214"/>
      <c r="D505" s="192" t="s">
        <v>160</v>
      </c>
      <c r="E505" s="215" t="s">
        <v>21</v>
      </c>
      <c r="F505" s="216" t="s">
        <v>185</v>
      </c>
      <c r="G505" s="214"/>
      <c r="H505" s="215" t="s">
        <v>21</v>
      </c>
      <c r="I505" s="217"/>
      <c r="J505" s="214"/>
      <c r="K505" s="214"/>
      <c r="L505" s="218"/>
      <c r="M505" s="219"/>
      <c r="N505" s="220"/>
      <c r="O505" s="220"/>
      <c r="P505" s="220"/>
      <c r="Q505" s="220"/>
      <c r="R505" s="220"/>
      <c r="S505" s="220"/>
      <c r="T505" s="221"/>
      <c r="AT505" s="222" t="s">
        <v>160</v>
      </c>
      <c r="AU505" s="222" t="s">
        <v>83</v>
      </c>
      <c r="AV505" s="15" t="s">
        <v>81</v>
      </c>
      <c r="AW505" s="15" t="s">
        <v>34</v>
      </c>
      <c r="AX505" s="15" t="s">
        <v>73</v>
      </c>
      <c r="AY505" s="222" t="s">
        <v>150</v>
      </c>
    </row>
    <row r="506" spans="1:65" s="15" customFormat="1" ht="11.25">
      <c r="B506" s="213"/>
      <c r="C506" s="214"/>
      <c r="D506" s="192" t="s">
        <v>160</v>
      </c>
      <c r="E506" s="215" t="s">
        <v>21</v>
      </c>
      <c r="F506" s="216" t="s">
        <v>588</v>
      </c>
      <c r="G506" s="214"/>
      <c r="H506" s="215" t="s">
        <v>21</v>
      </c>
      <c r="I506" s="217"/>
      <c r="J506" s="214"/>
      <c r="K506" s="214"/>
      <c r="L506" s="218"/>
      <c r="M506" s="219"/>
      <c r="N506" s="220"/>
      <c r="O506" s="220"/>
      <c r="P506" s="220"/>
      <c r="Q506" s="220"/>
      <c r="R506" s="220"/>
      <c r="S506" s="220"/>
      <c r="T506" s="221"/>
      <c r="AT506" s="222" t="s">
        <v>160</v>
      </c>
      <c r="AU506" s="222" t="s">
        <v>83</v>
      </c>
      <c r="AV506" s="15" t="s">
        <v>81</v>
      </c>
      <c r="AW506" s="15" t="s">
        <v>34</v>
      </c>
      <c r="AX506" s="15" t="s">
        <v>73</v>
      </c>
      <c r="AY506" s="222" t="s">
        <v>150</v>
      </c>
    </row>
    <row r="507" spans="1:65" s="13" customFormat="1" ht="11.25">
      <c r="B507" s="190"/>
      <c r="C507" s="191"/>
      <c r="D507" s="192" t="s">
        <v>160</v>
      </c>
      <c r="E507" s="193" t="s">
        <v>21</v>
      </c>
      <c r="F507" s="194" t="s">
        <v>589</v>
      </c>
      <c r="G507" s="191"/>
      <c r="H507" s="195">
        <v>9.4559999999999995</v>
      </c>
      <c r="I507" s="196"/>
      <c r="J507" s="191"/>
      <c r="K507" s="191"/>
      <c r="L507" s="197"/>
      <c r="M507" s="198"/>
      <c r="N507" s="199"/>
      <c r="O507" s="199"/>
      <c r="P507" s="199"/>
      <c r="Q507" s="199"/>
      <c r="R507" s="199"/>
      <c r="S507" s="199"/>
      <c r="T507" s="200"/>
      <c r="AT507" s="201" t="s">
        <v>160</v>
      </c>
      <c r="AU507" s="201" t="s">
        <v>83</v>
      </c>
      <c r="AV507" s="13" t="s">
        <v>83</v>
      </c>
      <c r="AW507" s="13" t="s">
        <v>34</v>
      </c>
      <c r="AX507" s="13" t="s">
        <v>73</v>
      </c>
      <c r="AY507" s="201" t="s">
        <v>150</v>
      </c>
    </row>
    <row r="508" spans="1:65" s="14" customFormat="1" ht="11.25">
      <c r="B508" s="202"/>
      <c r="C508" s="203"/>
      <c r="D508" s="192" t="s">
        <v>160</v>
      </c>
      <c r="E508" s="204" t="s">
        <v>21</v>
      </c>
      <c r="F508" s="205" t="s">
        <v>162</v>
      </c>
      <c r="G508" s="203"/>
      <c r="H508" s="206">
        <v>9.4559999999999995</v>
      </c>
      <c r="I508" s="207"/>
      <c r="J508" s="203"/>
      <c r="K508" s="203"/>
      <c r="L508" s="208"/>
      <c r="M508" s="209"/>
      <c r="N508" s="210"/>
      <c r="O508" s="210"/>
      <c r="P508" s="210"/>
      <c r="Q508" s="210"/>
      <c r="R508" s="210"/>
      <c r="S508" s="210"/>
      <c r="T508" s="211"/>
      <c r="AT508" s="212" t="s">
        <v>160</v>
      </c>
      <c r="AU508" s="212" t="s">
        <v>83</v>
      </c>
      <c r="AV508" s="14" t="s">
        <v>157</v>
      </c>
      <c r="AW508" s="14" t="s">
        <v>34</v>
      </c>
      <c r="AX508" s="14" t="s">
        <v>81</v>
      </c>
      <c r="AY508" s="212" t="s">
        <v>150</v>
      </c>
    </row>
    <row r="509" spans="1:65" s="2" customFormat="1" ht="37.9" customHeight="1">
      <c r="A509" s="37"/>
      <c r="B509" s="38"/>
      <c r="C509" s="172" t="s">
        <v>590</v>
      </c>
      <c r="D509" s="172" t="s">
        <v>152</v>
      </c>
      <c r="E509" s="173" t="s">
        <v>591</v>
      </c>
      <c r="F509" s="174" t="s">
        <v>592</v>
      </c>
      <c r="G509" s="175" t="s">
        <v>182</v>
      </c>
      <c r="H509" s="176">
        <v>2.8570000000000002</v>
      </c>
      <c r="I509" s="177"/>
      <c r="J509" s="178">
        <f>ROUND(I509*H509,2)</f>
        <v>0</v>
      </c>
      <c r="K509" s="174" t="s">
        <v>156</v>
      </c>
      <c r="L509" s="42"/>
      <c r="M509" s="179" t="s">
        <v>21</v>
      </c>
      <c r="N509" s="180" t="s">
        <v>44</v>
      </c>
      <c r="O509" s="67"/>
      <c r="P509" s="181">
        <f>O509*H509</f>
        <v>0</v>
      </c>
      <c r="Q509" s="181">
        <v>0</v>
      </c>
      <c r="R509" s="181">
        <f>Q509*H509</f>
        <v>0</v>
      </c>
      <c r="S509" s="181">
        <v>0</v>
      </c>
      <c r="T509" s="182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3" t="s">
        <v>157</v>
      </c>
      <c r="AT509" s="183" t="s">
        <v>152</v>
      </c>
      <c r="AU509" s="183" t="s">
        <v>83</v>
      </c>
      <c r="AY509" s="20" t="s">
        <v>150</v>
      </c>
      <c r="BE509" s="184">
        <f>IF(N509="základní",J509,0)</f>
        <v>0</v>
      </c>
      <c r="BF509" s="184">
        <f>IF(N509="snížená",J509,0)</f>
        <v>0</v>
      </c>
      <c r="BG509" s="184">
        <f>IF(N509="zákl. přenesená",J509,0)</f>
        <v>0</v>
      </c>
      <c r="BH509" s="184">
        <f>IF(N509="sníž. přenesená",J509,0)</f>
        <v>0</v>
      </c>
      <c r="BI509" s="184">
        <f>IF(N509="nulová",J509,0)</f>
        <v>0</v>
      </c>
      <c r="BJ509" s="20" t="s">
        <v>81</v>
      </c>
      <c r="BK509" s="184">
        <f>ROUND(I509*H509,2)</f>
        <v>0</v>
      </c>
      <c r="BL509" s="20" t="s">
        <v>157</v>
      </c>
      <c r="BM509" s="183" t="s">
        <v>593</v>
      </c>
    </row>
    <row r="510" spans="1:65" s="2" customFormat="1" ht="11.25">
      <c r="A510" s="37"/>
      <c r="B510" s="38"/>
      <c r="C510" s="39"/>
      <c r="D510" s="185" t="s">
        <v>158</v>
      </c>
      <c r="E510" s="39"/>
      <c r="F510" s="186" t="s">
        <v>594</v>
      </c>
      <c r="G510" s="39"/>
      <c r="H510" s="39"/>
      <c r="I510" s="187"/>
      <c r="J510" s="39"/>
      <c r="K510" s="39"/>
      <c r="L510" s="42"/>
      <c r="M510" s="188"/>
      <c r="N510" s="189"/>
      <c r="O510" s="67"/>
      <c r="P510" s="67"/>
      <c r="Q510" s="67"/>
      <c r="R510" s="67"/>
      <c r="S510" s="67"/>
      <c r="T510" s="68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20" t="s">
        <v>158</v>
      </c>
      <c r="AU510" s="20" t="s">
        <v>83</v>
      </c>
    </row>
    <row r="511" spans="1:65" s="15" customFormat="1" ht="11.25">
      <c r="B511" s="213"/>
      <c r="C511" s="214"/>
      <c r="D511" s="192" t="s">
        <v>160</v>
      </c>
      <c r="E511" s="215" t="s">
        <v>21</v>
      </c>
      <c r="F511" s="216" t="s">
        <v>185</v>
      </c>
      <c r="G511" s="214"/>
      <c r="H511" s="215" t="s">
        <v>21</v>
      </c>
      <c r="I511" s="217"/>
      <c r="J511" s="214"/>
      <c r="K511" s="214"/>
      <c r="L511" s="218"/>
      <c r="M511" s="219"/>
      <c r="N511" s="220"/>
      <c r="O511" s="220"/>
      <c r="P511" s="220"/>
      <c r="Q511" s="220"/>
      <c r="R511" s="220"/>
      <c r="S511" s="220"/>
      <c r="T511" s="221"/>
      <c r="AT511" s="222" t="s">
        <v>160</v>
      </c>
      <c r="AU511" s="222" t="s">
        <v>83</v>
      </c>
      <c r="AV511" s="15" t="s">
        <v>81</v>
      </c>
      <c r="AW511" s="15" t="s">
        <v>34</v>
      </c>
      <c r="AX511" s="15" t="s">
        <v>73</v>
      </c>
      <c r="AY511" s="222" t="s">
        <v>150</v>
      </c>
    </row>
    <row r="512" spans="1:65" s="13" customFormat="1" ht="11.25">
      <c r="B512" s="190"/>
      <c r="C512" s="191"/>
      <c r="D512" s="192" t="s">
        <v>160</v>
      </c>
      <c r="E512" s="193" t="s">
        <v>21</v>
      </c>
      <c r="F512" s="194" t="s">
        <v>595</v>
      </c>
      <c r="G512" s="191"/>
      <c r="H512" s="195">
        <v>2.8570000000000002</v>
      </c>
      <c r="I512" s="196"/>
      <c r="J512" s="191"/>
      <c r="K512" s="191"/>
      <c r="L512" s="197"/>
      <c r="M512" s="198"/>
      <c r="N512" s="199"/>
      <c r="O512" s="199"/>
      <c r="P512" s="199"/>
      <c r="Q512" s="199"/>
      <c r="R512" s="199"/>
      <c r="S512" s="199"/>
      <c r="T512" s="200"/>
      <c r="AT512" s="201" t="s">
        <v>160</v>
      </c>
      <c r="AU512" s="201" t="s">
        <v>83</v>
      </c>
      <c r="AV512" s="13" t="s">
        <v>83</v>
      </c>
      <c r="AW512" s="13" t="s">
        <v>34</v>
      </c>
      <c r="AX512" s="13" t="s">
        <v>73</v>
      </c>
      <c r="AY512" s="201" t="s">
        <v>150</v>
      </c>
    </row>
    <row r="513" spans="1:65" s="14" customFormat="1" ht="11.25">
      <c r="B513" s="202"/>
      <c r="C513" s="203"/>
      <c r="D513" s="192" t="s">
        <v>160</v>
      </c>
      <c r="E513" s="204" t="s">
        <v>21</v>
      </c>
      <c r="F513" s="205" t="s">
        <v>162</v>
      </c>
      <c r="G513" s="203"/>
      <c r="H513" s="206">
        <v>2.8570000000000002</v>
      </c>
      <c r="I513" s="207"/>
      <c r="J513" s="203"/>
      <c r="K513" s="203"/>
      <c r="L513" s="208"/>
      <c r="M513" s="209"/>
      <c r="N513" s="210"/>
      <c r="O513" s="210"/>
      <c r="P513" s="210"/>
      <c r="Q513" s="210"/>
      <c r="R513" s="210"/>
      <c r="S513" s="210"/>
      <c r="T513" s="211"/>
      <c r="AT513" s="212" t="s">
        <v>160</v>
      </c>
      <c r="AU513" s="212" t="s">
        <v>83</v>
      </c>
      <c r="AV513" s="14" t="s">
        <v>157</v>
      </c>
      <c r="AW513" s="14" t="s">
        <v>34</v>
      </c>
      <c r="AX513" s="14" t="s">
        <v>81</v>
      </c>
      <c r="AY513" s="212" t="s">
        <v>150</v>
      </c>
    </row>
    <row r="514" spans="1:65" s="2" customFormat="1" ht="55.5" customHeight="1">
      <c r="A514" s="37"/>
      <c r="B514" s="38"/>
      <c r="C514" s="172" t="s">
        <v>398</v>
      </c>
      <c r="D514" s="172" t="s">
        <v>152</v>
      </c>
      <c r="E514" s="173" t="s">
        <v>596</v>
      </c>
      <c r="F514" s="174" t="s">
        <v>597</v>
      </c>
      <c r="G514" s="175" t="s">
        <v>190</v>
      </c>
      <c r="H514" s="176">
        <v>5</v>
      </c>
      <c r="I514" s="177"/>
      <c r="J514" s="178">
        <f>ROUND(I514*H514,2)</f>
        <v>0</v>
      </c>
      <c r="K514" s="174" t="s">
        <v>156</v>
      </c>
      <c r="L514" s="42"/>
      <c r="M514" s="179" t="s">
        <v>21</v>
      </c>
      <c r="N514" s="180" t="s">
        <v>44</v>
      </c>
      <c r="O514" s="67"/>
      <c r="P514" s="181">
        <f>O514*H514</f>
        <v>0</v>
      </c>
      <c r="Q514" s="181">
        <v>0</v>
      </c>
      <c r="R514" s="181">
        <f>Q514*H514</f>
        <v>0</v>
      </c>
      <c r="S514" s="181">
        <v>0</v>
      </c>
      <c r="T514" s="182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3" t="s">
        <v>157</v>
      </c>
      <c r="AT514" s="183" t="s">
        <v>152</v>
      </c>
      <c r="AU514" s="183" t="s">
        <v>83</v>
      </c>
      <c r="AY514" s="20" t="s">
        <v>150</v>
      </c>
      <c r="BE514" s="184">
        <f>IF(N514="základní",J514,0)</f>
        <v>0</v>
      </c>
      <c r="BF514" s="184">
        <f>IF(N514="snížená",J514,0)</f>
        <v>0</v>
      </c>
      <c r="BG514" s="184">
        <f>IF(N514="zákl. přenesená",J514,0)</f>
        <v>0</v>
      </c>
      <c r="BH514" s="184">
        <f>IF(N514="sníž. přenesená",J514,0)</f>
        <v>0</v>
      </c>
      <c r="BI514" s="184">
        <f>IF(N514="nulová",J514,0)</f>
        <v>0</v>
      </c>
      <c r="BJ514" s="20" t="s">
        <v>81</v>
      </c>
      <c r="BK514" s="184">
        <f>ROUND(I514*H514,2)</f>
        <v>0</v>
      </c>
      <c r="BL514" s="20" t="s">
        <v>157</v>
      </c>
      <c r="BM514" s="183" t="s">
        <v>598</v>
      </c>
    </row>
    <row r="515" spans="1:65" s="2" customFormat="1" ht="11.25">
      <c r="A515" s="37"/>
      <c r="B515" s="38"/>
      <c r="C515" s="39"/>
      <c r="D515" s="185" t="s">
        <v>158</v>
      </c>
      <c r="E515" s="39"/>
      <c r="F515" s="186" t="s">
        <v>599</v>
      </c>
      <c r="G515" s="39"/>
      <c r="H515" s="39"/>
      <c r="I515" s="187"/>
      <c r="J515" s="39"/>
      <c r="K515" s="39"/>
      <c r="L515" s="42"/>
      <c r="M515" s="188"/>
      <c r="N515" s="189"/>
      <c r="O515" s="67"/>
      <c r="P515" s="67"/>
      <c r="Q515" s="67"/>
      <c r="R515" s="67"/>
      <c r="S515" s="67"/>
      <c r="T515" s="68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20" t="s">
        <v>158</v>
      </c>
      <c r="AU515" s="20" t="s">
        <v>83</v>
      </c>
    </row>
    <row r="516" spans="1:65" s="15" customFormat="1" ht="11.25">
      <c r="B516" s="213"/>
      <c r="C516" s="214"/>
      <c r="D516" s="192" t="s">
        <v>160</v>
      </c>
      <c r="E516" s="215" t="s">
        <v>21</v>
      </c>
      <c r="F516" s="216" t="s">
        <v>185</v>
      </c>
      <c r="G516" s="214"/>
      <c r="H516" s="215" t="s">
        <v>21</v>
      </c>
      <c r="I516" s="217"/>
      <c r="J516" s="214"/>
      <c r="K516" s="214"/>
      <c r="L516" s="218"/>
      <c r="M516" s="219"/>
      <c r="N516" s="220"/>
      <c r="O516" s="220"/>
      <c r="P516" s="220"/>
      <c r="Q516" s="220"/>
      <c r="R516" s="220"/>
      <c r="S516" s="220"/>
      <c r="T516" s="221"/>
      <c r="AT516" s="222" t="s">
        <v>160</v>
      </c>
      <c r="AU516" s="222" t="s">
        <v>83</v>
      </c>
      <c r="AV516" s="15" t="s">
        <v>81</v>
      </c>
      <c r="AW516" s="15" t="s">
        <v>34</v>
      </c>
      <c r="AX516" s="15" t="s">
        <v>73</v>
      </c>
      <c r="AY516" s="222" t="s">
        <v>150</v>
      </c>
    </row>
    <row r="517" spans="1:65" s="13" customFormat="1" ht="11.25">
      <c r="B517" s="190"/>
      <c r="C517" s="191"/>
      <c r="D517" s="192" t="s">
        <v>160</v>
      </c>
      <c r="E517" s="193" t="s">
        <v>21</v>
      </c>
      <c r="F517" s="194" t="s">
        <v>600</v>
      </c>
      <c r="G517" s="191"/>
      <c r="H517" s="195">
        <v>5</v>
      </c>
      <c r="I517" s="196"/>
      <c r="J517" s="191"/>
      <c r="K517" s="191"/>
      <c r="L517" s="197"/>
      <c r="M517" s="198"/>
      <c r="N517" s="199"/>
      <c r="O517" s="199"/>
      <c r="P517" s="199"/>
      <c r="Q517" s="199"/>
      <c r="R517" s="199"/>
      <c r="S517" s="199"/>
      <c r="T517" s="200"/>
      <c r="AT517" s="201" t="s">
        <v>160</v>
      </c>
      <c r="AU517" s="201" t="s">
        <v>83</v>
      </c>
      <c r="AV517" s="13" t="s">
        <v>83</v>
      </c>
      <c r="AW517" s="13" t="s">
        <v>34</v>
      </c>
      <c r="AX517" s="13" t="s">
        <v>73</v>
      </c>
      <c r="AY517" s="201" t="s">
        <v>150</v>
      </c>
    </row>
    <row r="518" spans="1:65" s="14" customFormat="1" ht="11.25">
      <c r="B518" s="202"/>
      <c r="C518" s="203"/>
      <c r="D518" s="192" t="s">
        <v>160</v>
      </c>
      <c r="E518" s="204" t="s">
        <v>21</v>
      </c>
      <c r="F518" s="205" t="s">
        <v>162</v>
      </c>
      <c r="G518" s="203"/>
      <c r="H518" s="206">
        <v>5</v>
      </c>
      <c r="I518" s="207"/>
      <c r="J518" s="203"/>
      <c r="K518" s="203"/>
      <c r="L518" s="208"/>
      <c r="M518" s="209"/>
      <c r="N518" s="210"/>
      <c r="O518" s="210"/>
      <c r="P518" s="210"/>
      <c r="Q518" s="210"/>
      <c r="R518" s="210"/>
      <c r="S518" s="210"/>
      <c r="T518" s="211"/>
      <c r="AT518" s="212" t="s">
        <v>160</v>
      </c>
      <c r="AU518" s="212" t="s">
        <v>83</v>
      </c>
      <c r="AV518" s="14" t="s">
        <v>157</v>
      </c>
      <c r="AW518" s="14" t="s">
        <v>34</v>
      </c>
      <c r="AX518" s="14" t="s">
        <v>81</v>
      </c>
      <c r="AY518" s="212" t="s">
        <v>150</v>
      </c>
    </row>
    <row r="519" spans="1:65" s="2" customFormat="1" ht="55.5" customHeight="1">
      <c r="A519" s="37"/>
      <c r="B519" s="38"/>
      <c r="C519" s="172" t="s">
        <v>601</v>
      </c>
      <c r="D519" s="172" t="s">
        <v>152</v>
      </c>
      <c r="E519" s="173" t="s">
        <v>602</v>
      </c>
      <c r="F519" s="174" t="s">
        <v>603</v>
      </c>
      <c r="G519" s="175" t="s">
        <v>190</v>
      </c>
      <c r="H519" s="176">
        <v>2</v>
      </c>
      <c r="I519" s="177"/>
      <c r="J519" s="178">
        <f>ROUND(I519*H519,2)</f>
        <v>0</v>
      </c>
      <c r="K519" s="174" t="s">
        <v>156</v>
      </c>
      <c r="L519" s="42"/>
      <c r="M519" s="179" t="s">
        <v>21</v>
      </c>
      <c r="N519" s="180" t="s">
        <v>44</v>
      </c>
      <c r="O519" s="67"/>
      <c r="P519" s="181">
        <f>O519*H519</f>
        <v>0</v>
      </c>
      <c r="Q519" s="181">
        <v>0</v>
      </c>
      <c r="R519" s="181">
        <f>Q519*H519</f>
        <v>0</v>
      </c>
      <c r="S519" s="181">
        <v>0</v>
      </c>
      <c r="T519" s="182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83" t="s">
        <v>157</v>
      </c>
      <c r="AT519" s="183" t="s">
        <v>152</v>
      </c>
      <c r="AU519" s="183" t="s">
        <v>83</v>
      </c>
      <c r="AY519" s="20" t="s">
        <v>150</v>
      </c>
      <c r="BE519" s="184">
        <f>IF(N519="základní",J519,0)</f>
        <v>0</v>
      </c>
      <c r="BF519" s="184">
        <f>IF(N519="snížená",J519,0)</f>
        <v>0</v>
      </c>
      <c r="BG519" s="184">
        <f>IF(N519="zákl. přenesená",J519,0)</f>
        <v>0</v>
      </c>
      <c r="BH519" s="184">
        <f>IF(N519="sníž. přenesená",J519,0)</f>
        <v>0</v>
      </c>
      <c r="BI519" s="184">
        <f>IF(N519="nulová",J519,0)</f>
        <v>0</v>
      </c>
      <c r="BJ519" s="20" t="s">
        <v>81</v>
      </c>
      <c r="BK519" s="184">
        <f>ROUND(I519*H519,2)</f>
        <v>0</v>
      </c>
      <c r="BL519" s="20" t="s">
        <v>157</v>
      </c>
      <c r="BM519" s="183" t="s">
        <v>604</v>
      </c>
    </row>
    <row r="520" spans="1:65" s="2" customFormat="1" ht="11.25">
      <c r="A520" s="37"/>
      <c r="B520" s="38"/>
      <c r="C520" s="39"/>
      <c r="D520" s="185" t="s">
        <v>158</v>
      </c>
      <c r="E520" s="39"/>
      <c r="F520" s="186" t="s">
        <v>605</v>
      </c>
      <c r="G520" s="39"/>
      <c r="H520" s="39"/>
      <c r="I520" s="187"/>
      <c r="J520" s="39"/>
      <c r="K520" s="39"/>
      <c r="L520" s="42"/>
      <c r="M520" s="188"/>
      <c r="N520" s="189"/>
      <c r="O520" s="67"/>
      <c r="P520" s="67"/>
      <c r="Q520" s="67"/>
      <c r="R520" s="67"/>
      <c r="S520" s="67"/>
      <c r="T520" s="68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20" t="s">
        <v>158</v>
      </c>
      <c r="AU520" s="20" t="s">
        <v>83</v>
      </c>
    </row>
    <row r="521" spans="1:65" s="15" customFormat="1" ht="11.25">
      <c r="B521" s="213"/>
      <c r="C521" s="214"/>
      <c r="D521" s="192" t="s">
        <v>160</v>
      </c>
      <c r="E521" s="215" t="s">
        <v>21</v>
      </c>
      <c r="F521" s="216" t="s">
        <v>185</v>
      </c>
      <c r="G521" s="214"/>
      <c r="H521" s="215" t="s">
        <v>21</v>
      </c>
      <c r="I521" s="217"/>
      <c r="J521" s="214"/>
      <c r="K521" s="214"/>
      <c r="L521" s="218"/>
      <c r="M521" s="219"/>
      <c r="N521" s="220"/>
      <c r="O521" s="220"/>
      <c r="P521" s="220"/>
      <c r="Q521" s="220"/>
      <c r="R521" s="220"/>
      <c r="S521" s="220"/>
      <c r="T521" s="221"/>
      <c r="AT521" s="222" t="s">
        <v>160</v>
      </c>
      <c r="AU521" s="222" t="s">
        <v>83</v>
      </c>
      <c r="AV521" s="15" t="s">
        <v>81</v>
      </c>
      <c r="AW521" s="15" t="s">
        <v>34</v>
      </c>
      <c r="AX521" s="15" t="s">
        <v>73</v>
      </c>
      <c r="AY521" s="222" t="s">
        <v>150</v>
      </c>
    </row>
    <row r="522" spans="1:65" s="13" customFormat="1" ht="11.25">
      <c r="B522" s="190"/>
      <c r="C522" s="191"/>
      <c r="D522" s="192" t="s">
        <v>160</v>
      </c>
      <c r="E522" s="193" t="s">
        <v>21</v>
      </c>
      <c r="F522" s="194" t="s">
        <v>606</v>
      </c>
      <c r="G522" s="191"/>
      <c r="H522" s="195">
        <v>2</v>
      </c>
      <c r="I522" s="196"/>
      <c r="J522" s="191"/>
      <c r="K522" s="191"/>
      <c r="L522" s="197"/>
      <c r="M522" s="198"/>
      <c r="N522" s="199"/>
      <c r="O522" s="199"/>
      <c r="P522" s="199"/>
      <c r="Q522" s="199"/>
      <c r="R522" s="199"/>
      <c r="S522" s="199"/>
      <c r="T522" s="200"/>
      <c r="AT522" s="201" t="s">
        <v>160</v>
      </c>
      <c r="AU522" s="201" t="s">
        <v>83</v>
      </c>
      <c r="AV522" s="13" t="s">
        <v>83</v>
      </c>
      <c r="AW522" s="13" t="s">
        <v>34</v>
      </c>
      <c r="AX522" s="13" t="s">
        <v>73</v>
      </c>
      <c r="AY522" s="201" t="s">
        <v>150</v>
      </c>
    </row>
    <row r="523" spans="1:65" s="14" customFormat="1" ht="11.25">
      <c r="B523" s="202"/>
      <c r="C523" s="203"/>
      <c r="D523" s="192" t="s">
        <v>160</v>
      </c>
      <c r="E523" s="204" t="s">
        <v>21</v>
      </c>
      <c r="F523" s="205" t="s">
        <v>162</v>
      </c>
      <c r="G523" s="203"/>
      <c r="H523" s="206">
        <v>2</v>
      </c>
      <c r="I523" s="207"/>
      <c r="J523" s="203"/>
      <c r="K523" s="203"/>
      <c r="L523" s="208"/>
      <c r="M523" s="209"/>
      <c r="N523" s="210"/>
      <c r="O523" s="210"/>
      <c r="P523" s="210"/>
      <c r="Q523" s="210"/>
      <c r="R523" s="210"/>
      <c r="S523" s="210"/>
      <c r="T523" s="211"/>
      <c r="AT523" s="212" t="s">
        <v>160</v>
      </c>
      <c r="AU523" s="212" t="s">
        <v>83</v>
      </c>
      <c r="AV523" s="14" t="s">
        <v>157</v>
      </c>
      <c r="AW523" s="14" t="s">
        <v>34</v>
      </c>
      <c r="AX523" s="14" t="s">
        <v>81</v>
      </c>
      <c r="AY523" s="212" t="s">
        <v>150</v>
      </c>
    </row>
    <row r="524" spans="1:65" s="2" customFormat="1" ht="55.5" customHeight="1">
      <c r="A524" s="37"/>
      <c r="B524" s="38"/>
      <c r="C524" s="172" t="s">
        <v>403</v>
      </c>
      <c r="D524" s="172" t="s">
        <v>152</v>
      </c>
      <c r="E524" s="173" t="s">
        <v>607</v>
      </c>
      <c r="F524" s="174" t="s">
        <v>608</v>
      </c>
      <c r="G524" s="175" t="s">
        <v>190</v>
      </c>
      <c r="H524" s="176">
        <v>9</v>
      </c>
      <c r="I524" s="177"/>
      <c r="J524" s="178">
        <f>ROUND(I524*H524,2)</f>
        <v>0</v>
      </c>
      <c r="K524" s="174" t="s">
        <v>156</v>
      </c>
      <c r="L524" s="42"/>
      <c r="M524" s="179" t="s">
        <v>21</v>
      </c>
      <c r="N524" s="180" t="s">
        <v>44</v>
      </c>
      <c r="O524" s="67"/>
      <c r="P524" s="181">
        <f>O524*H524</f>
        <v>0</v>
      </c>
      <c r="Q524" s="181">
        <v>0</v>
      </c>
      <c r="R524" s="181">
        <f>Q524*H524</f>
        <v>0</v>
      </c>
      <c r="S524" s="181">
        <v>0</v>
      </c>
      <c r="T524" s="182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83" t="s">
        <v>157</v>
      </c>
      <c r="AT524" s="183" t="s">
        <v>152</v>
      </c>
      <c r="AU524" s="183" t="s">
        <v>83</v>
      </c>
      <c r="AY524" s="20" t="s">
        <v>150</v>
      </c>
      <c r="BE524" s="184">
        <f>IF(N524="základní",J524,0)</f>
        <v>0</v>
      </c>
      <c r="BF524" s="184">
        <f>IF(N524="snížená",J524,0)</f>
        <v>0</v>
      </c>
      <c r="BG524" s="184">
        <f>IF(N524="zákl. přenesená",J524,0)</f>
        <v>0</v>
      </c>
      <c r="BH524" s="184">
        <f>IF(N524="sníž. přenesená",J524,0)</f>
        <v>0</v>
      </c>
      <c r="BI524" s="184">
        <f>IF(N524="nulová",J524,0)</f>
        <v>0</v>
      </c>
      <c r="BJ524" s="20" t="s">
        <v>81</v>
      </c>
      <c r="BK524" s="184">
        <f>ROUND(I524*H524,2)</f>
        <v>0</v>
      </c>
      <c r="BL524" s="20" t="s">
        <v>157</v>
      </c>
      <c r="BM524" s="183" t="s">
        <v>609</v>
      </c>
    </row>
    <row r="525" spans="1:65" s="2" customFormat="1" ht="11.25">
      <c r="A525" s="37"/>
      <c r="B525" s="38"/>
      <c r="C525" s="39"/>
      <c r="D525" s="185" t="s">
        <v>158</v>
      </c>
      <c r="E525" s="39"/>
      <c r="F525" s="186" t="s">
        <v>610</v>
      </c>
      <c r="G525" s="39"/>
      <c r="H525" s="39"/>
      <c r="I525" s="187"/>
      <c r="J525" s="39"/>
      <c r="K525" s="39"/>
      <c r="L525" s="42"/>
      <c r="M525" s="188"/>
      <c r="N525" s="189"/>
      <c r="O525" s="67"/>
      <c r="P525" s="67"/>
      <c r="Q525" s="67"/>
      <c r="R525" s="67"/>
      <c r="S525" s="67"/>
      <c r="T525" s="68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20" t="s">
        <v>158</v>
      </c>
      <c r="AU525" s="20" t="s">
        <v>83</v>
      </c>
    </row>
    <row r="526" spans="1:65" s="15" customFormat="1" ht="11.25">
      <c r="B526" s="213"/>
      <c r="C526" s="214"/>
      <c r="D526" s="192" t="s">
        <v>160</v>
      </c>
      <c r="E526" s="215" t="s">
        <v>21</v>
      </c>
      <c r="F526" s="216" t="s">
        <v>185</v>
      </c>
      <c r="G526" s="214"/>
      <c r="H526" s="215" t="s">
        <v>21</v>
      </c>
      <c r="I526" s="217"/>
      <c r="J526" s="214"/>
      <c r="K526" s="214"/>
      <c r="L526" s="218"/>
      <c r="M526" s="219"/>
      <c r="N526" s="220"/>
      <c r="O526" s="220"/>
      <c r="P526" s="220"/>
      <c r="Q526" s="220"/>
      <c r="R526" s="220"/>
      <c r="S526" s="220"/>
      <c r="T526" s="221"/>
      <c r="AT526" s="222" t="s">
        <v>160</v>
      </c>
      <c r="AU526" s="222" t="s">
        <v>83</v>
      </c>
      <c r="AV526" s="15" t="s">
        <v>81</v>
      </c>
      <c r="AW526" s="15" t="s">
        <v>34</v>
      </c>
      <c r="AX526" s="15" t="s">
        <v>73</v>
      </c>
      <c r="AY526" s="222" t="s">
        <v>150</v>
      </c>
    </row>
    <row r="527" spans="1:65" s="13" customFormat="1" ht="11.25">
      <c r="B527" s="190"/>
      <c r="C527" s="191"/>
      <c r="D527" s="192" t="s">
        <v>160</v>
      </c>
      <c r="E527" s="193" t="s">
        <v>21</v>
      </c>
      <c r="F527" s="194" t="s">
        <v>611</v>
      </c>
      <c r="G527" s="191"/>
      <c r="H527" s="195">
        <v>2</v>
      </c>
      <c r="I527" s="196"/>
      <c r="J527" s="191"/>
      <c r="K527" s="191"/>
      <c r="L527" s="197"/>
      <c r="M527" s="198"/>
      <c r="N527" s="199"/>
      <c r="O527" s="199"/>
      <c r="P527" s="199"/>
      <c r="Q527" s="199"/>
      <c r="R527" s="199"/>
      <c r="S527" s="199"/>
      <c r="T527" s="200"/>
      <c r="AT527" s="201" t="s">
        <v>160</v>
      </c>
      <c r="AU527" s="201" t="s">
        <v>83</v>
      </c>
      <c r="AV527" s="13" t="s">
        <v>83</v>
      </c>
      <c r="AW527" s="13" t="s">
        <v>34</v>
      </c>
      <c r="AX527" s="13" t="s">
        <v>73</v>
      </c>
      <c r="AY527" s="201" t="s">
        <v>150</v>
      </c>
    </row>
    <row r="528" spans="1:65" s="15" customFormat="1" ht="11.25">
      <c r="B528" s="213"/>
      <c r="C528" s="214"/>
      <c r="D528" s="192" t="s">
        <v>160</v>
      </c>
      <c r="E528" s="215" t="s">
        <v>21</v>
      </c>
      <c r="F528" s="216" t="s">
        <v>292</v>
      </c>
      <c r="G528" s="214"/>
      <c r="H528" s="215" t="s">
        <v>21</v>
      </c>
      <c r="I528" s="217"/>
      <c r="J528" s="214"/>
      <c r="K528" s="214"/>
      <c r="L528" s="218"/>
      <c r="M528" s="219"/>
      <c r="N528" s="220"/>
      <c r="O528" s="220"/>
      <c r="P528" s="220"/>
      <c r="Q528" s="220"/>
      <c r="R528" s="220"/>
      <c r="S528" s="220"/>
      <c r="T528" s="221"/>
      <c r="AT528" s="222" t="s">
        <v>160</v>
      </c>
      <c r="AU528" s="222" t="s">
        <v>83</v>
      </c>
      <c r="AV528" s="15" t="s">
        <v>81</v>
      </c>
      <c r="AW528" s="15" t="s">
        <v>34</v>
      </c>
      <c r="AX528" s="15" t="s">
        <v>73</v>
      </c>
      <c r="AY528" s="222" t="s">
        <v>150</v>
      </c>
    </row>
    <row r="529" spans="1:65" s="13" customFormat="1" ht="11.25">
      <c r="B529" s="190"/>
      <c r="C529" s="191"/>
      <c r="D529" s="192" t="s">
        <v>160</v>
      </c>
      <c r="E529" s="193" t="s">
        <v>21</v>
      </c>
      <c r="F529" s="194" t="s">
        <v>612</v>
      </c>
      <c r="G529" s="191"/>
      <c r="H529" s="195">
        <v>7</v>
      </c>
      <c r="I529" s="196"/>
      <c r="J529" s="191"/>
      <c r="K529" s="191"/>
      <c r="L529" s="197"/>
      <c r="M529" s="198"/>
      <c r="N529" s="199"/>
      <c r="O529" s="199"/>
      <c r="P529" s="199"/>
      <c r="Q529" s="199"/>
      <c r="R529" s="199"/>
      <c r="S529" s="199"/>
      <c r="T529" s="200"/>
      <c r="AT529" s="201" t="s">
        <v>160</v>
      </c>
      <c r="AU529" s="201" t="s">
        <v>83</v>
      </c>
      <c r="AV529" s="13" t="s">
        <v>83</v>
      </c>
      <c r="AW529" s="13" t="s">
        <v>34</v>
      </c>
      <c r="AX529" s="13" t="s">
        <v>73</v>
      </c>
      <c r="AY529" s="201" t="s">
        <v>150</v>
      </c>
    </row>
    <row r="530" spans="1:65" s="14" customFormat="1" ht="11.25">
      <c r="B530" s="202"/>
      <c r="C530" s="203"/>
      <c r="D530" s="192" t="s">
        <v>160</v>
      </c>
      <c r="E530" s="204" t="s">
        <v>21</v>
      </c>
      <c r="F530" s="205" t="s">
        <v>162</v>
      </c>
      <c r="G530" s="203"/>
      <c r="H530" s="206">
        <v>9</v>
      </c>
      <c r="I530" s="207"/>
      <c r="J530" s="203"/>
      <c r="K530" s="203"/>
      <c r="L530" s="208"/>
      <c r="M530" s="209"/>
      <c r="N530" s="210"/>
      <c r="O530" s="210"/>
      <c r="P530" s="210"/>
      <c r="Q530" s="210"/>
      <c r="R530" s="210"/>
      <c r="S530" s="210"/>
      <c r="T530" s="211"/>
      <c r="AT530" s="212" t="s">
        <v>160</v>
      </c>
      <c r="AU530" s="212" t="s">
        <v>83</v>
      </c>
      <c r="AV530" s="14" t="s">
        <v>157</v>
      </c>
      <c r="AW530" s="14" t="s">
        <v>34</v>
      </c>
      <c r="AX530" s="14" t="s">
        <v>81</v>
      </c>
      <c r="AY530" s="212" t="s">
        <v>150</v>
      </c>
    </row>
    <row r="531" spans="1:65" s="2" customFormat="1" ht="55.5" customHeight="1">
      <c r="A531" s="37"/>
      <c r="B531" s="38"/>
      <c r="C531" s="172" t="s">
        <v>306</v>
      </c>
      <c r="D531" s="172" t="s">
        <v>152</v>
      </c>
      <c r="E531" s="173" t="s">
        <v>613</v>
      </c>
      <c r="F531" s="174" t="s">
        <v>614</v>
      </c>
      <c r="G531" s="175" t="s">
        <v>155</v>
      </c>
      <c r="H531" s="176">
        <v>3.2349999999999999</v>
      </c>
      <c r="I531" s="177"/>
      <c r="J531" s="178">
        <f>ROUND(I531*H531,2)</f>
        <v>0</v>
      </c>
      <c r="K531" s="174" t="s">
        <v>156</v>
      </c>
      <c r="L531" s="42"/>
      <c r="M531" s="179" t="s">
        <v>21</v>
      </c>
      <c r="N531" s="180" t="s">
        <v>44</v>
      </c>
      <c r="O531" s="67"/>
      <c r="P531" s="181">
        <f>O531*H531</f>
        <v>0</v>
      </c>
      <c r="Q531" s="181">
        <v>0</v>
      </c>
      <c r="R531" s="181">
        <f>Q531*H531</f>
        <v>0</v>
      </c>
      <c r="S531" s="181">
        <v>0</v>
      </c>
      <c r="T531" s="182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83" t="s">
        <v>157</v>
      </c>
      <c r="AT531" s="183" t="s">
        <v>152</v>
      </c>
      <c r="AU531" s="183" t="s">
        <v>83</v>
      </c>
      <c r="AY531" s="20" t="s">
        <v>150</v>
      </c>
      <c r="BE531" s="184">
        <f>IF(N531="základní",J531,0)</f>
        <v>0</v>
      </c>
      <c r="BF531" s="184">
        <f>IF(N531="snížená",J531,0)</f>
        <v>0</v>
      </c>
      <c r="BG531" s="184">
        <f>IF(N531="zákl. přenesená",J531,0)</f>
        <v>0</v>
      </c>
      <c r="BH531" s="184">
        <f>IF(N531="sníž. přenesená",J531,0)</f>
        <v>0</v>
      </c>
      <c r="BI531" s="184">
        <f>IF(N531="nulová",J531,0)</f>
        <v>0</v>
      </c>
      <c r="BJ531" s="20" t="s">
        <v>81</v>
      </c>
      <c r="BK531" s="184">
        <f>ROUND(I531*H531,2)</f>
        <v>0</v>
      </c>
      <c r="BL531" s="20" t="s">
        <v>157</v>
      </c>
      <c r="BM531" s="183" t="s">
        <v>615</v>
      </c>
    </row>
    <row r="532" spans="1:65" s="2" customFormat="1" ht="11.25">
      <c r="A532" s="37"/>
      <c r="B532" s="38"/>
      <c r="C532" s="39"/>
      <c r="D532" s="185" t="s">
        <v>158</v>
      </c>
      <c r="E532" s="39"/>
      <c r="F532" s="186" t="s">
        <v>616</v>
      </c>
      <c r="G532" s="39"/>
      <c r="H532" s="39"/>
      <c r="I532" s="187"/>
      <c r="J532" s="39"/>
      <c r="K532" s="39"/>
      <c r="L532" s="42"/>
      <c r="M532" s="188"/>
      <c r="N532" s="189"/>
      <c r="O532" s="67"/>
      <c r="P532" s="67"/>
      <c r="Q532" s="67"/>
      <c r="R532" s="67"/>
      <c r="S532" s="67"/>
      <c r="T532" s="68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20" t="s">
        <v>158</v>
      </c>
      <c r="AU532" s="20" t="s">
        <v>83</v>
      </c>
    </row>
    <row r="533" spans="1:65" s="15" customFormat="1" ht="11.25">
      <c r="B533" s="213"/>
      <c r="C533" s="214"/>
      <c r="D533" s="192" t="s">
        <v>160</v>
      </c>
      <c r="E533" s="215" t="s">
        <v>21</v>
      </c>
      <c r="F533" s="216" t="s">
        <v>185</v>
      </c>
      <c r="G533" s="214"/>
      <c r="H533" s="215" t="s">
        <v>21</v>
      </c>
      <c r="I533" s="217"/>
      <c r="J533" s="214"/>
      <c r="K533" s="214"/>
      <c r="L533" s="218"/>
      <c r="M533" s="219"/>
      <c r="N533" s="220"/>
      <c r="O533" s="220"/>
      <c r="P533" s="220"/>
      <c r="Q533" s="220"/>
      <c r="R533" s="220"/>
      <c r="S533" s="220"/>
      <c r="T533" s="221"/>
      <c r="AT533" s="222" t="s">
        <v>160</v>
      </c>
      <c r="AU533" s="222" t="s">
        <v>83</v>
      </c>
      <c r="AV533" s="15" t="s">
        <v>81</v>
      </c>
      <c r="AW533" s="15" t="s">
        <v>34</v>
      </c>
      <c r="AX533" s="15" t="s">
        <v>73</v>
      </c>
      <c r="AY533" s="222" t="s">
        <v>150</v>
      </c>
    </row>
    <row r="534" spans="1:65" s="13" customFormat="1" ht="11.25">
      <c r="B534" s="190"/>
      <c r="C534" s="191"/>
      <c r="D534" s="192" t="s">
        <v>160</v>
      </c>
      <c r="E534" s="193" t="s">
        <v>21</v>
      </c>
      <c r="F534" s="194" t="s">
        <v>617</v>
      </c>
      <c r="G534" s="191"/>
      <c r="H534" s="195">
        <v>1.8140000000000001</v>
      </c>
      <c r="I534" s="196"/>
      <c r="J534" s="191"/>
      <c r="K534" s="191"/>
      <c r="L534" s="197"/>
      <c r="M534" s="198"/>
      <c r="N534" s="199"/>
      <c r="O534" s="199"/>
      <c r="P534" s="199"/>
      <c r="Q534" s="199"/>
      <c r="R534" s="199"/>
      <c r="S534" s="199"/>
      <c r="T534" s="200"/>
      <c r="AT534" s="201" t="s">
        <v>160</v>
      </c>
      <c r="AU534" s="201" t="s">
        <v>83</v>
      </c>
      <c r="AV534" s="13" t="s">
        <v>83</v>
      </c>
      <c r="AW534" s="13" t="s">
        <v>34</v>
      </c>
      <c r="AX534" s="13" t="s">
        <v>73</v>
      </c>
      <c r="AY534" s="201" t="s">
        <v>150</v>
      </c>
    </row>
    <row r="535" spans="1:65" s="13" customFormat="1" ht="11.25">
      <c r="B535" s="190"/>
      <c r="C535" s="191"/>
      <c r="D535" s="192" t="s">
        <v>160</v>
      </c>
      <c r="E535" s="193" t="s">
        <v>21</v>
      </c>
      <c r="F535" s="194" t="s">
        <v>618</v>
      </c>
      <c r="G535" s="191"/>
      <c r="H535" s="195">
        <v>1.421</v>
      </c>
      <c r="I535" s="196"/>
      <c r="J535" s="191"/>
      <c r="K535" s="191"/>
      <c r="L535" s="197"/>
      <c r="M535" s="198"/>
      <c r="N535" s="199"/>
      <c r="O535" s="199"/>
      <c r="P535" s="199"/>
      <c r="Q535" s="199"/>
      <c r="R535" s="199"/>
      <c r="S535" s="199"/>
      <c r="T535" s="200"/>
      <c r="AT535" s="201" t="s">
        <v>160</v>
      </c>
      <c r="AU535" s="201" t="s">
        <v>83</v>
      </c>
      <c r="AV535" s="13" t="s">
        <v>83</v>
      </c>
      <c r="AW535" s="13" t="s">
        <v>34</v>
      </c>
      <c r="AX535" s="13" t="s">
        <v>73</v>
      </c>
      <c r="AY535" s="201" t="s">
        <v>150</v>
      </c>
    </row>
    <row r="536" spans="1:65" s="14" customFormat="1" ht="11.25">
      <c r="B536" s="202"/>
      <c r="C536" s="203"/>
      <c r="D536" s="192" t="s">
        <v>160</v>
      </c>
      <c r="E536" s="204" t="s">
        <v>21</v>
      </c>
      <c r="F536" s="205" t="s">
        <v>162</v>
      </c>
      <c r="G536" s="203"/>
      <c r="H536" s="206">
        <v>3.2350000000000003</v>
      </c>
      <c r="I536" s="207"/>
      <c r="J536" s="203"/>
      <c r="K536" s="203"/>
      <c r="L536" s="208"/>
      <c r="M536" s="209"/>
      <c r="N536" s="210"/>
      <c r="O536" s="210"/>
      <c r="P536" s="210"/>
      <c r="Q536" s="210"/>
      <c r="R536" s="210"/>
      <c r="S536" s="210"/>
      <c r="T536" s="211"/>
      <c r="AT536" s="212" t="s">
        <v>160</v>
      </c>
      <c r="AU536" s="212" t="s">
        <v>83</v>
      </c>
      <c r="AV536" s="14" t="s">
        <v>157</v>
      </c>
      <c r="AW536" s="14" t="s">
        <v>34</v>
      </c>
      <c r="AX536" s="14" t="s">
        <v>81</v>
      </c>
      <c r="AY536" s="212" t="s">
        <v>150</v>
      </c>
    </row>
    <row r="537" spans="1:65" s="2" customFormat="1" ht="49.15" customHeight="1">
      <c r="A537" s="37"/>
      <c r="B537" s="38"/>
      <c r="C537" s="172" t="s">
        <v>408</v>
      </c>
      <c r="D537" s="172" t="s">
        <v>152</v>
      </c>
      <c r="E537" s="173" t="s">
        <v>619</v>
      </c>
      <c r="F537" s="174" t="s">
        <v>620</v>
      </c>
      <c r="G537" s="175" t="s">
        <v>155</v>
      </c>
      <c r="H537" s="176">
        <v>5.3419999999999996</v>
      </c>
      <c r="I537" s="177"/>
      <c r="J537" s="178">
        <f>ROUND(I537*H537,2)</f>
        <v>0</v>
      </c>
      <c r="K537" s="174" t="s">
        <v>284</v>
      </c>
      <c r="L537" s="42"/>
      <c r="M537" s="179" t="s">
        <v>21</v>
      </c>
      <c r="N537" s="180" t="s">
        <v>44</v>
      </c>
      <c r="O537" s="67"/>
      <c r="P537" s="181">
        <f>O537*H537</f>
        <v>0</v>
      </c>
      <c r="Q537" s="181">
        <v>0</v>
      </c>
      <c r="R537" s="181">
        <f>Q537*H537</f>
        <v>0</v>
      </c>
      <c r="S537" s="181">
        <v>0</v>
      </c>
      <c r="T537" s="182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3" t="s">
        <v>157</v>
      </c>
      <c r="AT537" s="183" t="s">
        <v>152</v>
      </c>
      <c r="AU537" s="183" t="s">
        <v>83</v>
      </c>
      <c r="AY537" s="20" t="s">
        <v>150</v>
      </c>
      <c r="BE537" s="184">
        <f>IF(N537="základní",J537,0)</f>
        <v>0</v>
      </c>
      <c r="BF537" s="184">
        <f>IF(N537="snížená",J537,0)</f>
        <v>0</v>
      </c>
      <c r="BG537" s="184">
        <f>IF(N537="zákl. přenesená",J537,0)</f>
        <v>0</v>
      </c>
      <c r="BH537" s="184">
        <f>IF(N537="sníž. přenesená",J537,0)</f>
        <v>0</v>
      </c>
      <c r="BI537" s="184">
        <f>IF(N537="nulová",J537,0)</f>
        <v>0</v>
      </c>
      <c r="BJ537" s="20" t="s">
        <v>81</v>
      </c>
      <c r="BK537" s="184">
        <f>ROUND(I537*H537,2)</f>
        <v>0</v>
      </c>
      <c r="BL537" s="20" t="s">
        <v>157</v>
      </c>
      <c r="BM537" s="183" t="s">
        <v>621</v>
      </c>
    </row>
    <row r="538" spans="1:65" s="15" customFormat="1" ht="11.25">
      <c r="B538" s="213"/>
      <c r="C538" s="214"/>
      <c r="D538" s="192" t="s">
        <v>160</v>
      </c>
      <c r="E538" s="215" t="s">
        <v>21</v>
      </c>
      <c r="F538" s="216" t="s">
        <v>204</v>
      </c>
      <c r="G538" s="214"/>
      <c r="H538" s="215" t="s">
        <v>21</v>
      </c>
      <c r="I538" s="217"/>
      <c r="J538" s="214"/>
      <c r="K538" s="214"/>
      <c r="L538" s="218"/>
      <c r="M538" s="219"/>
      <c r="N538" s="220"/>
      <c r="O538" s="220"/>
      <c r="P538" s="220"/>
      <c r="Q538" s="220"/>
      <c r="R538" s="220"/>
      <c r="S538" s="220"/>
      <c r="T538" s="221"/>
      <c r="AT538" s="222" t="s">
        <v>160</v>
      </c>
      <c r="AU538" s="222" t="s">
        <v>83</v>
      </c>
      <c r="AV538" s="15" t="s">
        <v>81</v>
      </c>
      <c r="AW538" s="15" t="s">
        <v>34</v>
      </c>
      <c r="AX538" s="15" t="s">
        <v>73</v>
      </c>
      <c r="AY538" s="222" t="s">
        <v>150</v>
      </c>
    </row>
    <row r="539" spans="1:65" s="13" customFormat="1" ht="11.25">
      <c r="B539" s="190"/>
      <c r="C539" s="191"/>
      <c r="D539" s="192" t="s">
        <v>160</v>
      </c>
      <c r="E539" s="193" t="s">
        <v>21</v>
      </c>
      <c r="F539" s="194" t="s">
        <v>622</v>
      </c>
      <c r="G539" s="191"/>
      <c r="H539" s="195">
        <v>5.3419999999999996</v>
      </c>
      <c r="I539" s="196"/>
      <c r="J539" s="191"/>
      <c r="K539" s="191"/>
      <c r="L539" s="197"/>
      <c r="M539" s="198"/>
      <c r="N539" s="199"/>
      <c r="O539" s="199"/>
      <c r="P539" s="199"/>
      <c r="Q539" s="199"/>
      <c r="R539" s="199"/>
      <c r="S539" s="199"/>
      <c r="T539" s="200"/>
      <c r="AT539" s="201" t="s">
        <v>160</v>
      </c>
      <c r="AU539" s="201" t="s">
        <v>83</v>
      </c>
      <c r="AV539" s="13" t="s">
        <v>83</v>
      </c>
      <c r="AW539" s="13" t="s">
        <v>34</v>
      </c>
      <c r="AX539" s="13" t="s">
        <v>73</v>
      </c>
      <c r="AY539" s="201" t="s">
        <v>150</v>
      </c>
    </row>
    <row r="540" spans="1:65" s="14" customFormat="1" ht="11.25">
      <c r="B540" s="202"/>
      <c r="C540" s="203"/>
      <c r="D540" s="192" t="s">
        <v>160</v>
      </c>
      <c r="E540" s="204" t="s">
        <v>21</v>
      </c>
      <c r="F540" s="205" t="s">
        <v>162</v>
      </c>
      <c r="G540" s="203"/>
      <c r="H540" s="206">
        <v>5.3419999999999996</v>
      </c>
      <c r="I540" s="207"/>
      <c r="J540" s="203"/>
      <c r="K540" s="203"/>
      <c r="L540" s="208"/>
      <c r="M540" s="209"/>
      <c r="N540" s="210"/>
      <c r="O540" s="210"/>
      <c r="P540" s="210"/>
      <c r="Q540" s="210"/>
      <c r="R540" s="210"/>
      <c r="S540" s="210"/>
      <c r="T540" s="211"/>
      <c r="AT540" s="212" t="s">
        <v>160</v>
      </c>
      <c r="AU540" s="212" t="s">
        <v>83</v>
      </c>
      <c r="AV540" s="14" t="s">
        <v>157</v>
      </c>
      <c r="AW540" s="14" t="s">
        <v>34</v>
      </c>
      <c r="AX540" s="14" t="s">
        <v>81</v>
      </c>
      <c r="AY540" s="212" t="s">
        <v>150</v>
      </c>
    </row>
    <row r="541" spans="1:65" s="2" customFormat="1" ht="49.15" customHeight="1">
      <c r="A541" s="37"/>
      <c r="B541" s="38"/>
      <c r="C541" s="172" t="s">
        <v>415</v>
      </c>
      <c r="D541" s="172" t="s">
        <v>152</v>
      </c>
      <c r="E541" s="173" t="s">
        <v>623</v>
      </c>
      <c r="F541" s="174" t="s">
        <v>624</v>
      </c>
      <c r="G541" s="175" t="s">
        <v>155</v>
      </c>
      <c r="H541" s="176">
        <v>1.54</v>
      </c>
      <c r="I541" s="177"/>
      <c r="J541" s="178">
        <f>ROUND(I541*H541,2)</f>
        <v>0</v>
      </c>
      <c r="K541" s="174" t="s">
        <v>284</v>
      </c>
      <c r="L541" s="42"/>
      <c r="M541" s="179" t="s">
        <v>21</v>
      </c>
      <c r="N541" s="180" t="s">
        <v>44</v>
      </c>
      <c r="O541" s="67"/>
      <c r="P541" s="181">
        <f>O541*H541</f>
        <v>0</v>
      </c>
      <c r="Q541" s="181">
        <v>0</v>
      </c>
      <c r="R541" s="181">
        <f>Q541*H541</f>
        <v>0</v>
      </c>
      <c r="S541" s="181">
        <v>0</v>
      </c>
      <c r="T541" s="182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83" t="s">
        <v>157</v>
      </c>
      <c r="AT541" s="183" t="s">
        <v>152</v>
      </c>
      <c r="AU541" s="183" t="s">
        <v>83</v>
      </c>
      <c r="AY541" s="20" t="s">
        <v>150</v>
      </c>
      <c r="BE541" s="184">
        <f>IF(N541="základní",J541,0)</f>
        <v>0</v>
      </c>
      <c r="BF541" s="184">
        <f>IF(N541="snížená",J541,0)</f>
        <v>0</v>
      </c>
      <c r="BG541" s="184">
        <f>IF(N541="zákl. přenesená",J541,0)</f>
        <v>0</v>
      </c>
      <c r="BH541" s="184">
        <f>IF(N541="sníž. přenesená",J541,0)</f>
        <v>0</v>
      </c>
      <c r="BI541" s="184">
        <f>IF(N541="nulová",J541,0)</f>
        <v>0</v>
      </c>
      <c r="BJ541" s="20" t="s">
        <v>81</v>
      </c>
      <c r="BK541" s="184">
        <f>ROUND(I541*H541,2)</f>
        <v>0</v>
      </c>
      <c r="BL541" s="20" t="s">
        <v>157</v>
      </c>
      <c r="BM541" s="183" t="s">
        <v>625</v>
      </c>
    </row>
    <row r="542" spans="1:65" s="15" customFormat="1" ht="11.25">
      <c r="B542" s="213"/>
      <c r="C542" s="214"/>
      <c r="D542" s="192" t="s">
        <v>160</v>
      </c>
      <c r="E542" s="215" t="s">
        <v>21</v>
      </c>
      <c r="F542" s="216" t="s">
        <v>204</v>
      </c>
      <c r="G542" s="214"/>
      <c r="H542" s="215" t="s">
        <v>21</v>
      </c>
      <c r="I542" s="217"/>
      <c r="J542" s="214"/>
      <c r="K542" s="214"/>
      <c r="L542" s="218"/>
      <c r="M542" s="219"/>
      <c r="N542" s="220"/>
      <c r="O542" s="220"/>
      <c r="P542" s="220"/>
      <c r="Q542" s="220"/>
      <c r="R542" s="220"/>
      <c r="S542" s="220"/>
      <c r="T542" s="221"/>
      <c r="AT542" s="222" t="s">
        <v>160</v>
      </c>
      <c r="AU542" s="222" t="s">
        <v>83</v>
      </c>
      <c r="AV542" s="15" t="s">
        <v>81</v>
      </c>
      <c r="AW542" s="15" t="s">
        <v>34</v>
      </c>
      <c r="AX542" s="15" t="s">
        <v>73</v>
      </c>
      <c r="AY542" s="222" t="s">
        <v>150</v>
      </c>
    </row>
    <row r="543" spans="1:65" s="13" customFormat="1" ht="11.25">
      <c r="B543" s="190"/>
      <c r="C543" s="191"/>
      <c r="D543" s="192" t="s">
        <v>160</v>
      </c>
      <c r="E543" s="193" t="s">
        <v>21</v>
      </c>
      <c r="F543" s="194" t="s">
        <v>626</v>
      </c>
      <c r="G543" s="191"/>
      <c r="H543" s="195">
        <v>1.54</v>
      </c>
      <c r="I543" s="196"/>
      <c r="J543" s="191"/>
      <c r="K543" s="191"/>
      <c r="L543" s="197"/>
      <c r="M543" s="198"/>
      <c r="N543" s="199"/>
      <c r="O543" s="199"/>
      <c r="P543" s="199"/>
      <c r="Q543" s="199"/>
      <c r="R543" s="199"/>
      <c r="S543" s="199"/>
      <c r="T543" s="200"/>
      <c r="AT543" s="201" t="s">
        <v>160</v>
      </c>
      <c r="AU543" s="201" t="s">
        <v>83</v>
      </c>
      <c r="AV543" s="13" t="s">
        <v>83</v>
      </c>
      <c r="AW543" s="13" t="s">
        <v>34</v>
      </c>
      <c r="AX543" s="13" t="s">
        <v>73</v>
      </c>
      <c r="AY543" s="201" t="s">
        <v>150</v>
      </c>
    </row>
    <row r="544" spans="1:65" s="14" customFormat="1" ht="11.25">
      <c r="B544" s="202"/>
      <c r="C544" s="203"/>
      <c r="D544" s="192" t="s">
        <v>160</v>
      </c>
      <c r="E544" s="204" t="s">
        <v>21</v>
      </c>
      <c r="F544" s="205" t="s">
        <v>162</v>
      </c>
      <c r="G544" s="203"/>
      <c r="H544" s="206">
        <v>1.54</v>
      </c>
      <c r="I544" s="207"/>
      <c r="J544" s="203"/>
      <c r="K544" s="203"/>
      <c r="L544" s="208"/>
      <c r="M544" s="209"/>
      <c r="N544" s="210"/>
      <c r="O544" s="210"/>
      <c r="P544" s="210"/>
      <c r="Q544" s="210"/>
      <c r="R544" s="210"/>
      <c r="S544" s="210"/>
      <c r="T544" s="211"/>
      <c r="AT544" s="212" t="s">
        <v>160</v>
      </c>
      <c r="AU544" s="212" t="s">
        <v>83</v>
      </c>
      <c r="AV544" s="14" t="s">
        <v>157</v>
      </c>
      <c r="AW544" s="14" t="s">
        <v>34</v>
      </c>
      <c r="AX544" s="14" t="s">
        <v>81</v>
      </c>
      <c r="AY544" s="212" t="s">
        <v>150</v>
      </c>
    </row>
    <row r="545" spans="1:65" s="2" customFormat="1" ht="33" customHeight="1">
      <c r="A545" s="37"/>
      <c r="B545" s="38"/>
      <c r="C545" s="172" t="s">
        <v>419</v>
      </c>
      <c r="D545" s="172" t="s">
        <v>152</v>
      </c>
      <c r="E545" s="173" t="s">
        <v>627</v>
      </c>
      <c r="F545" s="174" t="s">
        <v>628</v>
      </c>
      <c r="G545" s="175" t="s">
        <v>190</v>
      </c>
      <c r="H545" s="176">
        <v>7</v>
      </c>
      <c r="I545" s="177"/>
      <c r="J545" s="178">
        <f>ROUND(I545*H545,2)</f>
        <v>0</v>
      </c>
      <c r="K545" s="174" t="s">
        <v>156</v>
      </c>
      <c r="L545" s="42"/>
      <c r="M545" s="179" t="s">
        <v>21</v>
      </c>
      <c r="N545" s="180" t="s">
        <v>44</v>
      </c>
      <c r="O545" s="67"/>
      <c r="P545" s="181">
        <f>O545*H545</f>
        <v>0</v>
      </c>
      <c r="Q545" s="181">
        <v>0</v>
      </c>
      <c r="R545" s="181">
        <f>Q545*H545</f>
        <v>0</v>
      </c>
      <c r="S545" s="181">
        <v>0</v>
      </c>
      <c r="T545" s="182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83" t="s">
        <v>157</v>
      </c>
      <c r="AT545" s="183" t="s">
        <v>152</v>
      </c>
      <c r="AU545" s="183" t="s">
        <v>83</v>
      </c>
      <c r="AY545" s="20" t="s">
        <v>150</v>
      </c>
      <c r="BE545" s="184">
        <f>IF(N545="základní",J545,0)</f>
        <v>0</v>
      </c>
      <c r="BF545" s="184">
        <f>IF(N545="snížená",J545,0)</f>
        <v>0</v>
      </c>
      <c r="BG545" s="184">
        <f>IF(N545="zákl. přenesená",J545,0)</f>
        <v>0</v>
      </c>
      <c r="BH545" s="184">
        <f>IF(N545="sníž. přenesená",J545,0)</f>
        <v>0</v>
      </c>
      <c r="BI545" s="184">
        <f>IF(N545="nulová",J545,0)</f>
        <v>0</v>
      </c>
      <c r="BJ545" s="20" t="s">
        <v>81</v>
      </c>
      <c r="BK545" s="184">
        <f>ROUND(I545*H545,2)</f>
        <v>0</v>
      </c>
      <c r="BL545" s="20" t="s">
        <v>157</v>
      </c>
      <c r="BM545" s="183" t="s">
        <v>629</v>
      </c>
    </row>
    <row r="546" spans="1:65" s="2" customFormat="1" ht="11.25">
      <c r="A546" s="37"/>
      <c r="B546" s="38"/>
      <c r="C546" s="39"/>
      <c r="D546" s="185" t="s">
        <v>158</v>
      </c>
      <c r="E546" s="39"/>
      <c r="F546" s="186" t="s">
        <v>630</v>
      </c>
      <c r="G546" s="39"/>
      <c r="H546" s="39"/>
      <c r="I546" s="187"/>
      <c r="J546" s="39"/>
      <c r="K546" s="39"/>
      <c r="L546" s="42"/>
      <c r="M546" s="188"/>
      <c r="N546" s="189"/>
      <c r="O546" s="67"/>
      <c r="P546" s="67"/>
      <c r="Q546" s="67"/>
      <c r="R546" s="67"/>
      <c r="S546" s="67"/>
      <c r="T546" s="68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20" t="s">
        <v>158</v>
      </c>
      <c r="AU546" s="20" t="s">
        <v>83</v>
      </c>
    </row>
    <row r="547" spans="1:65" s="15" customFormat="1" ht="11.25">
      <c r="B547" s="213"/>
      <c r="C547" s="214"/>
      <c r="D547" s="192" t="s">
        <v>160</v>
      </c>
      <c r="E547" s="215" t="s">
        <v>21</v>
      </c>
      <c r="F547" s="216" t="s">
        <v>292</v>
      </c>
      <c r="G547" s="214"/>
      <c r="H547" s="215" t="s">
        <v>21</v>
      </c>
      <c r="I547" s="217"/>
      <c r="J547" s="214"/>
      <c r="K547" s="214"/>
      <c r="L547" s="218"/>
      <c r="M547" s="219"/>
      <c r="N547" s="220"/>
      <c r="O547" s="220"/>
      <c r="P547" s="220"/>
      <c r="Q547" s="220"/>
      <c r="R547" s="220"/>
      <c r="S547" s="220"/>
      <c r="T547" s="221"/>
      <c r="AT547" s="222" t="s">
        <v>160</v>
      </c>
      <c r="AU547" s="222" t="s">
        <v>83</v>
      </c>
      <c r="AV547" s="15" t="s">
        <v>81</v>
      </c>
      <c r="AW547" s="15" t="s">
        <v>34</v>
      </c>
      <c r="AX547" s="15" t="s">
        <v>73</v>
      </c>
      <c r="AY547" s="222" t="s">
        <v>150</v>
      </c>
    </row>
    <row r="548" spans="1:65" s="13" customFormat="1" ht="11.25">
      <c r="B548" s="190"/>
      <c r="C548" s="191"/>
      <c r="D548" s="192" t="s">
        <v>160</v>
      </c>
      <c r="E548" s="193" t="s">
        <v>21</v>
      </c>
      <c r="F548" s="194" t="s">
        <v>612</v>
      </c>
      <c r="G548" s="191"/>
      <c r="H548" s="195">
        <v>7</v>
      </c>
      <c r="I548" s="196"/>
      <c r="J548" s="191"/>
      <c r="K548" s="191"/>
      <c r="L548" s="197"/>
      <c r="M548" s="198"/>
      <c r="N548" s="199"/>
      <c r="O548" s="199"/>
      <c r="P548" s="199"/>
      <c r="Q548" s="199"/>
      <c r="R548" s="199"/>
      <c r="S548" s="199"/>
      <c r="T548" s="200"/>
      <c r="AT548" s="201" t="s">
        <v>160</v>
      </c>
      <c r="AU548" s="201" t="s">
        <v>83</v>
      </c>
      <c r="AV548" s="13" t="s">
        <v>83</v>
      </c>
      <c r="AW548" s="13" t="s">
        <v>34</v>
      </c>
      <c r="AX548" s="13" t="s">
        <v>73</v>
      </c>
      <c r="AY548" s="201" t="s">
        <v>150</v>
      </c>
    </row>
    <row r="549" spans="1:65" s="14" customFormat="1" ht="11.25">
      <c r="B549" s="202"/>
      <c r="C549" s="203"/>
      <c r="D549" s="192" t="s">
        <v>160</v>
      </c>
      <c r="E549" s="204" t="s">
        <v>21</v>
      </c>
      <c r="F549" s="205" t="s">
        <v>162</v>
      </c>
      <c r="G549" s="203"/>
      <c r="H549" s="206">
        <v>7</v>
      </c>
      <c r="I549" s="207"/>
      <c r="J549" s="203"/>
      <c r="K549" s="203"/>
      <c r="L549" s="208"/>
      <c r="M549" s="209"/>
      <c r="N549" s="210"/>
      <c r="O549" s="210"/>
      <c r="P549" s="210"/>
      <c r="Q549" s="210"/>
      <c r="R549" s="210"/>
      <c r="S549" s="210"/>
      <c r="T549" s="211"/>
      <c r="AT549" s="212" t="s">
        <v>160</v>
      </c>
      <c r="AU549" s="212" t="s">
        <v>83</v>
      </c>
      <c r="AV549" s="14" t="s">
        <v>157</v>
      </c>
      <c r="AW549" s="14" t="s">
        <v>34</v>
      </c>
      <c r="AX549" s="14" t="s">
        <v>81</v>
      </c>
      <c r="AY549" s="212" t="s">
        <v>150</v>
      </c>
    </row>
    <row r="550" spans="1:65" s="2" customFormat="1" ht="49.15" customHeight="1">
      <c r="A550" s="37"/>
      <c r="B550" s="38"/>
      <c r="C550" s="172" t="s">
        <v>631</v>
      </c>
      <c r="D550" s="172" t="s">
        <v>152</v>
      </c>
      <c r="E550" s="173" t="s">
        <v>632</v>
      </c>
      <c r="F550" s="174" t="s">
        <v>633</v>
      </c>
      <c r="G550" s="175" t="s">
        <v>155</v>
      </c>
      <c r="H550" s="176">
        <v>0.92400000000000004</v>
      </c>
      <c r="I550" s="177"/>
      <c r="J550" s="178">
        <f>ROUND(I550*H550,2)</f>
        <v>0</v>
      </c>
      <c r="K550" s="174" t="s">
        <v>284</v>
      </c>
      <c r="L550" s="42"/>
      <c r="M550" s="179" t="s">
        <v>21</v>
      </c>
      <c r="N550" s="180" t="s">
        <v>44</v>
      </c>
      <c r="O550" s="67"/>
      <c r="P550" s="181">
        <f>O550*H550</f>
        <v>0</v>
      </c>
      <c r="Q550" s="181">
        <v>0</v>
      </c>
      <c r="R550" s="181">
        <f>Q550*H550</f>
        <v>0</v>
      </c>
      <c r="S550" s="181">
        <v>0</v>
      </c>
      <c r="T550" s="182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83" t="s">
        <v>157</v>
      </c>
      <c r="AT550" s="183" t="s">
        <v>152</v>
      </c>
      <c r="AU550" s="183" t="s">
        <v>83</v>
      </c>
      <c r="AY550" s="20" t="s">
        <v>150</v>
      </c>
      <c r="BE550" s="184">
        <f>IF(N550="základní",J550,0)</f>
        <v>0</v>
      </c>
      <c r="BF550" s="184">
        <f>IF(N550="snížená",J550,0)</f>
        <v>0</v>
      </c>
      <c r="BG550" s="184">
        <f>IF(N550="zákl. přenesená",J550,0)</f>
        <v>0</v>
      </c>
      <c r="BH550" s="184">
        <f>IF(N550="sníž. přenesená",J550,0)</f>
        <v>0</v>
      </c>
      <c r="BI550" s="184">
        <f>IF(N550="nulová",J550,0)</f>
        <v>0</v>
      </c>
      <c r="BJ550" s="20" t="s">
        <v>81</v>
      </c>
      <c r="BK550" s="184">
        <f>ROUND(I550*H550,2)</f>
        <v>0</v>
      </c>
      <c r="BL550" s="20" t="s">
        <v>157</v>
      </c>
      <c r="BM550" s="183" t="s">
        <v>634</v>
      </c>
    </row>
    <row r="551" spans="1:65" s="15" customFormat="1" ht="11.25">
      <c r="B551" s="213"/>
      <c r="C551" s="214"/>
      <c r="D551" s="192" t="s">
        <v>160</v>
      </c>
      <c r="E551" s="215" t="s">
        <v>21</v>
      </c>
      <c r="F551" s="216" t="s">
        <v>635</v>
      </c>
      <c r="G551" s="214"/>
      <c r="H551" s="215" t="s">
        <v>21</v>
      </c>
      <c r="I551" s="217"/>
      <c r="J551" s="214"/>
      <c r="K551" s="214"/>
      <c r="L551" s="218"/>
      <c r="M551" s="219"/>
      <c r="N551" s="220"/>
      <c r="O551" s="220"/>
      <c r="P551" s="220"/>
      <c r="Q551" s="220"/>
      <c r="R551" s="220"/>
      <c r="S551" s="220"/>
      <c r="T551" s="221"/>
      <c r="AT551" s="222" t="s">
        <v>160</v>
      </c>
      <c r="AU551" s="222" t="s">
        <v>83</v>
      </c>
      <c r="AV551" s="15" t="s">
        <v>81</v>
      </c>
      <c r="AW551" s="15" t="s">
        <v>34</v>
      </c>
      <c r="AX551" s="15" t="s">
        <v>73</v>
      </c>
      <c r="AY551" s="222" t="s">
        <v>150</v>
      </c>
    </row>
    <row r="552" spans="1:65" s="13" customFormat="1" ht="11.25">
      <c r="B552" s="190"/>
      <c r="C552" s="191"/>
      <c r="D552" s="192" t="s">
        <v>160</v>
      </c>
      <c r="E552" s="193" t="s">
        <v>21</v>
      </c>
      <c r="F552" s="194" t="s">
        <v>636</v>
      </c>
      <c r="G552" s="191"/>
      <c r="H552" s="195">
        <v>0.92400000000000004</v>
      </c>
      <c r="I552" s="196"/>
      <c r="J552" s="191"/>
      <c r="K552" s="191"/>
      <c r="L552" s="197"/>
      <c r="M552" s="198"/>
      <c r="N552" s="199"/>
      <c r="O552" s="199"/>
      <c r="P552" s="199"/>
      <c r="Q552" s="199"/>
      <c r="R552" s="199"/>
      <c r="S552" s="199"/>
      <c r="T552" s="200"/>
      <c r="AT552" s="201" t="s">
        <v>160</v>
      </c>
      <c r="AU552" s="201" t="s">
        <v>83</v>
      </c>
      <c r="AV552" s="13" t="s">
        <v>83</v>
      </c>
      <c r="AW552" s="13" t="s">
        <v>34</v>
      </c>
      <c r="AX552" s="13" t="s">
        <v>73</v>
      </c>
      <c r="AY552" s="201" t="s">
        <v>150</v>
      </c>
    </row>
    <row r="553" spans="1:65" s="14" customFormat="1" ht="11.25">
      <c r="B553" s="202"/>
      <c r="C553" s="203"/>
      <c r="D553" s="192" t="s">
        <v>160</v>
      </c>
      <c r="E553" s="204" t="s">
        <v>21</v>
      </c>
      <c r="F553" s="205" t="s">
        <v>162</v>
      </c>
      <c r="G553" s="203"/>
      <c r="H553" s="206">
        <v>0.92400000000000004</v>
      </c>
      <c r="I553" s="207"/>
      <c r="J553" s="203"/>
      <c r="K553" s="203"/>
      <c r="L553" s="208"/>
      <c r="M553" s="209"/>
      <c r="N553" s="210"/>
      <c r="O553" s="210"/>
      <c r="P553" s="210"/>
      <c r="Q553" s="210"/>
      <c r="R553" s="210"/>
      <c r="S553" s="210"/>
      <c r="T553" s="211"/>
      <c r="AT553" s="212" t="s">
        <v>160</v>
      </c>
      <c r="AU553" s="212" t="s">
        <v>83</v>
      </c>
      <c r="AV553" s="14" t="s">
        <v>157</v>
      </c>
      <c r="AW553" s="14" t="s">
        <v>34</v>
      </c>
      <c r="AX553" s="14" t="s">
        <v>81</v>
      </c>
      <c r="AY553" s="212" t="s">
        <v>150</v>
      </c>
    </row>
    <row r="554" spans="1:65" s="2" customFormat="1" ht="44.25" customHeight="1">
      <c r="A554" s="37"/>
      <c r="B554" s="38"/>
      <c r="C554" s="172" t="s">
        <v>425</v>
      </c>
      <c r="D554" s="172" t="s">
        <v>152</v>
      </c>
      <c r="E554" s="173" t="s">
        <v>637</v>
      </c>
      <c r="F554" s="174" t="s">
        <v>638</v>
      </c>
      <c r="G554" s="175" t="s">
        <v>262</v>
      </c>
      <c r="H554" s="176">
        <v>18.899999999999999</v>
      </c>
      <c r="I554" s="177"/>
      <c r="J554" s="178">
        <f>ROUND(I554*H554,2)</f>
        <v>0</v>
      </c>
      <c r="K554" s="174" t="s">
        <v>156</v>
      </c>
      <c r="L554" s="42"/>
      <c r="M554" s="179" t="s">
        <v>21</v>
      </c>
      <c r="N554" s="180" t="s">
        <v>44</v>
      </c>
      <c r="O554" s="67"/>
      <c r="P554" s="181">
        <f>O554*H554</f>
        <v>0</v>
      </c>
      <c r="Q554" s="181">
        <v>0</v>
      </c>
      <c r="R554" s="181">
        <f>Q554*H554</f>
        <v>0</v>
      </c>
      <c r="S554" s="181">
        <v>0</v>
      </c>
      <c r="T554" s="182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3" t="s">
        <v>157</v>
      </c>
      <c r="AT554" s="183" t="s">
        <v>152</v>
      </c>
      <c r="AU554" s="183" t="s">
        <v>83</v>
      </c>
      <c r="AY554" s="20" t="s">
        <v>150</v>
      </c>
      <c r="BE554" s="184">
        <f>IF(N554="základní",J554,0)</f>
        <v>0</v>
      </c>
      <c r="BF554" s="184">
        <f>IF(N554="snížená",J554,0)</f>
        <v>0</v>
      </c>
      <c r="BG554" s="184">
        <f>IF(N554="zákl. přenesená",J554,0)</f>
        <v>0</v>
      </c>
      <c r="BH554" s="184">
        <f>IF(N554="sníž. přenesená",J554,0)</f>
        <v>0</v>
      </c>
      <c r="BI554" s="184">
        <f>IF(N554="nulová",J554,0)</f>
        <v>0</v>
      </c>
      <c r="BJ554" s="20" t="s">
        <v>81</v>
      </c>
      <c r="BK554" s="184">
        <f>ROUND(I554*H554,2)</f>
        <v>0</v>
      </c>
      <c r="BL554" s="20" t="s">
        <v>157</v>
      </c>
      <c r="BM554" s="183" t="s">
        <v>639</v>
      </c>
    </row>
    <row r="555" spans="1:65" s="2" customFormat="1" ht="11.25">
      <c r="A555" s="37"/>
      <c r="B555" s="38"/>
      <c r="C555" s="39"/>
      <c r="D555" s="185" t="s">
        <v>158</v>
      </c>
      <c r="E555" s="39"/>
      <c r="F555" s="186" t="s">
        <v>640</v>
      </c>
      <c r="G555" s="39"/>
      <c r="H555" s="39"/>
      <c r="I555" s="187"/>
      <c r="J555" s="39"/>
      <c r="K555" s="39"/>
      <c r="L555" s="42"/>
      <c r="M555" s="188"/>
      <c r="N555" s="189"/>
      <c r="O555" s="67"/>
      <c r="P555" s="67"/>
      <c r="Q555" s="67"/>
      <c r="R555" s="67"/>
      <c r="S555" s="67"/>
      <c r="T555" s="68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20" t="s">
        <v>158</v>
      </c>
      <c r="AU555" s="20" t="s">
        <v>83</v>
      </c>
    </row>
    <row r="556" spans="1:65" s="15" customFormat="1" ht="11.25">
      <c r="B556" s="213"/>
      <c r="C556" s="214"/>
      <c r="D556" s="192" t="s">
        <v>160</v>
      </c>
      <c r="E556" s="215" t="s">
        <v>21</v>
      </c>
      <c r="F556" s="216" t="s">
        <v>185</v>
      </c>
      <c r="G556" s="214"/>
      <c r="H556" s="215" t="s">
        <v>21</v>
      </c>
      <c r="I556" s="217"/>
      <c r="J556" s="214"/>
      <c r="K556" s="214"/>
      <c r="L556" s="218"/>
      <c r="M556" s="219"/>
      <c r="N556" s="220"/>
      <c r="O556" s="220"/>
      <c r="P556" s="220"/>
      <c r="Q556" s="220"/>
      <c r="R556" s="220"/>
      <c r="S556" s="220"/>
      <c r="T556" s="221"/>
      <c r="AT556" s="222" t="s">
        <v>160</v>
      </c>
      <c r="AU556" s="222" t="s">
        <v>83</v>
      </c>
      <c r="AV556" s="15" t="s">
        <v>81</v>
      </c>
      <c r="AW556" s="15" t="s">
        <v>34</v>
      </c>
      <c r="AX556" s="15" t="s">
        <v>73</v>
      </c>
      <c r="AY556" s="222" t="s">
        <v>150</v>
      </c>
    </row>
    <row r="557" spans="1:65" s="13" customFormat="1" ht="11.25">
      <c r="B557" s="190"/>
      <c r="C557" s="191"/>
      <c r="D557" s="192" t="s">
        <v>160</v>
      </c>
      <c r="E557" s="193" t="s">
        <v>21</v>
      </c>
      <c r="F557" s="194" t="s">
        <v>641</v>
      </c>
      <c r="G557" s="191"/>
      <c r="H557" s="195">
        <v>1.4</v>
      </c>
      <c r="I557" s="196"/>
      <c r="J557" s="191"/>
      <c r="K557" s="191"/>
      <c r="L557" s="197"/>
      <c r="M557" s="198"/>
      <c r="N557" s="199"/>
      <c r="O557" s="199"/>
      <c r="P557" s="199"/>
      <c r="Q557" s="199"/>
      <c r="R557" s="199"/>
      <c r="S557" s="199"/>
      <c r="T557" s="200"/>
      <c r="AT557" s="201" t="s">
        <v>160</v>
      </c>
      <c r="AU557" s="201" t="s">
        <v>83</v>
      </c>
      <c r="AV557" s="13" t="s">
        <v>83</v>
      </c>
      <c r="AW557" s="13" t="s">
        <v>34</v>
      </c>
      <c r="AX557" s="13" t="s">
        <v>73</v>
      </c>
      <c r="AY557" s="201" t="s">
        <v>150</v>
      </c>
    </row>
    <row r="558" spans="1:65" s="13" customFormat="1" ht="11.25">
      <c r="B558" s="190"/>
      <c r="C558" s="191"/>
      <c r="D558" s="192" t="s">
        <v>160</v>
      </c>
      <c r="E558" s="193" t="s">
        <v>21</v>
      </c>
      <c r="F558" s="194" t="s">
        <v>642</v>
      </c>
      <c r="G558" s="191"/>
      <c r="H558" s="195">
        <v>17.5</v>
      </c>
      <c r="I558" s="196"/>
      <c r="J558" s="191"/>
      <c r="K558" s="191"/>
      <c r="L558" s="197"/>
      <c r="M558" s="198"/>
      <c r="N558" s="199"/>
      <c r="O558" s="199"/>
      <c r="P558" s="199"/>
      <c r="Q558" s="199"/>
      <c r="R558" s="199"/>
      <c r="S558" s="199"/>
      <c r="T558" s="200"/>
      <c r="AT558" s="201" t="s">
        <v>160</v>
      </c>
      <c r="AU558" s="201" t="s">
        <v>83</v>
      </c>
      <c r="AV558" s="13" t="s">
        <v>83</v>
      </c>
      <c r="AW558" s="13" t="s">
        <v>34</v>
      </c>
      <c r="AX558" s="13" t="s">
        <v>73</v>
      </c>
      <c r="AY558" s="201" t="s">
        <v>150</v>
      </c>
    </row>
    <row r="559" spans="1:65" s="14" customFormat="1" ht="11.25">
      <c r="B559" s="202"/>
      <c r="C559" s="203"/>
      <c r="D559" s="192" t="s">
        <v>160</v>
      </c>
      <c r="E559" s="204" t="s">
        <v>21</v>
      </c>
      <c r="F559" s="205" t="s">
        <v>162</v>
      </c>
      <c r="G559" s="203"/>
      <c r="H559" s="206">
        <v>18.899999999999999</v>
      </c>
      <c r="I559" s="207"/>
      <c r="J559" s="203"/>
      <c r="K559" s="203"/>
      <c r="L559" s="208"/>
      <c r="M559" s="209"/>
      <c r="N559" s="210"/>
      <c r="O559" s="210"/>
      <c r="P559" s="210"/>
      <c r="Q559" s="210"/>
      <c r="R559" s="210"/>
      <c r="S559" s="210"/>
      <c r="T559" s="211"/>
      <c r="AT559" s="212" t="s">
        <v>160</v>
      </c>
      <c r="AU559" s="212" t="s">
        <v>83</v>
      </c>
      <c r="AV559" s="14" t="s">
        <v>157</v>
      </c>
      <c r="AW559" s="14" t="s">
        <v>34</v>
      </c>
      <c r="AX559" s="14" t="s">
        <v>81</v>
      </c>
      <c r="AY559" s="212" t="s">
        <v>150</v>
      </c>
    </row>
    <row r="560" spans="1:65" s="2" customFormat="1" ht="37.9" customHeight="1">
      <c r="A560" s="37"/>
      <c r="B560" s="38"/>
      <c r="C560" s="172" t="s">
        <v>643</v>
      </c>
      <c r="D560" s="172" t="s">
        <v>152</v>
      </c>
      <c r="E560" s="173" t="s">
        <v>644</v>
      </c>
      <c r="F560" s="174" t="s">
        <v>645</v>
      </c>
      <c r="G560" s="175" t="s">
        <v>262</v>
      </c>
      <c r="H560" s="176">
        <v>20.8</v>
      </c>
      <c r="I560" s="177"/>
      <c r="J560" s="178">
        <f>ROUND(I560*H560,2)</f>
        <v>0</v>
      </c>
      <c r="K560" s="174" t="s">
        <v>156</v>
      </c>
      <c r="L560" s="42"/>
      <c r="M560" s="179" t="s">
        <v>21</v>
      </c>
      <c r="N560" s="180" t="s">
        <v>44</v>
      </c>
      <c r="O560" s="67"/>
      <c r="P560" s="181">
        <f>O560*H560</f>
        <v>0</v>
      </c>
      <c r="Q560" s="181">
        <v>0</v>
      </c>
      <c r="R560" s="181">
        <f>Q560*H560</f>
        <v>0</v>
      </c>
      <c r="S560" s="181">
        <v>0</v>
      </c>
      <c r="T560" s="182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3" t="s">
        <v>157</v>
      </c>
      <c r="AT560" s="183" t="s">
        <v>152</v>
      </c>
      <c r="AU560" s="183" t="s">
        <v>83</v>
      </c>
      <c r="AY560" s="20" t="s">
        <v>150</v>
      </c>
      <c r="BE560" s="184">
        <f>IF(N560="základní",J560,0)</f>
        <v>0</v>
      </c>
      <c r="BF560" s="184">
        <f>IF(N560="snížená",J560,0)</f>
        <v>0</v>
      </c>
      <c r="BG560" s="184">
        <f>IF(N560="zákl. přenesená",J560,0)</f>
        <v>0</v>
      </c>
      <c r="BH560" s="184">
        <f>IF(N560="sníž. přenesená",J560,0)</f>
        <v>0</v>
      </c>
      <c r="BI560" s="184">
        <f>IF(N560="nulová",J560,0)</f>
        <v>0</v>
      </c>
      <c r="BJ560" s="20" t="s">
        <v>81</v>
      </c>
      <c r="BK560" s="184">
        <f>ROUND(I560*H560,2)</f>
        <v>0</v>
      </c>
      <c r="BL560" s="20" t="s">
        <v>157</v>
      </c>
      <c r="BM560" s="183" t="s">
        <v>646</v>
      </c>
    </row>
    <row r="561" spans="1:65" s="2" customFormat="1" ht="11.25">
      <c r="A561" s="37"/>
      <c r="B561" s="38"/>
      <c r="C561" s="39"/>
      <c r="D561" s="185" t="s">
        <v>158</v>
      </c>
      <c r="E561" s="39"/>
      <c r="F561" s="186" t="s">
        <v>647</v>
      </c>
      <c r="G561" s="39"/>
      <c r="H561" s="39"/>
      <c r="I561" s="187"/>
      <c r="J561" s="39"/>
      <c r="K561" s="39"/>
      <c r="L561" s="42"/>
      <c r="M561" s="188"/>
      <c r="N561" s="189"/>
      <c r="O561" s="67"/>
      <c r="P561" s="67"/>
      <c r="Q561" s="67"/>
      <c r="R561" s="67"/>
      <c r="S561" s="67"/>
      <c r="T561" s="68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20" t="s">
        <v>158</v>
      </c>
      <c r="AU561" s="20" t="s">
        <v>83</v>
      </c>
    </row>
    <row r="562" spans="1:65" s="15" customFormat="1" ht="11.25">
      <c r="B562" s="213"/>
      <c r="C562" s="214"/>
      <c r="D562" s="192" t="s">
        <v>160</v>
      </c>
      <c r="E562" s="215" t="s">
        <v>21</v>
      </c>
      <c r="F562" s="216" t="s">
        <v>185</v>
      </c>
      <c r="G562" s="214"/>
      <c r="H562" s="215" t="s">
        <v>21</v>
      </c>
      <c r="I562" s="217"/>
      <c r="J562" s="214"/>
      <c r="K562" s="214"/>
      <c r="L562" s="218"/>
      <c r="M562" s="219"/>
      <c r="N562" s="220"/>
      <c r="O562" s="220"/>
      <c r="P562" s="220"/>
      <c r="Q562" s="220"/>
      <c r="R562" s="220"/>
      <c r="S562" s="220"/>
      <c r="T562" s="221"/>
      <c r="AT562" s="222" t="s">
        <v>160</v>
      </c>
      <c r="AU562" s="222" t="s">
        <v>83</v>
      </c>
      <c r="AV562" s="15" t="s">
        <v>81</v>
      </c>
      <c r="AW562" s="15" t="s">
        <v>34</v>
      </c>
      <c r="AX562" s="15" t="s">
        <v>73</v>
      </c>
      <c r="AY562" s="222" t="s">
        <v>150</v>
      </c>
    </row>
    <row r="563" spans="1:65" s="13" customFormat="1" ht="11.25">
      <c r="B563" s="190"/>
      <c r="C563" s="191"/>
      <c r="D563" s="192" t="s">
        <v>160</v>
      </c>
      <c r="E563" s="193" t="s">
        <v>21</v>
      </c>
      <c r="F563" s="194" t="s">
        <v>648</v>
      </c>
      <c r="G563" s="191"/>
      <c r="H563" s="195">
        <v>12.8</v>
      </c>
      <c r="I563" s="196"/>
      <c r="J563" s="191"/>
      <c r="K563" s="191"/>
      <c r="L563" s="197"/>
      <c r="M563" s="198"/>
      <c r="N563" s="199"/>
      <c r="O563" s="199"/>
      <c r="P563" s="199"/>
      <c r="Q563" s="199"/>
      <c r="R563" s="199"/>
      <c r="S563" s="199"/>
      <c r="T563" s="200"/>
      <c r="AT563" s="201" t="s">
        <v>160</v>
      </c>
      <c r="AU563" s="201" t="s">
        <v>83</v>
      </c>
      <c r="AV563" s="13" t="s">
        <v>83</v>
      </c>
      <c r="AW563" s="13" t="s">
        <v>34</v>
      </c>
      <c r="AX563" s="13" t="s">
        <v>73</v>
      </c>
      <c r="AY563" s="201" t="s">
        <v>150</v>
      </c>
    </row>
    <row r="564" spans="1:65" s="13" customFormat="1" ht="11.25">
      <c r="B564" s="190"/>
      <c r="C564" s="191"/>
      <c r="D564" s="192" t="s">
        <v>160</v>
      </c>
      <c r="E564" s="193" t="s">
        <v>21</v>
      </c>
      <c r="F564" s="194" t="s">
        <v>649</v>
      </c>
      <c r="G564" s="191"/>
      <c r="H564" s="195">
        <v>8</v>
      </c>
      <c r="I564" s="196"/>
      <c r="J564" s="191"/>
      <c r="K564" s="191"/>
      <c r="L564" s="197"/>
      <c r="M564" s="198"/>
      <c r="N564" s="199"/>
      <c r="O564" s="199"/>
      <c r="P564" s="199"/>
      <c r="Q564" s="199"/>
      <c r="R564" s="199"/>
      <c r="S564" s="199"/>
      <c r="T564" s="200"/>
      <c r="AT564" s="201" t="s">
        <v>160</v>
      </c>
      <c r="AU564" s="201" t="s">
        <v>83</v>
      </c>
      <c r="AV564" s="13" t="s">
        <v>83</v>
      </c>
      <c r="AW564" s="13" t="s">
        <v>34</v>
      </c>
      <c r="AX564" s="13" t="s">
        <v>73</v>
      </c>
      <c r="AY564" s="201" t="s">
        <v>150</v>
      </c>
    </row>
    <row r="565" spans="1:65" s="14" customFormat="1" ht="11.25">
      <c r="B565" s="202"/>
      <c r="C565" s="203"/>
      <c r="D565" s="192" t="s">
        <v>160</v>
      </c>
      <c r="E565" s="204" t="s">
        <v>21</v>
      </c>
      <c r="F565" s="205" t="s">
        <v>162</v>
      </c>
      <c r="G565" s="203"/>
      <c r="H565" s="206">
        <v>20.8</v>
      </c>
      <c r="I565" s="207"/>
      <c r="J565" s="203"/>
      <c r="K565" s="203"/>
      <c r="L565" s="208"/>
      <c r="M565" s="209"/>
      <c r="N565" s="210"/>
      <c r="O565" s="210"/>
      <c r="P565" s="210"/>
      <c r="Q565" s="210"/>
      <c r="R565" s="210"/>
      <c r="S565" s="210"/>
      <c r="T565" s="211"/>
      <c r="AT565" s="212" t="s">
        <v>160</v>
      </c>
      <c r="AU565" s="212" t="s">
        <v>83</v>
      </c>
      <c r="AV565" s="14" t="s">
        <v>157</v>
      </c>
      <c r="AW565" s="14" t="s">
        <v>34</v>
      </c>
      <c r="AX565" s="14" t="s">
        <v>81</v>
      </c>
      <c r="AY565" s="212" t="s">
        <v>150</v>
      </c>
    </row>
    <row r="566" spans="1:65" s="2" customFormat="1" ht="44.25" customHeight="1">
      <c r="A566" s="37"/>
      <c r="B566" s="38"/>
      <c r="C566" s="172" t="s">
        <v>430</v>
      </c>
      <c r="D566" s="172" t="s">
        <v>152</v>
      </c>
      <c r="E566" s="173" t="s">
        <v>650</v>
      </c>
      <c r="F566" s="174" t="s">
        <v>651</v>
      </c>
      <c r="G566" s="175" t="s">
        <v>262</v>
      </c>
      <c r="H566" s="176">
        <v>37.4</v>
      </c>
      <c r="I566" s="177"/>
      <c r="J566" s="178">
        <f>ROUND(I566*H566,2)</f>
        <v>0</v>
      </c>
      <c r="K566" s="174" t="s">
        <v>156</v>
      </c>
      <c r="L566" s="42"/>
      <c r="M566" s="179" t="s">
        <v>21</v>
      </c>
      <c r="N566" s="180" t="s">
        <v>44</v>
      </c>
      <c r="O566" s="67"/>
      <c r="P566" s="181">
        <f>O566*H566</f>
        <v>0</v>
      </c>
      <c r="Q566" s="181">
        <v>0</v>
      </c>
      <c r="R566" s="181">
        <f>Q566*H566</f>
        <v>0</v>
      </c>
      <c r="S566" s="181">
        <v>0</v>
      </c>
      <c r="T566" s="182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83" t="s">
        <v>157</v>
      </c>
      <c r="AT566" s="183" t="s">
        <v>152</v>
      </c>
      <c r="AU566" s="183" t="s">
        <v>83</v>
      </c>
      <c r="AY566" s="20" t="s">
        <v>150</v>
      </c>
      <c r="BE566" s="184">
        <f>IF(N566="základní",J566,0)</f>
        <v>0</v>
      </c>
      <c r="BF566" s="184">
        <f>IF(N566="snížená",J566,0)</f>
        <v>0</v>
      </c>
      <c r="BG566" s="184">
        <f>IF(N566="zákl. přenesená",J566,0)</f>
        <v>0</v>
      </c>
      <c r="BH566" s="184">
        <f>IF(N566="sníž. přenesená",J566,0)</f>
        <v>0</v>
      </c>
      <c r="BI566" s="184">
        <f>IF(N566="nulová",J566,0)</f>
        <v>0</v>
      </c>
      <c r="BJ566" s="20" t="s">
        <v>81</v>
      </c>
      <c r="BK566" s="184">
        <f>ROUND(I566*H566,2)</f>
        <v>0</v>
      </c>
      <c r="BL566" s="20" t="s">
        <v>157</v>
      </c>
      <c r="BM566" s="183" t="s">
        <v>652</v>
      </c>
    </row>
    <row r="567" spans="1:65" s="2" customFormat="1" ht="11.25">
      <c r="A567" s="37"/>
      <c r="B567" s="38"/>
      <c r="C567" s="39"/>
      <c r="D567" s="185" t="s">
        <v>158</v>
      </c>
      <c r="E567" s="39"/>
      <c r="F567" s="186" t="s">
        <v>653</v>
      </c>
      <c r="G567" s="39"/>
      <c r="H567" s="39"/>
      <c r="I567" s="187"/>
      <c r="J567" s="39"/>
      <c r="K567" s="39"/>
      <c r="L567" s="42"/>
      <c r="M567" s="188"/>
      <c r="N567" s="189"/>
      <c r="O567" s="67"/>
      <c r="P567" s="67"/>
      <c r="Q567" s="67"/>
      <c r="R567" s="67"/>
      <c r="S567" s="67"/>
      <c r="T567" s="68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20" t="s">
        <v>158</v>
      </c>
      <c r="AU567" s="20" t="s">
        <v>83</v>
      </c>
    </row>
    <row r="568" spans="1:65" s="15" customFormat="1" ht="11.25">
      <c r="B568" s="213"/>
      <c r="C568" s="214"/>
      <c r="D568" s="192" t="s">
        <v>160</v>
      </c>
      <c r="E568" s="215" t="s">
        <v>21</v>
      </c>
      <c r="F568" s="216" t="s">
        <v>185</v>
      </c>
      <c r="G568" s="214"/>
      <c r="H568" s="215" t="s">
        <v>21</v>
      </c>
      <c r="I568" s="217"/>
      <c r="J568" s="214"/>
      <c r="K568" s="214"/>
      <c r="L568" s="218"/>
      <c r="M568" s="219"/>
      <c r="N568" s="220"/>
      <c r="O568" s="220"/>
      <c r="P568" s="220"/>
      <c r="Q568" s="220"/>
      <c r="R568" s="220"/>
      <c r="S568" s="220"/>
      <c r="T568" s="221"/>
      <c r="AT568" s="222" t="s">
        <v>160</v>
      </c>
      <c r="AU568" s="222" t="s">
        <v>83</v>
      </c>
      <c r="AV568" s="15" t="s">
        <v>81</v>
      </c>
      <c r="AW568" s="15" t="s">
        <v>34</v>
      </c>
      <c r="AX568" s="15" t="s">
        <v>73</v>
      </c>
      <c r="AY568" s="222" t="s">
        <v>150</v>
      </c>
    </row>
    <row r="569" spans="1:65" s="13" customFormat="1" ht="11.25">
      <c r="B569" s="190"/>
      <c r="C569" s="191"/>
      <c r="D569" s="192" t="s">
        <v>160</v>
      </c>
      <c r="E569" s="193" t="s">
        <v>21</v>
      </c>
      <c r="F569" s="194" t="s">
        <v>654</v>
      </c>
      <c r="G569" s="191"/>
      <c r="H569" s="195">
        <v>37.4</v>
      </c>
      <c r="I569" s="196"/>
      <c r="J569" s="191"/>
      <c r="K569" s="191"/>
      <c r="L569" s="197"/>
      <c r="M569" s="198"/>
      <c r="N569" s="199"/>
      <c r="O569" s="199"/>
      <c r="P569" s="199"/>
      <c r="Q569" s="199"/>
      <c r="R569" s="199"/>
      <c r="S569" s="199"/>
      <c r="T569" s="200"/>
      <c r="AT569" s="201" t="s">
        <v>160</v>
      </c>
      <c r="AU569" s="201" t="s">
        <v>83</v>
      </c>
      <c r="AV569" s="13" t="s">
        <v>83</v>
      </c>
      <c r="AW569" s="13" t="s">
        <v>34</v>
      </c>
      <c r="AX569" s="13" t="s">
        <v>73</v>
      </c>
      <c r="AY569" s="201" t="s">
        <v>150</v>
      </c>
    </row>
    <row r="570" spans="1:65" s="14" customFormat="1" ht="11.25">
      <c r="B570" s="202"/>
      <c r="C570" s="203"/>
      <c r="D570" s="192" t="s">
        <v>160</v>
      </c>
      <c r="E570" s="204" t="s">
        <v>21</v>
      </c>
      <c r="F570" s="205" t="s">
        <v>162</v>
      </c>
      <c r="G570" s="203"/>
      <c r="H570" s="206">
        <v>37.4</v>
      </c>
      <c r="I570" s="207"/>
      <c r="J570" s="203"/>
      <c r="K570" s="203"/>
      <c r="L570" s="208"/>
      <c r="M570" s="209"/>
      <c r="N570" s="210"/>
      <c r="O570" s="210"/>
      <c r="P570" s="210"/>
      <c r="Q570" s="210"/>
      <c r="R570" s="210"/>
      <c r="S570" s="210"/>
      <c r="T570" s="211"/>
      <c r="AT570" s="212" t="s">
        <v>160</v>
      </c>
      <c r="AU570" s="212" t="s">
        <v>83</v>
      </c>
      <c r="AV570" s="14" t="s">
        <v>157</v>
      </c>
      <c r="AW570" s="14" t="s">
        <v>34</v>
      </c>
      <c r="AX570" s="14" t="s">
        <v>81</v>
      </c>
      <c r="AY570" s="212" t="s">
        <v>150</v>
      </c>
    </row>
    <row r="571" spans="1:65" s="2" customFormat="1" ht="44.25" customHeight="1">
      <c r="A571" s="37"/>
      <c r="B571" s="38"/>
      <c r="C571" s="172" t="s">
        <v>655</v>
      </c>
      <c r="D571" s="172" t="s">
        <v>152</v>
      </c>
      <c r="E571" s="173" t="s">
        <v>656</v>
      </c>
      <c r="F571" s="174" t="s">
        <v>657</v>
      </c>
      <c r="G571" s="175" t="s">
        <v>262</v>
      </c>
      <c r="H571" s="176">
        <v>8.6</v>
      </c>
      <c r="I571" s="177"/>
      <c r="J571" s="178">
        <f>ROUND(I571*H571,2)</f>
        <v>0</v>
      </c>
      <c r="K571" s="174" t="s">
        <v>284</v>
      </c>
      <c r="L571" s="42"/>
      <c r="M571" s="179" t="s">
        <v>21</v>
      </c>
      <c r="N571" s="180" t="s">
        <v>44</v>
      </c>
      <c r="O571" s="67"/>
      <c r="P571" s="181">
        <f>O571*H571</f>
        <v>0</v>
      </c>
      <c r="Q571" s="181">
        <v>0</v>
      </c>
      <c r="R571" s="181">
        <f>Q571*H571</f>
        <v>0</v>
      </c>
      <c r="S571" s="181">
        <v>0</v>
      </c>
      <c r="T571" s="182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83" t="s">
        <v>157</v>
      </c>
      <c r="AT571" s="183" t="s">
        <v>152</v>
      </c>
      <c r="AU571" s="183" t="s">
        <v>83</v>
      </c>
      <c r="AY571" s="20" t="s">
        <v>150</v>
      </c>
      <c r="BE571" s="184">
        <f>IF(N571="základní",J571,0)</f>
        <v>0</v>
      </c>
      <c r="BF571" s="184">
        <f>IF(N571="snížená",J571,0)</f>
        <v>0</v>
      </c>
      <c r="BG571" s="184">
        <f>IF(N571="zákl. přenesená",J571,0)</f>
        <v>0</v>
      </c>
      <c r="BH571" s="184">
        <f>IF(N571="sníž. přenesená",J571,0)</f>
        <v>0</v>
      </c>
      <c r="BI571" s="184">
        <f>IF(N571="nulová",J571,0)</f>
        <v>0</v>
      </c>
      <c r="BJ571" s="20" t="s">
        <v>81</v>
      </c>
      <c r="BK571" s="184">
        <f>ROUND(I571*H571,2)</f>
        <v>0</v>
      </c>
      <c r="BL571" s="20" t="s">
        <v>157</v>
      </c>
      <c r="BM571" s="183" t="s">
        <v>658</v>
      </c>
    </row>
    <row r="572" spans="1:65" s="13" customFormat="1" ht="11.25">
      <c r="B572" s="190"/>
      <c r="C572" s="191"/>
      <c r="D572" s="192" t="s">
        <v>160</v>
      </c>
      <c r="E572" s="193" t="s">
        <v>21</v>
      </c>
      <c r="F572" s="194" t="s">
        <v>659</v>
      </c>
      <c r="G572" s="191"/>
      <c r="H572" s="195">
        <v>8.6</v>
      </c>
      <c r="I572" s="196"/>
      <c r="J572" s="191"/>
      <c r="K572" s="191"/>
      <c r="L572" s="197"/>
      <c r="M572" s="198"/>
      <c r="N572" s="199"/>
      <c r="O572" s="199"/>
      <c r="P572" s="199"/>
      <c r="Q572" s="199"/>
      <c r="R572" s="199"/>
      <c r="S572" s="199"/>
      <c r="T572" s="200"/>
      <c r="AT572" s="201" t="s">
        <v>160</v>
      </c>
      <c r="AU572" s="201" t="s">
        <v>83</v>
      </c>
      <c r="AV572" s="13" t="s">
        <v>83</v>
      </c>
      <c r="AW572" s="13" t="s">
        <v>34</v>
      </c>
      <c r="AX572" s="13" t="s">
        <v>73</v>
      </c>
      <c r="AY572" s="201" t="s">
        <v>150</v>
      </c>
    </row>
    <row r="573" spans="1:65" s="14" customFormat="1" ht="11.25">
      <c r="B573" s="202"/>
      <c r="C573" s="203"/>
      <c r="D573" s="192" t="s">
        <v>160</v>
      </c>
      <c r="E573" s="204" t="s">
        <v>21</v>
      </c>
      <c r="F573" s="205" t="s">
        <v>162</v>
      </c>
      <c r="G573" s="203"/>
      <c r="H573" s="206">
        <v>8.6</v>
      </c>
      <c r="I573" s="207"/>
      <c r="J573" s="203"/>
      <c r="K573" s="203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160</v>
      </c>
      <c r="AU573" s="212" t="s">
        <v>83</v>
      </c>
      <c r="AV573" s="14" t="s">
        <v>157</v>
      </c>
      <c r="AW573" s="14" t="s">
        <v>34</v>
      </c>
      <c r="AX573" s="14" t="s">
        <v>81</v>
      </c>
      <c r="AY573" s="212" t="s">
        <v>150</v>
      </c>
    </row>
    <row r="574" spans="1:65" s="2" customFormat="1" ht="24.2" customHeight="1">
      <c r="A574" s="37"/>
      <c r="B574" s="38"/>
      <c r="C574" s="172" t="s">
        <v>436</v>
      </c>
      <c r="D574" s="172" t="s">
        <v>152</v>
      </c>
      <c r="E574" s="173" t="s">
        <v>660</v>
      </c>
      <c r="F574" s="174" t="s">
        <v>661</v>
      </c>
      <c r="G574" s="175" t="s">
        <v>262</v>
      </c>
      <c r="H574" s="176">
        <v>44</v>
      </c>
      <c r="I574" s="177"/>
      <c r="J574" s="178">
        <f>ROUND(I574*H574,2)</f>
        <v>0</v>
      </c>
      <c r="K574" s="174" t="s">
        <v>156</v>
      </c>
      <c r="L574" s="42"/>
      <c r="M574" s="179" t="s">
        <v>21</v>
      </c>
      <c r="N574" s="180" t="s">
        <v>44</v>
      </c>
      <c r="O574" s="67"/>
      <c r="P574" s="181">
        <f>O574*H574</f>
        <v>0</v>
      </c>
      <c r="Q574" s="181">
        <v>0</v>
      </c>
      <c r="R574" s="181">
        <f>Q574*H574</f>
        <v>0</v>
      </c>
      <c r="S574" s="181">
        <v>0</v>
      </c>
      <c r="T574" s="182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83" t="s">
        <v>157</v>
      </c>
      <c r="AT574" s="183" t="s">
        <v>152</v>
      </c>
      <c r="AU574" s="183" t="s">
        <v>83</v>
      </c>
      <c r="AY574" s="20" t="s">
        <v>150</v>
      </c>
      <c r="BE574" s="184">
        <f>IF(N574="základní",J574,0)</f>
        <v>0</v>
      </c>
      <c r="BF574" s="184">
        <f>IF(N574="snížená",J574,0)</f>
        <v>0</v>
      </c>
      <c r="BG574" s="184">
        <f>IF(N574="zákl. přenesená",J574,0)</f>
        <v>0</v>
      </c>
      <c r="BH574" s="184">
        <f>IF(N574="sníž. přenesená",J574,0)</f>
        <v>0</v>
      </c>
      <c r="BI574" s="184">
        <f>IF(N574="nulová",J574,0)</f>
        <v>0</v>
      </c>
      <c r="BJ574" s="20" t="s">
        <v>81</v>
      </c>
      <c r="BK574" s="184">
        <f>ROUND(I574*H574,2)</f>
        <v>0</v>
      </c>
      <c r="BL574" s="20" t="s">
        <v>157</v>
      </c>
      <c r="BM574" s="183" t="s">
        <v>662</v>
      </c>
    </row>
    <row r="575" spans="1:65" s="2" customFormat="1" ht="11.25">
      <c r="A575" s="37"/>
      <c r="B575" s="38"/>
      <c r="C575" s="39"/>
      <c r="D575" s="185" t="s">
        <v>158</v>
      </c>
      <c r="E575" s="39"/>
      <c r="F575" s="186" t="s">
        <v>663</v>
      </c>
      <c r="G575" s="39"/>
      <c r="H575" s="39"/>
      <c r="I575" s="187"/>
      <c r="J575" s="39"/>
      <c r="K575" s="39"/>
      <c r="L575" s="42"/>
      <c r="M575" s="188"/>
      <c r="N575" s="189"/>
      <c r="O575" s="67"/>
      <c r="P575" s="67"/>
      <c r="Q575" s="67"/>
      <c r="R575" s="67"/>
      <c r="S575" s="67"/>
      <c r="T575" s="68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20" t="s">
        <v>158</v>
      </c>
      <c r="AU575" s="20" t="s">
        <v>83</v>
      </c>
    </row>
    <row r="576" spans="1:65" s="15" customFormat="1" ht="11.25">
      <c r="B576" s="213"/>
      <c r="C576" s="214"/>
      <c r="D576" s="192" t="s">
        <v>160</v>
      </c>
      <c r="E576" s="215" t="s">
        <v>21</v>
      </c>
      <c r="F576" s="216" t="s">
        <v>166</v>
      </c>
      <c r="G576" s="214"/>
      <c r="H576" s="215" t="s">
        <v>21</v>
      </c>
      <c r="I576" s="217"/>
      <c r="J576" s="214"/>
      <c r="K576" s="214"/>
      <c r="L576" s="218"/>
      <c r="M576" s="219"/>
      <c r="N576" s="220"/>
      <c r="O576" s="220"/>
      <c r="P576" s="220"/>
      <c r="Q576" s="220"/>
      <c r="R576" s="220"/>
      <c r="S576" s="220"/>
      <c r="T576" s="221"/>
      <c r="AT576" s="222" t="s">
        <v>160</v>
      </c>
      <c r="AU576" s="222" t="s">
        <v>83</v>
      </c>
      <c r="AV576" s="15" t="s">
        <v>81</v>
      </c>
      <c r="AW576" s="15" t="s">
        <v>34</v>
      </c>
      <c r="AX576" s="15" t="s">
        <v>73</v>
      </c>
      <c r="AY576" s="222" t="s">
        <v>150</v>
      </c>
    </row>
    <row r="577" spans="1:65" s="13" customFormat="1" ht="11.25">
      <c r="B577" s="190"/>
      <c r="C577" s="191"/>
      <c r="D577" s="192" t="s">
        <v>160</v>
      </c>
      <c r="E577" s="193" t="s">
        <v>21</v>
      </c>
      <c r="F577" s="194" t="s">
        <v>664</v>
      </c>
      <c r="G577" s="191"/>
      <c r="H577" s="195">
        <v>44</v>
      </c>
      <c r="I577" s="196"/>
      <c r="J577" s="191"/>
      <c r="K577" s="191"/>
      <c r="L577" s="197"/>
      <c r="M577" s="198"/>
      <c r="N577" s="199"/>
      <c r="O577" s="199"/>
      <c r="P577" s="199"/>
      <c r="Q577" s="199"/>
      <c r="R577" s="199"/>
      <c r="S577" s="199"/>
      <c r="T577" s="200"/>
      <c r="AT577" s="201" t="s">
        <v>160</v>
      </c>
      <c r="AU577" s="201" t="s">
        <v>83</v>
      </c>
      <c r="AV577" s="13" t="s">
        <v>83</v>
      </c>
      <c r="AW577" s="13" t="s">
        <v>34</v>
      </c>
      <c r="AX577" s="13" t="s">
        <v>73</v>
      </c>
      <c r="AY577" s="201" t="s">
        <v>150</v>
      </c>
    </row>
    <row r="578" spans="1:65" s="14" customFormat="1" ht="11.25">
      <c r="B578" s="202"/>
      <c r="C578" s="203"/>
      <c r="D578" s="192" t="s">
        <v>160</v>
      </c>
      <c r="E578" s="204" t="s">
        <v>21</v>
      </c>
      <c r="F578" s="205" t="s">
        <v>162</v>
      </c>
      <c r="G578" s="203"/>
      <c r="H578" s="206">
        <v>44</v>
      </c>
      <c r="I578" s="207"/>
      <c r="J578" s="203"/>
      <c r="K578" s="203"/>
      <c r="L578" s="208"/>
      <c r="M578" s="209"/>
      <c r="N578" s="210"/>
      <c r="O578" s="210"/>
      <c r="P578" s="210"/>
      <c r="Q578" s="210"/>
      <c r="R578" s="210"/>
      <c r="S578" s="210"/>
      <c r="T578" s="211"/>
      <c r="AT578" s="212" t="s">
        <v>160</v>
      </c>
      <c r="AU578" s="212" t="s">
        <v>83</v>
      </c>
      <c r="AV578" s="14" t="s">
        <v>157</v>
      </c>
      <c r="AW578" s="14" t="s">
        <v>34</v>
      </c>
      <c r="AX578" s="14" t="s">
        <v>81</v>
      </c>
      <c r="AY578" s="212" t="s">
        <v>150</v>
      </c>
    </row>
    <row r="579" spans="1:65" s="2" customFormat="1" ht="24.2" customHeight="1">
      <c r="A579" s="37"/>
      <c r="B579" s="38"/>
      <c r="C579" s="172" t="s">
        <v>665</v>
      </c>
      <c r="D579" s="172" t="s">
        <v>152</v>
      </c>
      <c r="E579" s="173" t="s">
        <v>666</v>
      </c>
      <c r="F579" s="174" t="s">
        <v>667</v>
      </c>
      <c r="G579" s="175" t="s">
        <v>262</v>
      </c>
      <c r="H579" s="176">
        <v>45.2</v>
      </c>
      <c r="I579" s="177"/>
      <c r="J579" s="178">
        <f>ROUND(I579*H579,2)</f>
        <v>0</v>
      </c>
      <c r="K579" s="174" t="s">
        <v>156</v>
      </c>
      <c r="L579" s="42"/>
      <c r="M579" s="179" t="s">
        <v>21</v>
      </c>
      <c r="N579" s="180" t="s">
        <v>44</v>
      </c>
      <c r="O579" s="67"/>
      <c r="P579" s="181">
        <f>O579*H579</f>
        <v>0</v>
      </c>
      <c r="Q579" s="181">
        <v>0</v>
      </c>
      <c r="R579" s="181">
        <f>Q579*H579</f>
        <v>0</v>
      </c>
      <c r="S579" s="181">
        <v>0</v>
      </c>
      <c r="T579" s="182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83" t="s">
        <v>157</v>
      </c>
      <c r="AT579" s="183" t="s">
        <v>152</v>
      </c>
      <c r="AU579" s="183" t="s">
        <v>83</v>
      </c>
      <c r="AY579" s="20" t="s">
        <v>150</v>
      </c>
      <c r="BE579" s="184">
        <f>IF(N579="základní",J579,0)</f>
        <v>0</v>
      </c>
      <c r="BF579" s="184">
        <f>IF(N579="snížená",J579,0)</f>
        <v>0</v>
      </c>
      <c r="BG579" s="184">
        <f>IF(N579="zákl. přenesená",J579,0)</f>
        <v>0</v>
      </c>
      <c r="BH579" s="184">
        <f>IF(N579="sníž. přenesená",J579,0)</f>
        <v>0</v>
      </c>
      <c r="BI579" s="184">
        <f>IF(N579="nulová",J579,0)</f>
        <v>0</v>
      </c>
      <c r="BJ579" s="20" t="s">
        <v>81</v>
      </c>
      <c r="BK579" s="184">
        <f>ROUND(I579*H579,2)</f>
        <v>0</v>
      </c>
      <c r="BL579" s="20" t="s">
        <v>157</v>
      </c>
      <c r="BM579" s="183" t="s">
        <v>668</v>
      </c>
    </row>
    <row r="580" spans="1:65" s="2" customFormat="1" ht="11.25">
      <c r="A580" s="37"/>
      <c r="B580" s="38"/>
      <c r="C580" s="39"/>
      <c r="D580" s="185" t="s">
        <v>158</v>
      </c>
      <c r="E580" s="39"/>
      <c r="F580" s="186" t="s">
        <v>669</v>
      </c>
      <c r="G580" s="39"/>
      <c r="H580" s="39"/>
      <c r="I580" s="187"/>
      <c r="J580" s="39"/>
      <c r="K580" s="39"/>
      <c r="L580" s="42"/>
      <c r="M580" s="188"/>
      <c r="N580" s="189"/>
      <c r="O580" s="67"/>
      <c r="P580" s="67"/>
      <c r="Q580" s="67"/>
      <c r="R580" s="67"/>
      <c r="S580" s="67"/>
      <c r="T580" s="68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20" t="s">
        <v>158</v>
      </c>
      <c r="AU580" s="20" t="s">
        <v>83</v>
      </c>
    </row>
    <row r="581" spans="1:65" s="13" customFormat="1" ht="11.25">
      <c r="B581" s="190"/>
      <c r="C581" s="191"/>
      <c r="D581" s="192" t="s">
        <v>160</v>
      </c>
      <c r="E581" s="193" t="s">
        <v>21</v>
      </c>
      <c r="F581" s="194" t="s">
        <v>670</v>
      </c>
      <c r="G581" s="191"/>
      <c r="H581" s="195">
        <v>45.2</v>
      </c>
      <c r="I581" s="196"/>
      <c r="J581" s="191"/>
      <c r="K581" s="191"/>
      <c r="L581" s="197"/>
      <c r="M581" s="198"/>
      <c r="N581" s="199"/>
      <c r="O581" s="199"/>
      <c r="P581" s="199"/>
      <c r="Q581" s="199"/>
      <c r="R581" s="199"/>
      <c r="S581" s="199"/>
      <c r="T581" s="200"/>
      <c r="AT581" s="201" t="s">
        <v>160</v>
      </c>
      <c r="AU581" s="201" t="s">
        <v>83</v>
      </c>
      <c r="AV581" s="13" t="s">
        <v>83</v>
      </c>
      <c r="AW581" s="13" t="s">
        <v>34</v>
      </c>
      <c r="AX581" s="13" t="s">
        <v>73</v>
      </c>
      <c r="AY581" s="201" t="s">
        <v>150</v>
      </c>
    </row>
    <row r="582" spans="1:65" s="14" customFormat="1" ht="11.25">
      <c r="B582" s="202"/>
      <c r="C582" s="203"/>
      <c r="D582" s="192" t="s">
        <v>160</v>
      </c>
      <c r="E582" s="204" t="s">
        <v>21</v>
      </c>
      <c r="F582" s="205" t="s">
        <v>162</v>
      </c>
      <c r="G582" s="203"/>
      <c r="H582" s="206">
        <v>45.2</v>
      </c>
      <c r="I582" s="207"/>
      <c r="J582" s="203"/>
      <c r="K582" s="203"/>
      <c r="L582" s="208"/>
      <c r="M582" s="209"/>
      <c r="N582" s="210"/>
      <c r="O582" s="210"/>
      <c r="P582" s="210"/>
      <c r="Q582" s="210"/>
      <c r="R582" s="210"/>
      <c r="S582" s="210"/>
      <c r="T582" s="211"/>
      <c r="AT582" s="212" t="s">
        <v>160</v>
      </c>
      <c r="AU582" s="212" t="s">
        <v>83</v>
      </c>
      <c r="AV582" s="14" t="s">
        <v>157</v>
      </c>
      <c r="AW582" s="14" t="s">
        <v>34</v>
      </c>
      <c r="AX582" s="14" t="s">
        <v>81</v>
      </c>
      <c r="AY582" s="212" t="s">
        <v>150</v>
      </c>
    </row>
    <row r="583" spans="1:65" s="2" customFormat="1" ht="37.9" customHeight="1">
      <c r="A583" s="37"/>
      <c r="B583" s="38"/>
      <c r="C583" s="172" t="s">
        <v>441</v>
      </c>
      <c r="D583" s="172" t="s">
        <v>152</v>
      </c>
      <c r="E583" s="173" t="s">
        <v>671</v>
      </c>
      <c r="F583" s="174" t="s">
        <v>672</v>
      </c>
      <c r="G583" s="175" t="s">
        <v>262</v>
      </c>
      <c r="H583" s="176">
        <v>22</v>
      </c>
      <c r="I583" s="177"/>
      <c r="J583" s="178">
        <f>ROUND(I583*H583,2)</f>
        <v>0</v>
      </c>
      <c r="K583" s="174" t="s">
        <v>156</v>
      </c>
      <c r="L583" s="42"/>
      <c r="M583" s="179" t="s">
        <v>21</v>
      </c>
      <c r="N583" s="180" t="s">
        <v>44</v>
      </c>
      <c r="O583" s="67"/>
      <c r="P583" s="181">
        <f>O583*H583</f>
        <v>0</v>
      </c>
      <c r="Q583" s="181">
        <v>0</v>
      </c>
      <c r="R583" s="181">
        <f>Q583*H583</f>
        <v>0</v>
      </c>
      <c r="S583" s="181">
        <v>0</v>
      </c>
      <c r="T583" s="182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183" t="s">
        <v>157</v>
      </c>
      <c r="AT583" s="183" t="s">
        <v>152</v>
      </c>
      <c r="AU583" s="183" t="s">
        <v>83</v>
      </c>
      <c r="AY583" s="20" t="s">
        <v>150</v>
      </c>
      <c r="BE583" s="184">
        <f>IF(N583="základní",J583,0)</f>
        <v>0</v>
      </c>
      <c r="BF583" s="184">
        <f>IF(N583="snížená",J583,0)</f>
        <v>0</v>
      </c>
      <c r="BG583" s="184">
        <f>IF(N583="zákl. přenesená",J583,0)</f>
        <v>0</v>
      </c>
      <c r="BH583" s="184">
        <f>IF(N583="sníž. přenesená",J583,0)</f>
        <v>0</v>
      </c>
      <c r="BI583" s="184">
        <f>IF(N583="nulová",J583,0)</f>
        <v>0</v>
      </c>
      <c r="BJ583" s="20" t="s">
        <v>81</v>
      </c>
      <c r="BK583" s="184">
        <f>ROUND(I583*H583,2)</f>
        <v>0</v>
      </c>
      <c r="BL583" s="20" t="s">
        <v>157</v>
      </c>
      <c r="BM583" s="183" t="s">
        <v>673</v>
      </c>
    </row>
    <row r="584" spans="1:65" s="2" customFormat="1" ht="11.25">
      <c r="A584" s="37"/>
      <c r="B584" s="38"/>
      <c r="C584" s="39"/>
      <c r="D584" s="185" t="s">
        <v>158</v>
      </c>
      <c r="E584" s="39"/>
      <c r="F584" s="186" t="s">
        <v>674</v>
      </c>
      <c r="G584" s="39"/>
      <c r="H584" s="39"/>
      <c r="I584" s="187"/>
      <c r="J584" s="39"/>
      <c r="K584" s="39"/>
      <c r="L584" s="42"/>
      <c r="M584" s="188"/>
      <c r="N584" s="189"/>
      <c r="O584" s="67"/>
      <c r="P584" s="67"/>
      <c r="Q584" s="67"/>
      <c r="R584" s="67"/>
      <c r="S584" s="67"/>
      <c r="T584" s="68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20" t="s">
        <v>158</v>
      </c>
      <c r="AU584" s="20" t="s">
        <v>83</v>
      </c>
    </row>
    <row r="585" spans="1:65" s="13" customFormat="1" ht="11.25">
      <c r="B585" s="190"/>
      <c r="C585" s="191"/>
      <c r="D585" s="192" t="s">
        <v>160</v>
      </c>
      <c r="E585" s="193" t="s">
        <v>21</v>
      </c>
      <c r="F585" s="194" t="s">
        <v>675</v>
      </c>
      <c r="G585" s="191"/>
      <c r="H585" s="195">
        <v>22</v>
      </c>
      <c r="I585" s="196"/>
      <c r="J585" s="191"/>
      <c r="K585" s="191"/>
      <c r="L585" s="197"/>
      <c r="M585" s="198"/>
      <c r="N585" s="199"/>
      <c r="O585" s="199"/>
      <c r="P585" s="199"/>
      <c r="Q585" s="199"/>
      <c r="R585" s="199"/>
      <c r="S585" s="199"/>
      <c r="T585" s="200"/>
      <c r="AT585" s="201" t="s">
        <v>160</v>
      </c>
      <c r="AU585" s="201" t="s">
        <v>83</v>
      </c>
      <c r="AV585" s="13" t="s">
        <v>83</v>
      </c>
      <c r="AW585" s="13" t="s">
        <v>34</v>
      </c>
      <c r="AX585" s="13" t="s">
        <v>73</v>
      </c>
      <c r="AY585" s="201" t="s">
        <v>150</v>
      </c>
    </row>
    <row r="586" spans="1:65" s="14" customFormat="1" ht="11.25">
      <c r="B586" s="202"/>
      <c r="C586" s="203"/>
      <c r="D586" s="192" t="s">
        <v>160</v>
      </c>
      <c r="E586" s="204" t="s">
        <v>21</v>
      </c>
      <c r="F586" s="205" t="s">
        <v>162</v>
      </c>
      <c r="G586" s="203"/>
      <c r="H586" s="206">
        <v>22</v>
      </c>
      <c r="I586" s="207"/>
      <c r="J586" s="203"/>
      <c r="K586" s="203"/>
      <c r="L586" s="208"/>
      <c r="M586" s="209"/>
      <c r="N586" s="210"/>
      <c r="O586" s="210"/>
      <c r="P586" s="210"/>
      <c r="Q586" s="210"/>
      <c r="R586" s="210"/>
      <c r="S586" s="210"/>
      <c r="T586" s="211"/>
      <c r="AT586" s="212" t="s">
        <v>160</v>
      </c>
      <c r="AU586" s="212" t="s">
        <v>83</v>
      </c>
      <c r="AV586" s="14" t="s">
        <v>157</v>
      </c>
      <c r="AW586" s="14" t="s">
        <v>34</v>
      </c>
      <c r="AX586" s="14" t="s">
        <v>81</v>
      </c>
      <c r="AY586" s="212" t="s">
        <v>150</v>
      </c>
    </row>
    <row r="587" spans="1:65" s="2" customFormat="1" ht="33" customHeight="1">
      <c r="A587" s="37"/>
      <c r="B587" s="38"/>
      <c r="C587" s="172" t="s">
        <v>676</v>
      </c>
      <c r="D587" s="172" t="s">
        <v>152</v>
      </c>
      <c r="E587" s="173" t="s">
        <v>677</v>
      </c>
      <c r="F587" s="174" t="s">
        <v>678</v>
      </c>
      <c r="G587" s="175" t="s">
        <v>262</v>
      </c>
      <c r="H587" s="176">
        <v>22</v>
      </c>
      <c r="I587" s="177"/>
      <c r="J587" s="178">
        <f>ROUND(I587*H587,2)</f>
        <v>0</v>
      </c>
      <c r="K587" s="174" t="s">
        <v>156</v>
      </c>
      <c r="L587" s="42"/>
      <c r="M587" s="179" t="s">
        <v>21</v>
      </c>
      <c r="N587" s="180" t="s">
        <v>44</v>
      </c>
      <c r="O587" s="67"/>
      <c r="P587" s="181">
        <f>O587*H587</f>
        <v>0</v>
      </c>
      <c r="Q587" s="181">
        <v>0</v>
      </c>
      <c r="R587" s="181">
        <f>Q587*H587</f>
        <v>0</v>
      </c>
      <c r="S587" s="181">
        <v>0</v>
      </c>
      <c r="T587" s="182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183" t="s">
        <v>157</v>
      </c>
      <c r="AT587" s="183" t="s">
        <v>152</v>
      </c>
      <c r="AU587" s="183" t="s">
        <v>83</v>
      </c>
      <c r="AY587" s="20" t="s">
        <v>150</v>
      </c>
      <c r="BE587" s="184">
        <f>IF(N587="základní",J587,0)</f>
        <v>0</v>
      </c>
      <c r="BF587" s="184">
        <f>IF(N587="snížená",J587,0)</f>
        <v>0</v>
      </c>
      <c r="BG587" s="184">
        <f>IF(N587="zákl. přenesená",J587,0)</f>
        <v>0</v>
      </c>
      <c r="BH587" s="184">
        <f>IF(N587="sníž. přenesená",J587,0)</f>
        <v>0</v>
      </c>
      <c r="BI587" s="184">
        <f>IF(N587="nulová",J587,0)</f>
        <v>0</v>
      </c>
      <c r="BJ587" s="20" t="s">
        <v>81</v>
      </c>
      <c r="BK587" s="184">
        <f>ROUND(I587*H587,2)</f>
        <v>0</v>
      </c>
      <c r="BL587" s="20" t="s">
        <v>157</v>
      </c>
      <c r="BM587" s="183" t="s">
        <v>679</v>
      </c>
    </row>
    <row r="588" spans="1:65" s="2" customFormat="1" ht="11.25">
      <c r="A588" s="37"/>
      <c r="B588" s="38"/>
      <c r="C588" s="39"/>
      <c r="D588" s="185" t="s">
        <v>158</v>
      </c>
      <c r="E588" s="39"/>
      <c r="F588" s="186" t="s">
        <v>680</v>
      </c>
      <c r="G588" s="39"/>
      <c r="H588" s="39"/>
      <c r="I588" s="187"/>
      <c r="J588" s="39"/>
      <c r="K588" s="39"/>
      <c r="L588" s="42"/>
      <c r="M588" s="188"/>
      <c r="N588" s="189"/>
      <c r="O588" s="67"/>
      <c r="P588" s="67"/>
      <c r="Q588" s="67"/>
      <c r="R588" s="67"/>
      <c r="S588" s="67"/>
      <c r="T588" s="68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20" t="s">
        <v>158</v>
      </c>
      <c r="AU588" s="20" t="s">
        <v>83</v>
      </c>
    </row>
    <row r="589" spans="1:65" s="2" customFormat="1" ht="44.25" customHeight="1">
      <c r="A589" s="37"/>
      <c r="B589" s="38"/>
      <c r="C589" s="172" t="s">
        <v>448</v>
      </c>
      <c r="D589" s="172" t="s">
        <v>152</v>
      </c>
      <c r="E589" s="173" t="s">
        <v>681</v>
      </c>
      <c r="F589" s="174" t="s">
        <v>682</v>
      </c>
      <c r="G589" s="175" t="s">
        <v>182</v>
      </c>
      <c r="H589" s="176">
        <v>50</v>
      </c>
      <c r="I589" s="177"/>
      <c r="J589" s="178">
        <f>ROUND(I589*H589,2)</f>
        <v>0</v>
      </c>
      <c r="K589" s="174" t="s">
        <v>156</v>
      </c>
      <c r="L589" s="42"/>
      <c r="M589" s="179" t="s">
        <v>21</v>
      </c>
      <c r="N589" s="180" t="s">
        <v>44</v>
      </c>
      <c r="O589" s="67"/>
      <c r="P589" s="181">
        <f>O589*H589</f>
        <v>0</v>
      </c>
      <c r="Q589" s="181">
        <v>0</v>
      </c>
      <c r="R589" s="181">
        <f>Q589*H589</f>
        <v>0</v>
      </c>
      <c r="S589" s="181">
        <v>0</v>
      </c>
      <c r="T589" s="182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83" t="s">
        <v>157</v>
      </c>
      <c r="AT589" s="183" t="s">
        <v>152</v>
      </c>
      <c r="AU589" s="183" t="s">
        <v>83</v>
      </c>
      <c r="AY589" s="20" t="s">
        <v>150</v>
      </c>
      <c r="BE589" s="184">
        <f>IF(N589="základní",J589,0)</f>
        <v>0</v>
      </c>
      <c r="BF589" s="184">
        <f>IF(N589="snížená",J589,0)</f>
        <v>0</v>
      </c>
      <c r="BG589" s="184">
        <f>IF(N589="zákl. přenesená",J589,0)</f>
        <v>0</v>
      </c>
      <c r="BH589" s="184">
        <f>IF(N589="sníž. přenesená",J589,0)</f>
        <v>0</v>
      </c>
      <c r="BI589" s="184">
        <f>IF(N589="nulová",J589,0)</f>
        <v>0</v>
      </c>
      <c r="BJ589" s="20" t="s">
        <v>81</v>
      </c>
      <c r="BK589" s="184">
        <f>ROUND(I589*H589,2)</f>
        <v>0</v>
      </c>
      <c r="BL589" s="20" t="s">
        <v>157</v>
      </c>
      <c r="BM589" s="183" t="s">
        <v>683</v>
      </c>
    </row>
    <row r="590" spans="1:65" s="2" customFormat="1" ht="11.25">
      <c r="A590" s="37"/>
      <c r="B590" s="38"/>
      <c r="C590" s="39"/>
      <c r="D590" s="185" t="s">
        <v>158</v>
      </c>
      <c r="E590" s="39"/>
      <c r="F590" s="186" t="s">
        <v>684</v>
      </c>
      <c r="G590" s="39"/>
      <c r="H590" s="39"/>
      <c r="I590" s="187"/>
      <c r="J590" s="39"/>
      <c r="K590" s="39"/>
      <c r="L590" s="42"/>
      <c r="M590" s="188"/>
      <c r="N590" s="189"/>
      <c r="O590" s="67"/>
      <c r="P590" s="67"/>
      <c r="Q590" s="67"/>
      <c r="R590" s="67"/>
      <c r="S590" s="67"/>
      <c r="T590" s="68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20" t="s">
        <v>158</v>
      </c>
      <c r="AU590" s="20" t="s">
        <v>83</v>
      </c>
    </row>
    <row r="591" spans="1:65" s="15" customFormat="1" ht="11.25">
      <c r="B591" s="213"/>
      <c r="C591" s="214"/>
      <c r="D591" s="192" t="s">
        <v>160</v>
      </c>
      <c r="E591" s="215" t="s">
        <v>21</v>
      </c>
      <c r="F591" s="216" t="s">
        <v>185</v>
      </c>
      <c r="G591" s="214"/>
      <c r="H591" s="215" t="s">
        <v>21</v>
      </c>
      <c r="I591" s="217"/>
      <c r="J591" s="214"/>
      <c r="K591" s="214"/>
      <c r="L591" s="218"/>
      <c r="M591" s="219"/>
      <c r="N591" s="220"/>
      <c r="O591" s="220"/>
      <c r="P591" s="220"/>
      <c r="Q591" s="220"/>
      <c r="R591" s="220"/>
      <c r="S591" s="220"/>
      <c r="T591" s="221"/>
      <c r="AT591" s="222" t="s">
        <v>160</v>
      </c>
      <c r="AU591" s="222" t="s">
        <v>83</v>
      </c>
      <c r="AV591" s="15" t="s">
        <v>81</v>
      </c>
      <c r="AW591" s="15" t="s">
        <v>34</v>
      </c>
      <c r="AX591" s="15" t="s">
        <v>73</v>
      </c>
      <c r="AY591" s="222" t="s">
        <v>150</v>
      </c>
    </row>
    <row r="592" spans="1:65" s="13" customFormat="1" ht="11.25">
      <c r="B592" s="190"/>
      <c r="C592" s="191"/>
      <c r="D592" s="192" t="s">
        <v>160</v>
      </c>
      <c r="E592" s="193" t="s">
        <v>21</v>
      </c>
      <c r="F592" s="194" t="s">
        <v>685</v>
      </c>
      <c r="G592" s="191"/>
      <c r="H592" s="195">
        <v>50</v>
      </c>
      <c r="I592" s="196"/>
      <c r="J592" s="191"/>
      <c r="K592" s="191"/>
      <c r="L592" s="197"/>
      <c r="M592" s="198"/>
      <c r="N592" s="199"/>
      <c r="O592" s="199"/>
      <c r="P592" s="199"/>
      <c r="Q592" s="199"/>
      <c r="R592" s="199"/>
      <c r="S592" s="199"/>
      <c r="T592" s="200"/>
      <c r="AT592" s="201" t="s">
        <v>160</v>
      </c>
      <c r="AU592" s="201" t="s">
        <v>83</v>
      </c>
      <c r="AV592" s="13" t="s">
        <v>83</v>
      </c>
      <c r="AW592" s="13" t="s">
        <v>34</v>
      </c>
      <c r="AX592" s="13" t="s">
        <v>73</v>
      </c>
      <c r="AY592" s="201" t="s">
        <v>150</v>
      </c>
    </row>
    <row r="593" spans="1:65" s="14" customFormat="1" ht="11.25">
      <c r="B593" s="202"/>
      <c r="C593" s="203"/>
      <c r="D593" s="192" t="s">
        <v>160</v>
      </c>
      <c r="E593" s="204" t="s">
        <v>21</v>
      </c>
      <c r="F593" s="205" t="s">
        <v>162</v>
      </c>
      <c r="G593" s="203"/>
      <c r="H593" s="206">
        <v>50</v>
      </c>
      <c r="I593" s="207"/>
      <c r="J593" s="203"/>
      <c r="K593" s="203"/>
      <c r="L593" s="208"/>
      <c r="M593" s="209"/>
      <c r="N593" s="210"/>
      <c r="O593" s="210"/>
      <c r="P593" s="210"/>
      <c r="Q593" s="210"/>
      <c r="R593" s="210"/>
      <c r="S593" s="210"/>
      <c r="T593" s="211"/>
      <c r="AT593" s="212" t="s">
        <v>160</v>
      </c>
      <c r="AU593" s="212" t="s">
        <v>83</v>
      </c>
      <c r="AV593" s="14" t="s">
        <v>157</v>
      </c>
      <c r="AW593" s="14" t="s">
        <v>34</v>
      </c>
      <c r="AX593" s="14" t="s">
        <v>81</v>
      </c>
      <c r="AY593" s="212" t="s">
        <v>150</v>
      </c>
    </row>
    <row r="594" spans="1:65" s="2" customFormat="1" ht="33" customHeight="1">
      <c r="A594" s="37"/>
      <c r="B594" s="38"/>
      <c r="C594" s="172" t="s">
        <v>686</v>
      </c>
      <c r="D594" s="172" t="s">
        <v>152</v>
      </c>
      <c r="E594" s="173" t="s">
        <v>687</v>
      </c>
      <c r="F594" s="174" t="s">
        <v>688</v>
      </c>
      <c r="G594" s="175" t="s">
        <v>182</v>
      </c>
      <c r="H594" s="176">
        <v>188.21799999999999</v>
      </c>
      <c r="I594" s="177"/>
      <c r="J594" s="178">
        <f>ROUND(I594*H594,2)</f>
        <v>0</v>
      </c>
      <c r="K594" s="174" t="s">
        <v>156</v>
      </c>
      <c r="L594" s="42"/>
      <c r="M594" s="179" t="s">
        <v>21</v>
      </c>
      <c r="N594" s="180" t="s">
        <v>44</v>
      </c>
      <c r="O594" s="67"/>
      <c r="P594" s="181">
        <f>O594*H594</f>
        <v>0</v>
      </c>
      <c r="Q594" s="181">
        <v>0</v>
      </c>
      <c r="R594" s="181">
        <f>Q594*H594</f>
        <v>0</v>
      </c>
      <c r="S594" s="181">
        <v>0</v>
      </c>
      <c r="T594" s="182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83" t="s">
        <v>157</v>
      </c>
      <c r="AT594" s="183" t="s">
        <v>152</v>
      </c>
      <c r="AU594" s="183" t="s">
        <v>83</v>
      </c>
      <c r="AY594" s="20" t="s">
        <v>150</v>
      </c>
      <c r="BE594" s="184">
        <f>IF(N594="základní",J594,0)</f>
        <v>0</v>
      </c>
      <c r="BF594" s="184">
        <f>IF(N594="snížená",J594,0)</f>
        <v>0</v>
      </c>
      <c r="BG594" s="184">
        <f>IF(N594="zákl. přenesená",J594,0)</f>
        <v>0</v>
      </c>
      <c r="BH594" s="184">
        <f>IF(N594="sníž. přenesená",J594,0)</f>
        <v>0</v>
      </c>
      <c r="BI594" s="184">
        <f>IF(N594="nulová",J594,0)</f>
        <v>0</v>
      </c>
      <c r="BJ594" s="20" t="s">
        <v>81</v>
      </c>
      <c r="BK594" s="184">
        <f>ROUND(I594*H594,2)</f>
        <v>0</v>
      </c>
      <c r="BL594" s="20" t="s">
        <v>157</v>
      </c>
      <c r="BM594" s="183" t="s">
        <v>689</v>
      </c>
    </row>
    <row r="595" spans="1:65" s="2" customFormat="1" ht="11.25">
      <c r="A595" s="37"/>
      <c r="B595" s="38"/>
      <c r="C595" s="39"/>
      <c r="D595" s="185" t="s">
        <v>158</v>
      </c>
      <c r="E595" s="39"/>
      <c r="F595" s="186" t="s">
        <v>690</v>
      </c>
      <c r="G595" s="39"/>
      <c r="H595" s="39"/>
      <c r="I595" s="187"/>
      <c r="J595" s="39"/>
      <c r="K595" s="39"/>
      <c r="L595" s="42"/>
      <c r="M595" s="188"/>
      <c r="N595" s="189"/>
      <c r="O595" s="67"/>
      <c r="P595" s="67"/>
      <c r="Q595" s="67"/>
      <c r="R595" s="67"/>
      <c r="S595" s="67"/>
      <c r="T595" s="68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20" t="s">
        <v>158</v>
      </c>
      <c r="AU595" s="20" t="s">
        <v>83</v>
      </c>
    </row>
    <row r="596" spans="1:65" s="15" customFormat="1" ht="11.25">
      <c r="B596" s="213"/>
      <c r="C596" s="214"/>
      <c r="D596" s="192" t="s">
        <v>160</v>
      </c>
      <c r="E596" s="215" t="s">
        <v>21</v>
      </c>
      <c r="F596" s="216" t="s">
        <v>312</v>
      </c>
      <c r="G596" s="214"/>
      <c r="H596" s="215" t="s">
        <v>21</v>
      </c>
      <c r="I596" s="217"/>
      <c r="J596" s="214"/>
      <c r="K596" s="214"/>
      <c r="L596" s="218"/>
      <c r="M596" s="219"/>
      <c r="N596" s="220"/>
      <c r="O596" s="220"/>
      <c r="P596" s="220"/>
      <c r="Q596" s="220"/>
      <c r="R596" s="220"/>
      <c r="S596" s="220"/>
      <c r="T596" s="221"/>
      <c r="AT596" s="222" t="s">
        <v>160</v>
      </c>
      <c r="AU596" s="222" t="s">
        <v>83</v>
      </c>
      <c r="AV596" s="15" t="s">
        <v>81</v>
      </c>
      <c r="AW596" s="15" t="s">
        <v>34</v>
      </c>
      <c r="AX596" s="15" t="s">
        <v>73</v>
      </c>
      <c r="AY596" s="222" t="s">
        <v>150</v>
      </c>
    </row>
    <row r="597" spans="1:65" s="15" customFormat="1" ht="11.25">
      <c r="B597" s="213"/>
      <c r="C597" s="214"/>
      <c r="D597" s="192" t="s">
        <v>160</v>
      </c>
      <c r="E597" s="215" t="s">
        <v>21</v>
      </c>
      <c r="F597" s="216" t="s">
        <v>313</v>
      </c>
      <c r="G597" s="214"/>
      <c r="H597" s="215" t="s">
        <v>21</v>
      </c>
      <c r="I597" s="217"/>
      <c r="J597" s="214"/>
      <c r="K597" s="214"/>
      <c r="L597" s="218"/>
      <c r="M597" s="219"/>
      <c r="N597" s="220"/>
      <c r="O597" s="220"/>
      <c r="P597" s="220"/>
      <c r="Q597" s="220"/>
      <c r="R597" s="220"/>
      <c r="S597" s="220"/>
      <c r="T597" s="221"/>
      <c r="AT597" s="222" t="s">
        <v>160</v>
      </c>
      <c r="AU597" s="222" t="s">
        <v>83</v>
      </c>
      <c r="AV597" s="15" t="s">
        <v>81</v>
      </c>
      <c r="AW597" s="15" t="s">
        <v>34</v>
      </c>
      <c r="AX597" s="15" t="s">
        <v>73</v>
      </c>
      <c r="AY597" s="222" t="s">
        <v>150</v>
      </c>
    </row>
    <row r="598" spans="1:65" s="13" customFormat="1" ht="11.25">
      <c r="B598" s="190"/>
      <c r="C598" s="191"/>
      <c r="D598" s="192" t="s">
        <v>160</v>
      </c>
      <c r="E598" s="193" t="s">
        <v>21</v>
      </c>
      <c r="F598" s="194" t="s">
        <v>314</v>
      </c>
      <c r="G598" s="191"/>
      <c r="H598" s="195">
        <v>5.0999999999999996</v>
      </c>
      <c r="I598" s="196"/>
      <c r="J598" s="191"/>
      <c r="K598" s="191"/>
      <c r="L598" s="197"/>
      <c r="M598" s="198"/>
      <c r="N598" s="199"/>
      <c r="O598" s="199"/>
      <c r="P598" s="199"/>
      <c r="Q598" s="199"/>
      <c r="R598" s="199"/>
      <c r="S598" s="199"/>
      <c r="T598" s="200"/>
      <c r="AT598" s="201" t="s">
        <v>160</v>
      </c>
      <c r="AU598" s="201" t="s">
        <v>83</v>
      </c>
      <c r="AV598" s="13" t="s">
        <v>83</v>
      </c>
      <c r="AW598" s="13" t="s">
        <v>34</v>
      </c>
      <c r="AX598" s="13" t="s">
        <v>73</v>
      </c>
      <c r="AY598" s="201" t="s">
        <v>150</v>
      </c>
    </row>
    <row r="599" spans="1:65" s="13" customFormat="1" ht="11.25">
      <c r="B599" s="190"/>
      <c r="C599" s="191"/>
      <c r="D599" s="192" t="s">
        <v>160</v>
      </c>
      <c r="E599" s="193" t="s">
        <v>21</v>
      </c>
      <c r="F599" s="194" t="s">
        <v>315</v>
      </c>
      <c r="G599" s="191"/>
      <c r="H599" s="195">
        <v>91.040999999999997</v>
      </c>
      <c r="I599" s="196"/>
      <c r="J599" s="191"/>
      <c r="K599" s="191"/>
      <c r="L599" s="197"/>
      <c r="M599" s="198"/>
      <c r="N599" s="199"/>
      <c r="O599" s="199"/>
      <c r="P599" s="199"/>
      <c r="Q599" s="199"/>
      <c r="R599" s="199"/>
      <c r="S599" s="199"/>
      <c r="T599" s="200"/>
      <c r="AT599" s="201" t="s">
        <v>160</v>
      </c>
      <c r="AU599" s="201" t="s">
        <v>83</v>
      </c>
      <c r="AV599" s="13" t="s">
        <v>83</v>
      </c>
      <c r="AW599" s="13" t="s">
        <v>34</v>
      </c>
      <c r="AX599" s="13" t="s">
        <v>73</v>
      </c>
      <c r="AY599" s="201" t="s">
        <v>150</v>
      </c>
    </row>
    <row r="600" spans="1:65" s="13" customFormat="1" ht="11.25">
      <c r="B600" s="190"/>
      <c r="C600" s="191"/>
      <c r="D600" s="192" t="s">
        <v>160</v>
      </c>
      <c r="E600" s="193" t="s">
        <v>21</v>
      </c>
      <c r="F600" s="194" t="s">
        <v>316</v>
      </c>
      <c r="G600" s="191"/>
      <c r="H600" s="195">
        <v>-21.297999999999998</v>
      </c>
      <c r="I600" s="196"/>
      <c r="J600" s="191"/>
      <c r="K600" s="191"/>
      <c r="L600" s="197"/>
      <c r="M600" s="198"/>
      <c r="N600" s="199"/>
      <c r="O600" s="199"/>
      <c r="P600" s="199"/>
      <c r="Q600" s="199"/>
      <c r="R600" s="199"/>
      <c r="S600" s="199"/>
      <c r="T600" s="200"/>
      <c r="AT600" s="201" t="s">
        <v>160</v>
      </c>
      <c r="AU600" s="201" t="s">
        <v>83</v>
      </c>
      <c r="AV600" s="13" t="s">
        <v>83</v>
      </c>
      <c r="AW600" s="13" t="s">
        <v>34</v>
      </c>
      <c r="AX600" s="13" t="s">
        <v>73</v>
      </c>
      <c r="AY600" s="201" t="s">
        <v>150</v>
      </c>
    </row>
    <row r="601" spans="1:65" s="13" customFormat="1" ht="11.25">
      <c r="B601" s="190"/>
      <c r="C601" s="191"/>
      <c r="D601" s="192" t="s">
        <v>160</v>
      </c>
      <c r="E601" s="193" t="s">
        <v>21</v>
      </c>
      <c r="F601" s="194" t="s">
        <v>317</v>
      </c>
      <c r="G601" s="191"/>
      <c r="H601" s="195">
        <v>60.015999999999998</v>
      </c>
      <c r="I601" s="196"/>
      <c r="J601" s="191"/>
      <c r="K601" s="191"/>
      <c r="L601" s="197"/>
      <c r="M601" s="198"/>
      <c r="N601" s="199"/>
      <c r="O601" s="199"/>
      <c r="P601" s="199"/>
      <c r="Q601" s="199"/>
      <c r="R601" s="199"/>
      <c r="S601" s="199"/>
      <c r="T601" s="200"/>
      <c r="AT601" s="201" t="s">
        <v>160</v>
      </c>
      <c r="AU601" s="201" t="s">
        <v>83</v>
      </c>
      <c r="AV601" s="13" t="s">
        <v>83</v>
      </c>
      <c r="AW601" s="13" t="s">
        <v>34</v>
      </c>
      <c r="AX601" s="13" t="s">
        <v>73</v>
      </c>
      <c r="AY601" s="201" t="s">
        <v>150</v>
      </c>
    </row>
    <row r="602" spans="1:65" s="13" customFormat="1" ht="11.25">
      <c r="B602" s="190"/>
      <c r="C602" s="191"/>
      <c r="D602" s="192" t="s">
        <v>160</v>
      </c>
      <c r="E602" s="193" t="s">
        <v>21</v>
      </c>
      <c r="F602" s="194" t="s">
        <v>318</v>
      </c>
      <c r="G602" s="191"/>
      <c r="H602" s="195">
        <v>4.59</v>
      </c>
      <c r="I602" s="196"/>
      <c r="J602" s="191"/>
      <c r="K602" s="191"/>
      <c r="L602" s="197"/>
      <c r="M602" s="198"/>
      <c r="N602" s="199"/>
      <c r="O602" s="199"/>
      <c r="P602" s="199"/>
      <c r="Q602" s="199"/>
      <c r="R602" s="199"/>
      <c r="S602" s="199"/>
      <c r="T602" s="200"/>
      <c r="AT602" s="201" t="s">
        <v>160</v>
      </c>
      <c r="AU602" s="201" t="s">
        <v>83</v>
      </c>
      <c r="AV602" s="13" t="s">
        <v>83</v>
      </c>
      <c r="AW602" s="13" t="s">
        <v>34</v>
      </c>
      <c r="AX602" s="13" t="s">
        <v>73</v>
      </c>
      <c r="AY602" s="201" t="s">
        <v>150</v>
      </c>
    </row>
    <row r="603" spans="1:65" s="13" customFormat="1" ht="11.25">
      <c r="B603" s="190"/>
      <c r="C603" s="191"/>
      <c r="D603" s="192" t="s">
        <v>160</v>
      </c>
      <c r="E603" s="193" t="s">
        <v>21</v>
      </c>
      <c r="F603" s="194" t="s">
        <v>319</v>
      </c>
      <c r="G603" s="191"/>
      <c r="H603" s="195">
        <v>-9.8729999999999993</v>
      </c>
      <c r="I603" s="196"/>
      <c r="J603" s="191"/>
      <c r="K603" s="191"/>
      <c r="L603" s="197"/>
      <c r="M603" s="198"/>
      <c r="N603" s="199"/>
      <c r="O603" s="199"/>
      <c r="P603" s="199"/>
      <c r="Q603" s="199"/>
      <c r="R603" s="199"/>
      <c r="S603" s="199"/>
      <c r="T603" s="200"/>
      <c r="AT603" s="201" t="s">
        <v>160</v>
      </c>
      <c r="AU603" s="201" t="s">
        <v>83</v>
      </c>
      <c r="AV603" s="13" t="s">
        <v>83</v>
      </c>
      <c r="AW603" s="13" t="s">
        <v>34</v>
      </c>
      <c r="AX603" s="13" t="s">
        <v>73</v>
      </c>
      <c r="AY603" s="201" t="s">
        <v>150</v>
      </c>
    </row>
    <row r="604" spans="1:65" s="13" customFormat="1" ht="11.25">
      <c r="B604" s="190"/>
      <c r="C604" s="191"/>
      <c r="D604" s="192" t="s">
        <v>160</v>
      </c>
      <c r="E604" s="193" t="s">
        <v>21</v>
      </c>
      <c r="F604" s="194" t="s">
        <v>320</v>
      </c>
      <c r="G604" s="191"/>
      <c r="H604" s="195">
        <v>8.7080000000000002</v>
      </c>
      <c r="I604" s="196"/>
      <c r="J604" s="191"/>
      <c r="K604" s="191"/>
      <c r="L604" s="197"/>
      <c r="M604" s="198"/>
      <c r="N604" s="199"/>
      <c r="O604" s="199"/>
      <c r="P604" s="199"/>
      <c r="Q604" s="199"/>
      <c r="R604" s="199"/>
      <c r="S604" s="199"/>
      <c r="T604" s="200"/>
      <c r="AT604" s="201" t="s">
        <v>160</v>
      </c>
      <c r="AU604" s="201" t="s">
        <v>83</v>
      </c>
      <c r="AV604" s="13" t="s">
        <v>83</v>
      </c>
      <c r="AW604" s="13" t="s">
        <v>34</v>
      </c>
      <c r="AX604" s="13" t="s">
        <v>73</v>
      </c>
      <c r="AY604" s="201" t="s">
        <v>150</v>
      </c>
    </row>
    <row r="605" spans="1:65" s="13" customFormat="1" ht="11.25">
      <c r="B605" s="190"/>
      <c r="C605" s="191"/>
      <c r="D605" s="192" t="s">
        <v>160</v>
      </c>
      <c r="E605" s="193" t="s">
        <v>21</v>
      </c>
      <c r="F605" s="194" t="s">
        <v>321</v>
      </c>
      <c r="G605" s="191"/>
      <c r="H605" s="195">
        <v>57.66</v>
      </c>
      <c r="I605" s="196"/>
      <c r="J605" s="191"/>
      <c r="K605" s="191"/>
      <c r="L605" s="197"/>
      <c r="M605" s="198"/>
      <c r="N605" s="199"/>
      <c r="O605" s="199"/>
      <c r="P605" s="199"/>
      <c r="Q605" s="199"/>
      <c r="R605" s="199"/>
      <c r="S605" s="199"/>
      <c r="T605" s="200"/>
      <c r="AT605" s="201" t="s">
        <v>160</v>
      </c>
      <c r="AU605" s="201" t="s">
        <v>83</v>
      </c>
      <c r="AV605" s="13" t="s">
        <v>83</v>
      </c>
      <c r="AW605" s="13" t="s">
        <v>34</v>
      </c>
      <c r="AX605" s="13" t="s">
        <v>73</v>
      </c>
      <c r="AY605" s="201" t="s">
        <v>150</v>
      </c>
    </row>
    <row r="606" spans="1:65" s="13" customFormat="1" ht="11.25">
      <c r="B606" s="190"/>
      <c r="C606" s="191"/>
      <c r="D606" s="192" t="s">
        <v>160</v>
      </c>
      <c r="E606" s="193" t="s">
        <v>21</v>
      </c>
      <c r="F606" s="194" t="s">
        <v>322</v>
      </c>
      <c r="G606" s="191"/>
      <c r="H606" s="195">
        <v>-7.726</v>
      </c>
      <c r="I606" s="196"/>
      <c r="J606" s="191"/>
      <c r="K606" s="191"/>
      <c r="L606" s="197"/>
      <c r="M606" s="198"/>
      <c r="N606" s="199"/>
      <c r="O606" s="199"/>
      <c r="P606" s="199"/>
      <c r="Q606" s="199"/>
      <c r="R606" s="199"/>
      <c r="S606" s="199"/>
      <c r="T606" s="200"/>
      <c r="AT606" s="201" t="s">
        <v>160</v>
      </c>
      <c r="AU606" s="201" t="s">
        <v>83</v>
      </c>
      <c r="AV606" s="13" t="s">
        <v>83</v>
      </c>
      <c r="AW606" s="13" t="s">
        <v>34</v>
      </c>
      <c r="AX606" s="13" t="s">
        <v>73</v>
      </c>
      <c r="AY606" s="201" t="s">
        <v>150</v>
      </c>
    </row>
    <row r="607" spans="1:65" s="14" customFormat="1" ht="11.25">
      <c r="B607" s="202"/>
      <c r="C607" s="203"/>
      <c r="D607" s="192" t="s">
        <v>160</v>
      </c>
      <c r="E607" s="204" t="s">
        <v>21</v>
      </c>
      <c r="F607" s="205" t="s">
        <v>162</v>
      </c>
      <c r="G607" s="203"/>
      <c r="H607" s="206">
        <v>188.21799999999999</v>
      </c>
      <c r="I607" s="207"/>
      <c r="J607" s="203"/>
      <c r="K607" s="203"/>
      <c r="L607" s="208"/>
      <c r="M607" s="209"/>
      <c r="N607" s="210"/>
      <c r="O607" s="210"/>
      <c r="P607" s="210"/>
      <c r="Q607" s="210"/>
      <c r="R607" s="210"/>
      <c r="S607" s="210"/>
      <c r="T607" s="211"/>
      <c r="AT607" s="212" t="s">
        <v>160</v>
      </c>
      <c r="AU607" s="212" t="s">
        <v>83</v>
      </c>
      <c r="AV607" s="14" t="s">
        <v>157</v>
      </c>
      <c r="AW607" s="14" t="s">
        <v>34</v>
      </c>
      <c r="AX607" s="14" t="s">
        <v>81</v>
      </c>
      <c r="AY607" s="212" t="s">
        <v>150</v>
      </c>
    </row>
    <row r="608" spans="1:65" s="2" customFormat="1" ht="37.9" customHeight="1">
      <c r="A608" s="37"/>
      <c r="B608" s="38"/>
      <c r="C608" s="172" t="s">
        <v>462</v>
      </c>
      <c r="D608" s="172" t="s">
        <v>152</v>
      </c>
      <c r="E608" s="173" t="s">
        <v>691</v>
      </c>
      <c r="F608" s="174" t="s">
        <v>692</v>
      </c>
      <c r="G608" s="175" t="s">
        <v>182</v>
      </c>
      <c r="H608" s="176">
        <v>2.52</v>
      </c>
      <c r="I608" s="177"/>
      <c r="J608" s="178">
        <f>ROUND(I608*H608,2)</f>
        <v>0</v>
      </c>
      <c r="K608" s="174" t="s">
        <v>156</v>
      </c>
      <c r="L608" s="42"/>
      <c r="M608" s="179" t="s">
        <v>21</v>
      </c>
      <c r="N608" s="180" t="s">
        <v>44</v>
      </c>
      <c r="O608" s="67"/>
      <c r="P608" s="181">
        <f>O608*H608</f>
        <v>0</v>
      </c>
      <c r="Q608" s="181">
        <v>0</v>
      </c>
      <c r="R608" s="181">
        <f>Q608*H608</f>
        <v>0</v>
      </c>
      <c r="S608" s="181">
        <v>0</v>
      </c>
      <c r="T608" s="182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183" t="s">
        <v>157</v>
      </c>
      <c r="AT608" s="183" t="s">
        <v>152</v>
      </c>
      <c r="AU608" s="183" t="s">
        <v>83</v>
      </c>
      <c r="AY608" s="20" t="s">
        <v>150</v>
      </c>
      <c r="BE608" s="184">
        <f>IF(N608="základní",J608,0)</f>
        <v>0</v>
      </c>
      <c r="BF608" s="184">
        <f>IF(N608="snížená",J608,0)</f>
        <v>0</v>
      </c>
      <c r="BG608" s="184">
        <f>IF(N608="zákl. přenesená",J608,0)</f>
        <v>0</v>
      </c>
      <c r="BH608" s="184">
        <f>IF(N608="sníž. přenesená",J608,0)</f>
        <v>0</v>
      </c>
      <c r="BI608" s="184">
        <f>IF(N608="nulová",J608,0)</f>
        <v>0</v>
      </c>
      <c r="BJ608" s="20" t="s">
        <v>81</v>
      </c>
      <c r="BK608" s="184">
        <f>ROUND(I608*H608,2)</f>
        <v>0</v>
      </c>
      <c r="BL608" s="20" t="s">
        <v>157</v>
      </c>
      <c r="BM608" s="183" t="s">
        <v>693</v>
      </c>
    </row>
    <row r="609" spans="1:65" s="2" customFormat="1" ht="11.25">
      <c r="A609" s="37"/>
      <c r="B609" s="38"/>
      <c r="C609" s="39"/>
      <c r="D609" s="185" t="s">
        <v>158</v>
      </c>
      <c r="E609" s="39"/>
      <c r="F609" s="186" t="s">
        <v>694</v>
      </c>
      <c r="G609" s="39"/>
      <c r="H609" s="39"/>
      <c r="I609" s="187"/>
      <c r="J609" s="39"/>
      <c r="K609" s="39"/>
      <c r="L609" s="42"/>
      <c r="M609" s="188"/>
      <c r="N609" s="189"/>
      <c r="O609" s="67"/>
      <c r="P609" s="67"/>
      <c r="Q609" s="67"/>
      <c r="R609" s="67"/>
      <c r="S609" s="67"/>
      <c r="T609" s="68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T609" s="20" t="s">
        <v>158</v>
      </c>
      <c r="AU609" s="20" t="s">
        <v>83</v>
      </c>
    </row>
    <row r="610" spans="1:65" s="15" customFormat="1" ht="11.25">
      <c r="B610" s="213"/>
      <c r="C610" s="214"/>
      <c r="D610" s="192" t="s">
        <v>160</v>
      </c>
      <c r="E610" s="215" t="s">
        <v>21</v>
      </c>
      <c r="F610" s="216" t="s">
        <v>185</v>
      </c>
      <c r="G610" s="214"/>
      <c r="H610" s="215" t="s">
        <v>21</v>
      </c>
      <c r="I610" s="217"/>
      <c r="J610" s="214"/>
      <c r="K610" s="214"/>
      <c r="L610" s="218"/>
      <c r="M610" s="219"/>
      <c r="N610" s="220"/>
      <c r="O610" s="220"/>
      <c r="P610" s="220"/>
      <c r="Q610" s="220"/>
      <c r="R610" s="220"/>
      <c r="S610" s="220"/>
      <c r="T610" s="221"/>
      <c r="AT610" s="222" t="s">
        <v>160</v>
      </c>
      <c r="AU610" s="222" t="s">
        <v>83</v>
      </c>
      <c r="AV610" s="15" t="s">
        <v>81</v>
      </c>
      <c r="AW610" s="15" t="s">
        <v>34</v>
      </c>
      <c r="AX610" s="15" t="s">
        <v>73</v>
      </c>
      <c r="AY610" s="222" t="s">
        <v>150</v>
      </c>
    </row>
    <row r="611" spans="1:65" s="13" customFormat="1" ht="11.25">
      <c r="B611" s="190"/>
      <c r="C611" s="191"/>
      <c r="D611" s="192" t="s">
        <v>160</v>
      </c>
      <c r="E611" s="193" t="s">
        <v>21</v>
      </c>
      <c r="F611" s="194" t="s">
        <v>695</v>
      </c>
      <c r="G611" s="191"/>
      <c r="H611" s="195">
        <v>2.52</v>
      </c>
      <c r="I611" s="196"/>
      <c r="J611" s="191"/>
      <c r="K611" s="191"/>
      <c r="L611" s="197"/>
      <c r="M611" s="198"/>
      <c r="N611" s="199"/>
      <c r="O611" s="199"/>
      <c r="P611" s="199"/>
      <c r="Q611" s="199"/>
      <c r="R611" s="199"/>
      <c r="S611" s="199"/>
      <c r="T611" s="200"/>
      <c r="AT611" s="201" t="s">
        <v>160</v>
      </c>
      <c r="AU611" s="201" t="s">
        <v>83</v>
      </c>
      <c r="AV611" s="13" t="s">
        <v>83</v>
      </c>
      <c r="AW611" s="13" t="s">
        <v>34</v>
      </c>
      <c r="AX611" s="13" t="s">
        <v>73</v>
      </c>
      <c r="AY611" s="201" t="s">
        <v>150</v>
      </c>
    </row>
    <row r="612" spans="1:65" s="14" customFormat="1" ht="11.25">
      <c r="B612" s="202"/>
      <c r="C612" s="203"/>
      <c r="D612" s="192" t="s">
        <v>160</v>
      </c>
      <c r="E612" s="204" t="s">
        <v>21</v>
      </c>
      <c r="F612" s="205" t="s">
        <v>162</v>
      </c>
      <c r="G612" s="203"/>
      <c r="H612" s="206">
        <v>2.52</v>
      </c>
      <c r="I612" s="207"/>
      <c r="J612" s="203"/>
      <c r="K612" s="203"/>
      <c r="L612" s="208"/>
      <c r="M612" s="209"/>
      <c r="N612" s="210"/>
      <c r="O612" s="210"/>
      <c r="P612" s="210"/>
      <c r="Q612" s="210"/>
      <c r="R612" s="210"/>
      <c r="S612" s="210"/>
      <c r="T612" s="211"/>
      <c r="AT612" s="212" t="s">
        <v>160</v>
      </c>
      <c r="AU612" s="212" t="s">
        <v>83</v>
      </c>
      <c r="AV612" s="14" t="s">
        <v>157</v>
      </c>
      <c r="AW612" s="14" t="s">
        <v>34</v>
      </c>
      <c r="AX612" s="14" t="s">
        <v>81</v>
      </c>
      <c r="AY612" s="212" t="s">
        <v>150</v>
      </c>
    </row>
    <row r="613" spans="1:65" s="2" customFormat="1" ht="37.9" customHeight="1">
      <c r="A613" s="37"/>
      <c r="B613" s="38"/>
      <c r="C613" s="172" t="s">
        <v>696</v>
      </c>
      <c r="D613" s="172" t="s">
        <v>152</v>
      </c>
      <c r="E613" s="173" t="s">
        <v>697</v>
      </c>
      <c r="F613" s="174" t="s">
        <v>698</v>
      </c>
      <c r="G613" s="175" t="s">
        <v>182</v>
      </c>
      <c r="H613" s="176">
        <v>206.61500000000001</v>
      </c>
      <c r="I613" s="177"/>
      <c r="J613" s="178">
        <f>ROUND(I613*H613,2)</f>
        <v>0</v>
      </c>
      <c r="K613" s="174" t="s">
        <v>156</v>
      </c>
      <c r="L613" s="42"/>
      <c r="M613" s="179" t="s">
        <v>21</v>
      </c>
      <c r="N613" s="180" t="s">
        <v>44</v>
      </c>
      <c r="O613" s="67"/>
      <c r="P613" s="181">
        <f>O613*H613</f>
        <v>0</v>
      </c>
      <c r="Q613" s="181">
        <v>0</v>
      </c>
      <c r="R613" s="181">
        <f>Q613*H613</f>
        <v>0</v>
      </c>
      <c r="S613" s="181">
        <v>0</v>
      </c>
      <c r="T613" s="182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183" t="s">
        <v>157</v>
      </c>
      <c r="AT613" s="183" t="s">
        <v>152</v>
      </c>
      <c r="AU613" s="183" t="s">
        <v>83</v>
      </c>
      <c r="AY613" s="20" t="s">
        <v>150</v>
      </c>
      <c r="BE613" s="184">
        <f>IF(N613="základní",J613,0)</f>
        <v>0</v>
      </c>
      <c r="BF613" s="184">
        <f>IF(N613="snížená",J613,0)</f>
        <v>0</v>
      </c>
      <c r="BG613" s="184">
        <f>IF(N613="zákl. přenesená",J613,0)</f>
        <v>0</v>
      </c>
      <c r="BH613" s="184">
        <f>IF(N613="sníž. přenesená",J613,0)</f>
        <v>0</v>
      </c>
      <c r="BI613" s="184">
        <f>IF(N613="nulová",J613,0)</f>
        <v>0</v>
      </c>
      <c r="BJ613" s="20" t="s">
        <v>81</v>
      </c>
      <c r="BK613" s="184">
        <f>ROUND(I613*H613,2)</f>
        <v>0</v>
      </c>
      <c r="BL613" s="20" t="s">
        <v>157</v>
      </c>
      <c r="BM613" s="183" t="s">
        <v>699</v>
      </c>
    </row>
    <row r="614" spans="1:65" s="2" customFormat="1" ht="11.25">
      <c r="A614" s="37"/>
      <c r="B614" s="38"/>
      <c r="C614" s="39"/>
      <c r="D614" s="185" t="s">
        <v>158</v>
      </c>
      <c r="E614" s="39"/>
      <c r="F614" s="186" t="s">
        <v>700</v>
      </c>
      <c r="G614" s="39"/>
      <c r="H614" s="39"/>
      <c r="I614" s="187"/>
      <c r="J614" s="39"/>
      <c r="K614" s="39"/>
      <c r="L614" s="42"/>
      <c r="M614" s="188"/>
      <c r="N614" s="189"/>
      <c r="O614" s="67"/>
      <c r="P614" s="67"/>
      <c r="Q614" s="67"/>
      <c r="R614" s="67"/>
      <c r="S614" s="67"/>
      <c r="T614" s="68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20" t="s">
        <v>158</v>
      </c>
      <c r="AU614" s="20" t="s">
        <v>83</v>
      </c>
    </row>
    <row r="615" spans="1:65" s="12" customFormat="1" ht="22.9" customHeight="1">
      <c r="B615" s="156"/>
      <c r="C615" s="157"/>
      <c r="D615" s="158" t="s">
        <v>72</v>
      </c>
      <c r="E615" s="170" t="s">
        <v>701</v>
      </c>
      <c r="F615" s="170" t="s">
        <v>702</v>
      </c>
      <c r="G615" s="157"/>
      <c r="H615" s="157"/>
      <c r="I615" s="160"/>
      <c r="J615" s="171">
        <f>BK615</f>
        <v>0</v>
      </c>
      <c r="K615" s="157"/>
      <c r="L615" s="162"/>
      <c r="M615" s="163"/>
      <c r="N615" s="164"/>
      <c r="O615" s="164"/>
      <c r="P615" s="165">
        <f>SUM(P616:P636)</f>
        <v>0</v>
      </c>
      <c r="Q615" s="164"/>
      <c r="R615" s="165">
        <f>SUM(R616:R636)</f>
        <v>0</v>
      </c>
      <c r="S615" s="164"/>
      <c r="T615" s="166">
        <f>SUM(T616:T636)</f>
        <v>0</v>
      </c>
      <c r="AR615" s="167" t="s">
        <v>81</v>
      </c>
      <c r="AT615" s="168" t="s">
        <v>72</v>
      </c>
      <c r="AU615" s="168" t="s">
        <v>81</v>
      </c>
      <c r="AY615" s="167" t="s">
        <v>150</v>
      </c>
      <c r="BK615" s="169">
        <f>SUM(BK616:BK636)</f>
        <v>0</v>
      </c>
    </row>
    <row r="616" spans="1:65" s="2" customFormat="1" ht="37.9" customHeight="1">
      <c r="A616" s="37"/>
      <c r="B616" s="38"/>
      <c r="C616" s="172" t="s">
        <v>469</v>
      </c>
      <c r="D616" s="172" t="s">
        <v>152</v>
      </c>
      <c r="E616" s="173" t="s">
        <v>703</v>
      </c>
      <c r="F616" s="174" t="s">
        <v>704</v>
      </c>
      <c r="G616" s="175" t="s">
        <v>214</v>
      </c>
      <c r="H616" s="176">
        <v>109.68600000000001</v>
      </c>
      <c r="I616" s="177"/>
      <c r="J616" s="178">
        <f>ROUND(I616*H616,2)</f>
        <v>0</v>
      </c>
      <c r="K616" s="174" t="s">
        <v>156</v>
      </c>
      <c r="L616" s="42"/>
      <c r="M616" s="179" t="s">
        <v>21</v>
      </c>
      <c r="N616" s="180" t="s">
        <v>44</v>
      </c>
      <c r="O616" s="67"/>
      <c r="P616" s="181">
        <f>O616*H616</f>
        <v>0</v>
      </c>
      <c r="Q616" s="181">
        <v>0</v>
      </c>
      <c r="R616" s="181">
        <f>Q616*H616</f>
        <v>0</v>
      </c>
      <c r="S616" s="181">
        <v>0</v>
      </c>
      <c r="T616" s="182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83" t="s">
        <v>157</v>
      </c>
      <c r="AT616" s="183" t="s">
        <v>152</v>
      </c>
      <c r="AU616" s="183" t="s">
        <v>83</v>
      </c>
      <c r="AY616" s="20" t="s">
        <v>150</v>
      </c>
      <c r="BE616" s="184">
        <f>IF(N616="základní",J616,0)</f>
        <v>0</v>
      </c>
      <c r="BF616" s="184">
        <f>IF(N616="snížená",J616,0)</f>
        <v>0</v>
      </c>
      <c r="BG616" s="184">
        <f>IF(N616="zákl. přenesená",J616,0)</f>
        <v>0</v>
      </c>
      <c r="BH616" s="184">
        <f>IF(N616="sníž. přenesená",J616,0)</f>
        <v>0</v>
      </c>
      <c r="BI616" s="184">
        <f>IF(N616="nulová",J616,0)</f>
        <v>0</v>
      </c>
      <c r="BJ616" s="20" t="s">
        <v>81</v>
      </c>
      <c r="BK616" s="184">
        <f>ROUND(I616*H616,2)</f>
        <v>0</v>
      </c>
      <c r="BL616" s="20" t="s">
        <v>157</v>
      </c>
      <c r="BM616" s="183" t="s">
        <v>705</v>
      </c>
    </row>
    <row r="617" spans="1:65" s="2" customFormat="1" ht="11.25">
      <c r="A617" s="37"/>
      <c r="B617" s="38"/>
      <c r="C617" s="39"/>
      <c r="D617" s="185" t="s">
        <v>158</v>
      </c>
      <c r="E617" s="39"/>
      <c r="F617" s="186" t="s">
        <v>706</v>
      </c>
      <c r="G617" s="39"/>
      <c r="H617" s="39"/>
      <c r="I617" s="187"/>
      <c r="J617" s="39"/>
      <c r="K617" s="39"/>
      <c r="L617" s="42"/>
      <c r="M617" s="188"/>
      <c r="N617" s="189"/>
      <c r="O617" s="67"/>
      <c r="P617" s="67"/>
      <c r="Q617" s="67"/>
      <c r="R617" s="67"/>
      <c r="S617" s="67"/>
      <c r="T617" s="68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20" t="s">
        <v>158</v>
      </c>
      <c r="AU617" s="20" t="s">
        <v>83</v>
      </c>
    </row>
    <row r="618" spans="1:65" s="2" customFormat="1" ht="33" customHeight="1">
      <c r="A618" s="37"/>
      <c r="B618" s="38"/>
      <c r="C618" s="172" t="s">
        <v>707</v>
      </c>
      <c r="D618" s="172" t="s">
        <v>152</v>
      </c>
      <c r="E618" s="173" t="s">
        <v>708</v>
      </c>
      <c r="F618" s="174" t="s">
        <v>709</v>
      </c>
      <c r="G618" s="175" t="s">
        <v>214</v>
      </c>
      <c r="H618" s="176">
        <v>109.68600000000001</v>
      </c>
      <c r="I618" s="177"/>
      <c r="J618" s="178">
        <f>ROUND(I618*H618,2)</f>
        <v>0</v>
      </c>
      <c r="K618" s="174" t="s">
        <v>156</v>
      </c>
      <c r="L618" s="42"/>
      <c r="M618" s="179" t="s">
        <v>21</v>
      </c>
      <c r="N618" s="180" t="s">
        <v>44</v>
      </c>
      <c r="O618" s="67"/>
      <c r="P618" s="181">
        <f>O618*H618</f>
        <v>0</v>
      </c>
      <c r="Q618" s="181">
        <v>0</v>
      </c>
      <c r="R618" s="181">
        <f>Q618*H618</f>
        <v>0</v>
      </c>
      <c r="S618" s="181">
        <v>0</v>
      </c>
      <c r="T618" s="182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83" t="s">
        <v>157</v>
      </c>
      <c r="AT618" s="183" t="s">
        <v>152</v>
      </c>
      <c r="AU618" s="183" t="s">
        <v>83</v>
      </c>
      <c r="AY618" s="20" t="s">
        <v>150</v>
      </c>
      <c r="BE618" s="184">
        <f>IF(N618="základní",J618,0)</f>
        <v>0</v>
      </c>
      <c r="BF618" s="184">
        <f>IF(N618="snížená",J618,0)</f>
        <v>0</v>
      </c>
      <c r="BG618" s="184">
        <f>IF(N618="zákl. přenesená",J618,0)</f>
        <v>0</v>
      </c>
      <c r="BH618" s="184">
        <f>IF(N618="sníž. přenesená",J618,0)</f>
        <v>0</v>
      </c>
      <c r="BI618" s="184">
        <f>IF(N618="nulová",J618,0)</f>
        <v>0</v>
      </c>
      <c r="BJ618" s="20" t="s">
        <v>81</v>
      </c>
      <c r="BK618" s="184">
        <f>ROUND(I618*H618,2)</f>
        <v>0</v>
      </c>
      <c r="BL618" s="20" t="s">
        <v>157</v>
      </c>
      <c r="BM618" s="183" t="s">
        <v>710</v>
      </c>
    </row>
    <row r="619" spans="1:65" s="2" customFormat="1" ht="11.25">
      <c r="A619" s="37"/>
      <c r="B619" s="38"/>
      <c r="C619" s="39"/>
      <c r="D619" s="185" t="s">
        <v>158</v>
      </c>
      <c r="E619" s="39"/>
      <c r="F619" s="186" t="s">
        <v>711</v>
      </c>
      <c r="G619" s="39"/>
      <c r="H619" s="39"/>
      <c r="I619" s="187"/>
      <c r="J619" s="39"/>
      <c r="K619" s="39"/>
      <c r="L619" s="42"/>
      <c r="M619" s="188"/>
      <c r="N619" s="189"/>
      <c r="O619" s="67"/>
      <c r="P619" s="67"/>
      <c r="Q619" s="67"/>
      <c r="R619" s="67"/>
      <c r="S619" s="67"/>
      <c r="T619" s="68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20" t="s">
        <v>158</v>
      </c>
      <c r="AU619" s="20" t="s">
        <v>83</v>
      </c>
    </row>
    <row r="620" spans="1:65" s="2" customFormat="1" ht="44.25" customHeight="1">
      <c r="A620" s="37"/>
      <c r="B620" s="38"/>
      <c r="C620" s="172" t="s">
        <v>474</v>
      </c>
      <c r="D620" s="172" t="s">
        <v>152</v>
      </c>
      <c r="E620" s="173" t="s">
        <v>712</v>
      </c>
      <c r="F620" s="174" t="s">
        <v>713</v>
      </c>
      <c r="G620" s="175" t="s">
        <v>214</v>
      </c>
      <c r="H620" s="176">
        <v>1645.29</v>
      </c>
      <c r="I620" s="177"/>
      <c r="J620" s="178">
        <f>ROUND(I620*H620,2)</f>
        <v>0</v>
      </c>
      <c r="K620" s="174" t="s">
        <v>156</v>
      </c>
      <c r="L620" s="42"/>
      <c r="M620" s="179" t="s">
        <v>21</v>
      </c>
      <c r="N620" s="180" t="s">
        <v>44</v>
      </c>
      <c r="O620" s="67"/>
      <c r="P620" s="181">
        <f>O620*H620</f>
        <v>0</v>
      </c>
      <c r="Q620" s="181">
        <v>0</v>
      </c>
      <c r="R620" s="181">
        <f>Q620*H620</f>
        <v>0</v>
      </c>
      <c r="S620" s="181">
        <v>0</v>
      </c>
      <c r="T620" s="182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83" t="s">
        <v>157</v>
      </c>
      <c r="AT620" s="183" t="s">
        <v>152</v>
      </c>
      <c r="AU620" s="183" t="s">
        <v>83</v>
      </c>
      <c r="AY620" s="20" t="s">
        <v>150</v>
      </c>
      <c r="BE620" s="184">
        <f>IF(N620="základní",J620,0)</f>
        <v>0</v>
      </c>
      <c r="BF620" s="184">
        <f>IF(N620="snížená",J620,0)</f>
        <v>0</v>
      </c>
      <c r="BG620" s="184">
        <f>IF(N620="zákl. přenesená",J620,0)</f>
        <v>0</v>
      </c>
      <c r="BH620" s="184">
        <f>IF(N620="sníž. přenesená",J620,0)</f>
        <v>0</v>
      </c>
      <c r="BI620" s="184">
        <f>IF(N620="nulová",J620,0)</f>
        <v>0</v>
      </c>
      <c r="BJ620" s="20" t="s">
        <v>81</v>
      </c>
      <c r="BK620" s="184">
        <f>ROUND(I620*H620,2)</f>
        <v>0</v>
      </c>
      <c r="BL620" s="20" t="s">
        <v>157</v>
      </c>
      <c r="BM620" s="183" t="s">
        <v>714</v>
      </c>
    </row>
    <row r="621" spans="1:65" s="2" customFormat="1" ht="11.25">
      <c r="A621" s="37"/>
      <c r="B621" s="38"/>
      <c r="C621" s="39"/>
      <c r="D621" s="185" t="s">
        <v>158</v>
      </c>
      <c r="E621" s="39"/>
      <c r="F621" s="186" t="s">
        <v>715</v>
      </c>
      <c r="G621" s="39"/>
      <c r="H621" s="39"/>
      <c r="I621" s="187"/>
      <c r="J621" s="39"/>
      <c r="K621" s="39"/>
      <c r="L621" s="42"/>
      <c r="M621" s="188"/>
      <c r="N621" s="189"/>
      <c r="O621" s="67"/>
      <c r="P621" s="67"/>
      <c r="Q621" s="67"/>
      <c r="R621" s="67"/>
      <c r="S621" s="67"/>
      <c r="T621" s="68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20" t="s">
        <v>158</v>
      </c>
      <c r="AU621" s="20" t="s">
        <v>83</v>
      </c>
    </row>
    <row r="622" spans="1:65" s="13" customFormat="1" ht="11.25">
      <c r="B622" s="190"/>
      <c r="C622" s="191"/>
      <c r="D622" s="192" t="s">
        <v>160</v>
      </c>
      <c r="E622" s="193" t="s">
        <v>21</v>
      </c>
      <c r="F622" s="194" t="s">
        <v>716</v>
      </c>
      <c r="G622" s="191"/>
      <c r="H622" s="195">
        <v>1645.29</v>
      </c>
      <c r="I622" s="196"/>
      <c r="J622" s="191"/>
      <c r="K622" s="191"/>
      <c r="L622" s="197"/>
      <c r="M622" s="198"/>
      <c r="N622" s="199"/>
      <c r="O622" s="199"/>
      <c r="P622" s="199"/>
      <c r="Q622" s="199"/>
      <c r="R622" s="199"/>
      <c r="S622" s="199"/>
      <c r="T622" s="200"/>
      <c r="AT622" s="201" t="s">
        <v>160</v>
      </c>
      <c r="AU622" s="201" t="s">
        <v>83</v>
      </c>
      <c r="AV622" s="13" t="s">
        <v>83</v>
      </c>
      <c r="AW622" s="13" t="s">
        <v>34</v>
      </c>
      <c r="AX622" s="13" t="s">
        <v>73</v>
      </c>
      <c r="AY622" s="201" t="s">
        <v>150</v>
      </c>
    </row>
    <row r="623" spans="1:65" s="14" customFormat="1" ht="11.25">
      <c r="B623" s="202"/>
      <c r="C623" s="203"/>
      <c r="D623" s="192" t="s">
        <v>160</v>
      </c>
      <c r="E623" s="204" t="s">
        <v>21</v>
      </c>
      <c r="F623" s="205" t="s">
        <v>162</v>
      </c>
      <c r="G623" s="203"/>
      <c r="H623" s="206">
        <v>1645.29</v>
      </c>
      <c r="I623" s="207"/>
      <c r="J623" s="203"/>
      <c r="K623" s="203"/>
      <c r="L623" s="208"/>
      <c r="M623" s="209"/>
      <c r="N623" s="210"/>
      <c r="O623" s="210"/>
      <c r="P623" s="210"/>
      <c r="Q623" s="210"/>
      <c r="R623" s="210"/>
      <c r="S623" s="210"/>
      <c r="T623" s="211"/>
      <c r="AT623" s="212" t="s">
        <v>160</v>
      </c>
      <c r="AU623" s="212" t="s">
        <v>83</v>
      </c>
      <c r="AV623" s="14" t="s">
        <v>157</v>
      </c>
      <c r="AW623" s="14" t="s">
        <v>34</v>
      </c>
      <c r="AX623" s="14" t="s">
        <v>81</v>
      </c>
      <c r="AY623" s="212" t="s">
        <v>150</v>
      </c>
    </row>
    <row r="624" spans="1:65" s="2" customFormat="1" ht="44.25" customHeight="1">
      <c r="A624" s="37"/>
      <c r="B624" s="38"/>
      <c r="C624" s="172" t="s">
        <v>717</v>
      </c>
      <c r="D624" s="172" t="s">
        <v>152</v>
      </c>
      <c r="E624" s="173" t="s">
        <v>718</v>
      </c>
      <c r="F624" s="174" t="s">
        <v>719</v>
      </c>
      <c r="G624" s="175" t="s">
        <v>214</v>
      </c>
      <c r="H624" s="176">
        <v>16.53</v>
      </c>
      <c r="I624" s="177"/>
      <c r="J624" s="178">
        <f>ROUND(I624*H624,2)</f>
        <v>0</v>
      </c>
      <c r="K624" s="174" t="s">
        <v>156</v>
      </c>
      <c r="L624" s="42"/>
      <c r="M624" s="179" t="s">
        <v>21</v>
      </c>
      <c r="N624" s="180" t="s">
        <v>44</v>
      </c>
      <c r="O624" s="67"/>
      <c r="P624" s="181">
        <f>O624*H624</f>
        <v>0</v>
      </c>
      <c r="Q624" s="181">
        <v>0</v>
      </c>
      <c r="R624" s="181">
        <f>Q624*H624</f>
        <v>0</v>
      </c>
      <c r="S624" s="181">
        <v>0</v>
      </c>
      <c r="T624" s="182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83" t="s">
        <v>157</v>
      </c>
      <c r="AT624" s="183" t="s">
        <v>152</v>
      </c>
      <c r="AU624" s="183" t="s">
        <v>83</v>
      </c>
      <c r="AY624" s="20" t="s">
        <v>150</v>
      </c>
      <c r="BE624" s="184">
        <f>IF(N624="základní",J624,0)</f>
        <v>0</v>
      </c>
      <c r="BF624" s="184">
        <f>IF(N624="snížená",J624,0)</f>
        <v>0</v>
      </c>
      <c r="BG624" s="184">
        <f>IF(N624="zákl. přenesená",J624,0)</f>
        <v>0</v>
      </c>
      <c r="BH624" s="184">
        <f>IF(N624="sníž. přenesená",J624,0)</f>
        <v>0</v>
      </c>
      <c r="BI624" s="184">
        <f>IF(N624="nulová",J624,0)</f>
        <v>0</v>
      </c>
      <c r="BJ624" s="20" t="s">
        <v>81</v>
      </c>
      <c r="BK624" s="184">
        <f>ROUND(I624*H624,2)</f>
        <v>0</v>
      </c>
      <c r="BL624" s="20" t="s">
        <v>157</v>
      </c>
      <c r="BM624" s="183" t="s">
        <v>720</v>
      </c>
    </row>
    <row r="625" spans="1:65" s="2" customFormat="1" ht="11.25">
      <c r="A625" s="37"/>
      <c r="B625" s="38"/>
      <c r="C625" s="39"/>
      <c r="D625" s="185" t="s">
        <v>158</v>
      </c>
      <c r="E625" s="39"/>
      <c r="F625" s="186" t="s">
        <v>721</v>
      </c>
      <c r="G625" s="39"/>
      <c r="H625" s="39"/>
      <c r="I625" s="187"/>
      <c r="J625" s="39"/>
      <c r="K625" s="39"/>
      <c r="L625" s="42"/>
      <c r="M625" s="188"/>
      <c r="N625" s="189"/>
      <c r="O625" s="67"/>
      <c r="P625" s="67"/>
      <c r="Q625" s="67"/>
      <c r="R625" s="67"/>
      <c r="S625" s="67"/>
      <c r="T625" s="68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20" t="s">
        <v>158</v>
      </c>
      <c r="AU625" s="20" t="s">
        <v>83</v>
      </c>
    </row>
    <row r="626" spans="1:65" s="2" customFormat="1" ht="44.25" customHeight="1">
      <c r="A626" s="37"/>
      <c r="B626" s="38"/>
      <c r="C626" s="172" t="s">
        <v>481</v>
      </c>
      <c r="D626" s="172" t="s">
        <v>152</v>
      </c>
      <c r="E626" s="173" t="s">
        <v>722</v>
      </c>
      <c r="F626" s="174" t="s">
        <v>723</v>
      </c>
      <c r="G626" s="175" t="s">
        <v>214</v>
      </c>
      <c r="H626" s="176">
        <v>23.417999999999999</v>
      </c>
      <c r="I626" s="177"/>
      <c r="J626" s="178">
        <f>ROUND(I626*H626,2)</f>
        <v>0</v>
      </c>
      <c r="K626" s="174" t="s">
        <v>156</v>
      </c>
      <c r="L626" s="42"/>
      <c r="M626" s="179" t="s">
        <v>21</v>
      </c>
      <c r="N626" s="180" t="s">
        <v>44</v>
      </c>
      <c r="O626" s="67"/>
      <c r="P626" s="181">
        <f>O626*H626</f>
        <v>0</v>
      </c>
      <c r="Q626" s="181">
        <v>0</v>
      </c>
      <c r="R626" s="181">
        <f>Q626*H626</f>
        <v>0</v>
      </c>
      <c r="S626" s="181">
        <v>0</v>
      </c>
      <c r="T626" s="182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83" t="s">
        <v>157</v>
      </c>
      <c r="AT626" s="183" t="s">
        <v>152</v>
      </c>
      <c r="AU626" s="183" t="s">
        <v>83</v>
      </c>
      <c r="AY626" s="20" t="s">
        <v>150</v>
      </c>
      <c r="BE626" s="184">
        <f>IF(N626="základní",J626,0)</f>
        <v>0</v>
      </c>
      <c r="BF626" s="184">
        <f>IF(N626="snížená",J626,0)</f>
        <v>0</v>
      </c>
      <c r="BG626" s="184">
        <f>IF(N626="zákl. přenesená",J626,0)</f>
        <v>0</v>
      </c>
      <c r="BH626" s="184">
        <f>IF(N626="sníž. přenesená",J626,0)</f>
        <v>0</v>
      </c>
      <c r="BI626" s="184">
        <f>IF(N626="nulová",J626,0)</f>
        <v>0</v>
      </c>
      <c r="BJ626" s="20" t="s">
        <v>81</v>
      </c>
      <c r="BK626" s="184">
        <f>ROUND(I626*H626,2)</f>
        <v>0</v>
      </c>
      <c r="BL626" s="20" t="s">
        <v>157</v>
      </c>
      <c r="BM626" s="183" t="s">
        <v>724</v>
      </c>
    </row>
    <row r="627" spans="1:65" s="2" customFormat="1" ht="11.25">
      <c r="A627" s="37"/>
      <c r="B627" s="38"/>
      <c r="C627" s="39"/>
      <c r="D627" s="185" t="s">
        <v>158</v>
      </c>
      <c r="E627" s="39"/>
      <c r="F627" s="186" t="s">
        <v>725</v>
      </c>
      <c r="G627" s="39"/>
      <c r="H627" s="39"/>
      <c r="I627" s="187"/>
      <c r="J627" s="39"/>
      <c r="K627" s="39"/>
      <c r="L627" s="42"/>
      <c r="M627" s="188"/>
      <c r="N627" s="189"/>
      <c r="O627" s="67"/>
      <c r="P627" s="67"/>
      <c r="Q627" s="67"/>
      <c r="R627" s="67"/>
      <c r="S627" s="67"/>
      <c r="T627" s="68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T627" s="20" t="s">
        <v>158</v>
      </c>
      <c r="AU627" s="20" t="s">
        <v>83</v>
      </c>
    </row>
    <row r="628" spans="1:65" s="2" customFormat="1" ht="37.9" customHeight="1">
      <c r="A628" s="37"/>
      <c r="B628" s="38"/>
      <c r="C628" s="172" t="s">
        <v>726</v>
      </c>
      <c r="D628" s="172" t="s">
        <v>152</v>
      </c>
      <c r="E628" s="173" t="s">
        <v>727</v>
      </c>
      <c r="F628" s="174" t="s">
        <v>728</v>
      </c>
      <c r="G628" s="175" t="s">
        <v>214</v>
      </c>
      <c r="H628" s="176">
        <v>13.167999999999999</v>
      </c>
      <c r="I628" s="177"/>
      <c r="J628" s="178">
        <f>ROUND(I628*H628,2)</f>
        <v>0</v>
      </c>
      <c r="K628" s="174" t="s">
        <v>156</v>
      </c>
      <c r="L628" s="42"/>
      <c r="M628" s="179" t="s">
        <v>21</v>
      </c>
      <c r="N628" s="180" t="s">
        <v>44</v>
      </c>
      <c r="O628" s="67"/>
      <c r="P628" s="181">
        <f>O628*H628</f>
        <v>0</v>
      </c>
      <c r="Q628" s="181">
        <v>0</v>
      </c>
      <c r="R628" s="181">
        <f>Q628*H628</f>
        <v>0</v>
      </c>
      <c r="S628" s="181">
        <v>0</v>
      </c>
      <c r="T628" s="182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3" t="s">
        <v>157</v>
      </c>
      <c r="AT628" s="183" t="s">
        <v>152</v>
      </c>
      <c r="AU628" s="183" t="s">
        <v>83</v>
      </c>
      <c r="AY628" s="20" t="s">
        <v>150</v>
      </c>
      <c r="BE628" s="184">
        <f>IF(N628="základní",J628,0)</f>
        <v>0</v>
      </c>
      <c r="BF628" s="184">
        <f>IF(N628="snížená",J628,0)</f>
        <v>0</v>
      </c>
      <c r="BG628" s="184">
        <f>IF(N628="zákl. přenesená",J628,0)</f>
        <v>0</v>
      </c>
      <c r="BH628" s="184">
        <f>IF(N628="sníž. přenesená",J628,0)</f>
        <v>0</v>
      </c>
      <c r="BI628" s="184">
        <f>IF(N628="nulová",J628,0)</f>
        <v>0</v>
      </c>
      <c r="BJ628" s="20" t="s">
        <v>81</v>
      </c>
      <c r="BK628" s="184">
        <f>ROUND(I628*H628,2)</f>
        <v>0</v>
      </c>
      <c r="BL628" s="20" t="s">
        <v>157</v>
      </c>
      <c r="BM628" s="183" t="s">
        <v>729</v>
      </c>
    </row>
    <row r="629" spans="1:65" s="2" customFormat="1" ht="11.25">
      <c r="A629" s="37"/>
      <c r="B629" s="38"/>
      <c r="C629" s="39"/>
      <c r="D629" s="185" t="s">
        <v>158</v>
      </c>
      <c r="E629" s="39"/>
      <c r="F629" s="186" t="s">
        <v>730</v>
      </c>
      <c r="G629" s="39"/>
      <c r="H629" s="39"/>
      <c r="I629" s="187"/>
      <c r="J629" s="39"/>
      <c r="K629" s="39"/>
      <c r="L629" s="42"/>
      <c r="M629" s="188"/>
      <c r="N629" s="189"/>
      <c r="O629" s="67"/>
      <c r="P629" s="67"/>
      <c r="Q629" s="67"/>
      <c r="R629" s="67"/>
      <c r="S629" s="67"/>
      <c r="T629" s="68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20" t="s">
        <v>158</v>
      </c>
      <c r="AU629" s="20" t="s">
        <v>83</v>
      </c>
    </row>
    <row r="630" spans="1:65" s="2" customFormat="1" ht="44.25" customHeight="1">
      <c r="A630" s="37"/>
      <c r="B630" s="38"/>
      <c r="C630" s="172" t="s">
        <v>487</v>
      </c>
      <c r="D630" s="172" t="s">
        <v>152</v>
      </c>
      <c r="E630" s="173" t="s">
        <v>731</v>
      </c>
      <c r="F630" s="174" t="s">
        <v>732</v>
      </c>
      <c r="G630" s="175" t="s">
        <v>214</v>
      </c>
      <c r="H630" s="176">
        <v>27.695</v>
      </c>
      <c r="I630" s="177"/>
      <c r="J630" s="178">
        <f>ROUND(I630*H630,2)</f>
        <v>0</v>
      </c>
      <c r="K630" s="174" t="s">
        <v>156</v>
      </c>
      <c r="L630" s="42"/>
      <c r="M630" s="179" t="s">
        <v>21</v>
      </c>
      <c r="N630" s="180" t="s">
        <v>44</v>
      </c>
      <c r="O630" s="67"/>
      <c r="P630" s="181">
        <f>O630*H630</f>
        <v>0</v>
      </c>
      <c r="Q630" s="181">
        <v>0</v>
      </c>
      <c r="R630" s="181">
        <f>Q630*H630</f>
        <v>0</v>
      </c>
      <c r="S630" s="181">
        <v>0</v>
      </c>
      <c r="T630" s="182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83" t="s">
        <v>157</v>
      </c>
      <c r="AT630" s="183" t="s">
        <v>152</v>
      </c>
      <c r="AU630" s="183" t="s">
        <v>83</v>
      </c>
      <c r="AY630" s="20" t="s">
        <v>150</v>
      </c>
      <c r="BE630" s="184">
        <f>IF(N630="základní",J630,0)</f>
        <v>0</v>
      </c>
      <c r="BF630" s="184">
        <f>IF(N630="snížená",J630,0)</f>
        <v>0</v>
      </c>
      <c r="BG630" s="184">
        <f>IF(N630="zákl. přenesená",J630,0)</f>
        <v>0</v>
      </c>
      <c r="BH630" s="184">
        <f>IF(N630="sníž. přenesená",J630,0)</f>
        <v>0</v>
      </c>
      <c r="BI630" s="184">
        <f>IF(N630="nulová",J630,0)</f>
        <v>0</v>
      </c>
      <c r="BJ630" s="20" t="s">
        <v>81</v>
      </c>
      <c r="BK630" s="184">
        <f>ROUND(I630*H630,2)</f>
        <v>0</v>
      </c>
      <c r="BL630" s="20" t="s">
        <v>157</v>
      </c>
      <c r="BM630" s="183" t="s">
        <v>733</v>
      </c>
    </row>
    <row r="631" spans="1:65" s="2" customFormat="1" ht="11.25">
      <c r="A631" s="37"/>
      <c r="B631" s="38"/>
      <c r="C631" s="39"/>
      <c r="D631" s="185" t="s">
        <v>158</v>
      </c>
      <c r="E631" s="39"/>
      <c r="F631" s="186" t="s">
        <v>734</v>
      </c>
      <c r="G631" s="39"/>
      <c r="H631" s="39"/>
      <c r="I631" s="187"/>
      <c r="J631" s="39"/>
      <c r="K631" s="39"/>
      <c r="L631" s="42"/>
      <c r="M631" s="188"/>
      <c r="N631" s="189"/>
      <c r="O631" s="67"/>
      <c r="P631" s="67"/>
      <c r="Q631" s="67"/>
      <c r="R631" s="67"/>
      <c r="S631" s="67"/>
      <c r="T631" s="68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20" t="s">
        <v>158</v>
      </c>
      <c r="AU631" s="20" t="s">
        <v>83</v>
      </c>
    </row>
    <row r="632" spans="1:65" s="2" customFormat="1" ht="44.25" customHeight="1">
      <c r="A632" s="37"/>
      <c r="B632" s="38"/>
      <c r="C632" s="172" t="s">
        <v>735</v>
      </c>
      <c r="D632" s="172" t="s">
        <v>152</v>
      </c>
      <c r="E632" s="173" t="s">
        <v>736</v>
      </c>
      <c r="F632" s="174" t="s">
        <v>737</v>
      </c>
      <c r="G632" s="175" t="s">
        <v>214</v>
      </c>
      <c r="H632" s="176">
        <v>19.050999999999998</v>
      </c>
      <c r="I632" s="177"/>
      <c r="J632" s="178">
        <f>ROUND(I632*H632,2)</f>
        <v>0</v>
      </c>
      <c r="K632" s="174" t="s">
        <v>156</v>
      </c>
      <c r="L632" s="42"/>
      <c r="M632" s="179" t="s">
        <v>21</v>
      </c>
      <c r="N632" s="180" t="s">
        <v>44</v>
      </c>
      <c r="O632" s="67"/>
      <c r="P632" s="181">
        <f>O632*H632</f>
        <v>0</v>
      </c>
      <c r="Q632" s="181">
        <v>0</v>
      </c>
      <c r="R632" s="181">
        <f>Q632*H632</f>
        <v>0</v>
      </c>
      <c r="S632" s="181">
        <v>0</v>
      </c>
      <c r="T632" s="182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83" t="s">
        <v>157</v>
      </c>
      <c r="AT632" s="183" t="s">
        <v>152</v>
      </c>
      <c r="AU632" s="183" t="s">
        <v>83</v>
      </c>
      <c r="AY632" s="20" t="s">
        <v>150</v>
      </c>
      <c r="BE632" s="184">
        <f>IF(N632="základní",J632,0)</f>
        <v>0</v>
      </c>
      <c r="BF632" s="184">
        <f>IF(N632="snížená",J632,0)</f>
        <v>0</v>
      </c>
      <c r="BG632" s="184">
        <f>IF(N632="zákl. přenesená",J632,0)</f>
        <v>0</v>
      </c>
      <c r="BH632" s="184">
        <f>IF(N632="sníž. přenesená",J632,0)</f>
        <v>0</v>
      </c>
      <c r="BI632" s="184">
        <f>IF(N632="nulová",J632,0)</f>
        <v>0</v>
      </c>
      <c r="BJ632" s="20" t="s">
        <v>81</v>
      </c>
      <c r="BK632" s="184">
        <f>ROUND(I632*H632,2)</f>
        <v>0</v>
      </c>
      <c r="BL632" s="20" t="s">
        <v>157</v>
      </c>
      <c r="BM632" s="183" t="s">
        <v>738</v>
      </c>
    </row>
    <row r="633" spans="1:65" s="2" customFormat="1" ht="11.25">
      <c r="A633" s="37"/>
      <c r="B633" s="38"/>
      <c r="C633" s="39"/>
      <c r="D633" s="185" t="s">
        <v>158</v>
      </c>
      <c r="E633" s="39"/>
      <c r="F633" s="186" t="s">
        <v>739</v>
      </c>
      <c r="G633" s="39"/>
      <c r="H633" s="39"/>
      <c r="I633" s="187"/>
      <c r="J633" s="39"/>
      <c r="K633" s="39"/>
      <c r="L633" s="42"/>
      <c r="M633" s="188"/>
      <c r="N633" s="189"/>
      <c r="O633" s="67"/>
      <c r="P633" s="67"/>
      <c r="Q633" s="67"/>
      <c r="R633" s="67"/>
      <c r="S633" s="67"/>
      <c r="T633" s="68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20" t="s">
        <v>158</v>
      </c>
      <c r="AU633" s="20" t="s">
        <v>83</v>
      </c>
    </row>
    <row r="634" spans="1:65" s="2" customFormat="1" ht="44.25" customHeight="1">
      <c r="A634" s="37"/>
      <c r="B634" s="38"/>
      <c r="C634" s="172" t="s">
        <v>500</v>
      </c>
      <c r="D634" s="172" t="s">
        <v>152</v>
      </c>
      <c r="E634" s="173" t="s">
        <v>740</v>
      </c>
      <c r="F634" s="174" t="s">
        <v>741</v>
      </c>
      <c r="G634" s="175" t="s">
        <v>214</v>
      </c>
      <c r="H634" s="176">
        <v>1.236</v>
      </c>
      <c r="I634" s="177"/>
      <c r="J634" s="178">
        <f>ROUND(I634*H634,2)</f>
        <v>0</v>
      </c>
      <c r="K634" s="174" t="s">
        <v>156</v>
      </c>
      <c r="L634" s="42"/>
      <c r="M634" s="179" t="s">
        <v>21</v>
      </c>
      <c r="N634" s="180" t="s">
        <v>44</v>
      </c>
      <c r="O634" s="67"/>
      <c r="P634" s="181">
        <f>O634*H634</f>
        <v>0</v>
      </c>
      <c r="Q634" s="181">
        <v>0</v>
      </c>
      <c r="R634" s="181">
        <f>Q634*H634</f>
        <v>0</v>
      </c>
      <c r="S634" s="181">
        <v>0</v>
      </c>
      <c r="T634" s="182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83" t="s">
        <v>157</v>
      </c>
      <c r="AT634" s="183" t="s">
        <v>152</v>
      </c>
      <c r="AU634" s="183" t="s">
        <v>83</v>
      </c>
      <c r="AY634" s="20" t="s">
        <v>150</v>
      </c>
      <c r="BE634" s="184">
        <f>IF(N634="základní",J634,0)</f>
        <v>0</v>
      </c>
      <c r="BF634" s="184">
        <f>IF(N634="snížená",J634,0)</f>
        <v>0</v>
      </c>
      <c r="BG634" s="184">
        <f>IF(N634="zákl. přenesená",J634,0)</f>
        <v>0</v>
      </c>
      <c r="BH634" s="184">
        <f>IF(N634="sníž. přenesená",J634,0)</f>
        <v>0</v>
      </c>
      <c r="BI634" s="184">
        <f>IF(N634="nulová",J634,0)</f>
        <v>0</v>
      </c>
      <c r="BJ634" s="20" t="s">
        <v>81</v>
      </c>
      <c r="BK634" s="184">
        <f>ROUND(I634*H634,2)</f>
        <v>0</v>
      </c>
      <c r="BL634" s="20" t="s">
        <v>157</v>
      </c>
      <c r="BM634" s="183" t="s">
        <v>742</v>
      </c>
    </row>
    <row r="635" spans="1:65" s="2" customFormat="1" ht="11.25">
      <c r="A635" s="37"/>
      <c r="B635" s="38"/>
      <c r="C635" s="39"/>
      <c r="D635" s="185" t="s">
        <v>158</v>
      </c>
      <c r="E635" s="39"/>
      <c r="F635" s="186" t="s">
        <v>743</v>
      </c>
      <c r="G635" s="39"/>
      <c r="H635" s="39"/>
      <c r="I635" s="187"/>
      <c r="J635" s="39"/>
      <c r="K635" s="39"/>
      <c r="L635" s="42"/>
      <c r="M635" s="188"/>
      <c r="N635" s="189"/>
      <c r="O635" s="67"/>
      <c r="P635" s="67"/>
      <c r="Q635" s="67"/>
      <c r="R635" s="67"/>
      <c r="S635" s="67"/>
      <c r="T635" s="68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T635" s="20" t="s">
        <v>158</v>
      </c>
      <c r="AU635" s="20" t="s">
        <v>83</v>
      </c>
    </row>
    <row r="636" spans="1:65" s="2" customFormat="1" ht="16.5" customHeight="1">
      <c r="A636" s="37"/>
      <c r="B636" s="38"/>
      <c r="C636" s="172" t="s">
        <v>744</v>
      </c>
      <c r="D636" s="172" t="s">
        <v>152</v>
      </c>
      <c r="E636" s="173" t="s">
        <v>745</v>
      </c>
      <c r="F636" s="174" t="s">
        <v>746</v>
      </c>
      <c r="G636" s="175" t="s">
        <v>214</v>
      </c>
      <c r="H636" s="176">
        <v>4.601</v>
      </c>
      <c r="I636" s="177"/>
      <c r="J636" s="178">
        <f>ROUND(I636*H636,2)</f>
        <v>0</v>
      </c>
      <c r="K636" s="174" t="s">
        <v>284</v>
      </c>
      <c r="L636" s="42"/>
      <c r="M636" s="179" t="s">
        <v>21</v>
      </c>
      <c r="N636" s="180" t="s">
        <v>44</v>
      </c>
      <c r="O636" s="67"/>
      <c r="P636" s="181">
        <f>O636*H636</f>
        <v>0</v>
      </c>
      <c r="Q636" s="181">
        <v>0</v>
      </c>
      <c r="R636" s="181">
        <f>Q636*H636</f>
        <v>0</v>
      </c>
      <c r="S636" s="181">
        <v>0</v>
      </c>
      <c r="T636" s="182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83" t="s">
        <v>157</v>
      </c>
      <c r="AT636" s="183" t="s">
        <v>152</v>
      </c>
      <c r="AU636" s="183" t="s">
        <v>83</v>
      </c>
      <c r="AY636" s="20" t="s">
        <v>150</v>
      </c>
      <c r="BE636" s="184">
        <f>IF(N636="základní",J636,0)</f>
        <v>0</v>
      </c>
      <c r="BF636" s="184">
        <f>IF(N636="snížená",J636,0)</f>
        <v>0</v>
      </c>
      <c r="BG636" s="184">
        <f>IF(N636="zákl. přenesená",J636,0)</f>
        <v>0</v>
      </c>
      <c r="BH636" s="184">
        <f>IF(N636="sníž. přenesená",J636,0)</f>
        <v>0</v>
      </c>
      <c r="BI636" s="184">
        <f>IF(N636="nulová",J636,0)</f>
        <v>0</v>
      </c>
      <c r="BJ636" s="20" t="s">
        <v>81</v>
      </c>
      <c r="BK636" s="184">
        <f>ROUND(I636*H636,2)</f>
        <v>0</v>
      </c>
      <c r="BL636" s="20" t="s">
        <v>157</v>
      </c>
      <c r="BM636" s="183" t="s">
        <v>747</v>
      </c>
    </row>
    <row r="637" spans="1:65" s="12" customFormat="1" ht="22.9" customHeight="1">
      <c r="B637" s="156"/>
      <c r="C637" s="157"/>
      <c r="D637" s="158" t="s">
        <v>72</v>
      </c>
      <c r="E637" s="170" t="s">
        <v>748</v>
      </c>
      <c r="F637" s="170" t="s">
        <v>749</v>
      </c>
      <c r="G637" s="157"/>
      <c r="H637" s="157"/>
      <c r="I637" s="160"/>
      <c r="J637" s="171">
        <f>BK637</f>
        <v>0</v>
      </c>
      <c r="K637" s="157"/>
      <c r="L637" s="162"/>
      <c r="M637" s="163"/>
      <c r="N637" s="164"/>
      <c r="O637" s="164"/>
      <c r="P637" s="165">
        <f>SUM(P638:P639)</f>
        <v>0</v>
      </c>
      <c r="Q637" s="164"/>
      <c r="R637" s="165">
        <f>SUM(R638:R639)</f>
        <v>0</v>
      </c>
      <c r="S637" s="164"/>
      <c r="T637" s="166">
        <f>SUM(T638:T639)</f>
        <v>0</v>
      </c>
      <c r="AR637" s="167" t="s">
        <v>81</v>
      </c>
      <c r="AT637" s="168" t="s">
        <v>72</v>
      </c>
      <c r="AU637" s="168" t="s">
        <v>81</v>
      </c>
      <c r="AY637" s="167" t="s">
        <v>150</v>
      </c>
      <c r="BK637" s="169">
        <f>SUM(BK638:BK639)</f>
        <v>0</v>
      </c>
    </row>
    <row r="638" spans="1:65" s="2" customFormat="1" ht="55.5" customHeight="1">
      <c r="A638" s="37"/>
      <c r="B638" s="38"/>
      <c r="C638" s="172" t="s">
        <v>504</v>
      </c>
      <c r="D638" s="172" t="s">
        <v>152</v>
      </c>
      <c r="E638" s="173" t="s">
        <v>750</v>
      </c>
      <c r="F638" s="174" t="s">
        <v>751</v>
      </c>
      <c r="G638" s="175" t="s">
        <v>214</v>
      </c>
      <c r="H638" s="176">
        <v>85.722999999999999</v>
      </c>
      <c r="I638" s="177"/>
      <c r="J638" s="178">
        <f>ROUND(I638*H638,2)</f>
        <v>0</v>
      </c>
      <c r="K638" s="174" t="s">
        <v>156</v>
      </c>
      <c r="L638" s="42"/>
      <c r="M638" s="179" t="s">
        <v>21</v>
      </c>
      <c r="N638" s="180" t="s">
        <v>44</v>
      </c>
      <c r="O638" s="67"/>
      <c r="P638" s="181">
        <f>O638*H638</f>
        <v>0</v>
      </c>
      <c r="Q638" s="181">
        <v>0</v>
      </c>
      <c r="R638" s="181">
        <f>Q638*H638</f>
        <v>0</v>
      </c>
      <c r="S638" s="181">
        <v>0</v>
      </c>
      <c r="T638" s="182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83" t="s">
        <v>157</v>
      </c>
      <c r="AT638" s="183" t="s">
        <v>152</v>
      </c>
      <c r="AU638" s="183" t="s">
        <v>83</v>
      </c>
      <c r="AY638" s="20" t="s">
        <v>150</v>
      </c>
      <c r="BE638" s="184">
        <f>IF(N638="základní",J638,0)</f>
        <v>0</v>
      </c>
      <c r="BF638" s="184">
        <f>IF(N638="snížená",J638,0)</f>
        <v>0</v>
      </c>
      <c r="BG638" s="184">
        <f>IF(N638="zákl. přenesená",J638,0)</f>
        <v>0</v>
      </c>
      <c r="BH638" s="184">
        <f>IF(N638="sníž. přenesená",J638,0)</f>
        <v>0</v>
      </c>
      <c r="BI638" s="184">
        <f>IF(N638="nulová",J638,0)</f>
        <v>0</v>
      </c>
      <c r="BJ638" s="20" t="s">
        <v>81</v>
      </c>
      <c r="BK638" s="184">
        <f>ROUND(I638*H638,2)</f>
        <v>0</v>
      </c>
      <c r="BL638" s="20" t="s">
        <v>157</v>
      </c>
      <c r="BM638" s="183" t="s">
        <v>752</v>
      </c>
    </row>
    <row r="639" spans="1:65" s="2" customFormat="1" ht="11.25">
      <c r="A639" s="37"/>
      <c r="B639" s="38"/>
      <c r="C639" s="39"/>
      <c r="D639" s="185" t="s">
        <v>158</v>
      </c>
      <c r="E639" s="39"/>
      <c r="F639" s="186" t="s">
        <v>753</v>
      </c>
      <c r="G639" s="39"/>
      <c r="H639" s="39"/>
      <c r="I639" s="187"/>
      <c r="J639" s="39"/>
      <c r="K639" s="39"/>
      <c r="L639" s="42"/>
      <c r="M639" s="188"/>
      <c r="N639" s="189"/>
      <c r="O639" s="67"/>
      <c r="P639" s="67"/>
      <c r="Q639" s="67"/>
      <c r="R639" s="67"/>
      <c r="S639" s="67"/>
      <c r="T639" s="68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T639" s="20" t="s">
        <v>158</v>
      </c>
      <c r="AU639" s="20" t="s">
        <v>83</v>
      </c>
    </row>
    <row r="640" spans="1:65" s="12" customFormat="1" ht="25.9" customHeight="1">
      <c r="B640" s="156"/>
      <c r="C640" s="157"/>
      <c r="D640" s="158" t="s">
        <v>72</v>
      </c>
      <c r="E640" s="159" t="s">
        <v>754</v>
      </c>
      <c r="F640" s="159" t="s">
        <v>755</v>
      </c>
      <c r="G640" s="157"/>
      <c r="H640" s="157"/>
      <c r="I640" s="160"/>
      <c r="J640" s="161">
        <f>BK640</f>
        <v>0</v>
      </c>
      <c r="K640" s="157"/>
      <c r="L640" s="162"/>
      <c r="M640" s="163"/>
      <c r="N640" s="164"/>
      <c r="O640" s="164"/>
      <c r="P640" s="165">
        <f>P641+P664+P688+P709+P736+P738+P751+P762+P825+P845+P851+P906+P941+P967+P1032+P1050+P1177+P1214+P1228+P1267+P1336+P1433</f>
        <v>0</v>
      </c>
      <c r="Q640" s="164"/>
      <c r="R640" s="165">
        <f>R641+R664+R688+R709+R736+R738+R751+R762+R825+R845+R851+R906+R941+R967+R1032+R1050+R1177+R1214+R1228+R1267+R1336+R1433</f>
        <v>0</v>
      </c>
      <c r="S640" s="164"/>
      <c r="T640" s="166">
        <f>T641+T664+T688+T709+T736+T738+T751+T762+T825+T845+T851+T906+T941+T967+T1032+T1050+T1177+T1214+T1228+T1267+T1336+T1433</f>
        <v>0</v>
      </c>
      <c r="AR640" s="167" t="s">
        <v>83</v>
      </c>
      <c r="AT640" s="168" t="s">
        <v>72</v>
      </c>
      <c r="AU640" s="168" t="s">
        <v>73</v>
      </c>
      <c r="AY640" s="167" t="s">
        <v>150</v>
      </c>
      <c r="BK640" s="169">
        <f>BK641+BK664+BK688+BK709+BK736+BK738+BK751+BK762+BK825+BK845+BK851+BK906+BK941+BK967+BK1032+BK1050+BK1177+BK1214+BK1228+BK1267+BK1336+BK1433</f>
        <v>0</v>
      </c>
    </row>
    <row r="641" spans="1:65" s="12" customFormat="1" ht="22.9" customHeight="1">
      <c r="B641" s="156"/>
      <c r="C641" s="157"/>
      <c r="D641" s="158" t="s">
        <v>72</v>
      </c>
      <c r="E641" s="170" t="s">
        <v>756</v>
      </c>
      <c r="F641" s="170" t="s">
        <v>757</v>
      </c>
      <c r="G641" s="157"/>
      <c r="H641" s="157"/>
      <c r="I641" s="160"/>
      <c r="J641" s="171">
        <f>BK641</f>
        <v>0</v>
      </c>
      <c r="K641" s="157"/>
      <c r="L641" s="162"/>
      <c r="M641" s="163"/>
      <c r="N641" s="164"/>
      <c r="O641" s="164"/>
      <c r="P641" s="165">
        <f>SUM(P642:P663)</f>
        <v>0</v>
      </c>
      <c r="Q641" s="164"/>
      <c r="R641" s="165">
        <f>SUM(R642:R663)</f>
        <v>0</v>
      </c>
      <c r="S641" s="164"/>
      <c r="T641" s="166">
        <f>SUM(T642:T663)</f>
        <v>0</v>
      </c>
      <c r="AR641" s="167" t="s">
        <v>83</v>
      </c>
      <c r="AT641" s="168" t="s">
        <v>72</v>
      </c>
      <c r="AU641" s="168" t="s">
        <v>81</v>
      </c>
      <c r="AY641" s="167" t="s">
        <v>150</v>
      </c>
      <c r="BK641" s="169">
        <f>SUM(BK642:BK663)</f>
        <v>0</v>
      </c>
    </row>
    <row r="642" spans="1:65" s="2" customFormat="1" ht="33" customHeight="1">
      <c r="A642" s="37"/>
      <c r="B642" s="38"/>
      <c r="C642" s="172" t="s">
        <v>758</v>
      </c>
      <c r="D642" s="172" t="s">
        <v>152</v>
      </c>
      <c r="E642" s="173" t="s">
        <v>759</v>
      </c>
      <c r="F642" s="174" t="s">
        <v>760</v>
      </c>
      <c r="G642" s="175" t="s">
        <v>182</v>
      </c>
      <c r="H642" s="176">
        <v>31.558</v>
      </c>
      <c r="I642" s="177"/>
      <c r="J642" s="178">
        <f>ROUND(I642*H642,2)</f>
        <v>0</v>
      </c>
      <c r="K642" s="174" t="s">
        <v>156</v>
      </c>
      <c r="L642" s="42"/>
      <c r="M642" s="179" t="s">
        <v>21</v>
      </c>
      <c r="N642" s="180" t="s">
        <v>44</v>
      </c>
      <c r="O642" s="67"/>
      <c r="P642" s="181">
        <f>O642*H642</f>
        <v>0</v>
      </c>
      <c r="Q642" s="181">
        <v>0</v>
      </c>
      <c r="R642" s="181">
        <f>Q642*H642</f>
        <v>0</v>
      </c>
      <c r="S642" s="181">
        <v>0</v>
      </c>
      <c r="T642" s="182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83" t="s">
        <v>202</v>
      </c>
      <c r="AT642" s="183" t="s">
        <v>152</v>
      </c>
      <c r="AU642" s="183" t="s">
        <v>83</v>
      </c>
      <c r="AY642" s="20" t="s">
        <v>150</v>
      </c>
      <c r="BE642" s="184">
        <f>IF(N642="základní",J642,0)</f>
        <v>0</v>
      </c>
      <c r="BF642" s="184">
        <f>IF(N642="snížená",J642,0)</f>
        <v>0</v>
      </c>
      <c r="BG642" s="184">
        <f>IF(N642="zákl. přenesená",J642,0)</f>
        <v>0</v>
      </c>
      <c r="BH642" s="184">
        <f>IF(N642="sníž. přenesená",J642,0)</f>
        <v>0</v>
      </c>
      <c r="BI642" s="184">
        <f>IF(N642="nulová",J642,0)</f>
        <v>0</v>
      </c>
      <c r="BJ642" s="20" t="s">
        <v>81</v>
      </c>
      <c r="BK642" s="184">
        <f>ROUND(I642*H642,2)</f>
        <v>0</v>
      </c>
      <c r="BL642" s="20" t="s">
        <v>202</v>
      </c>
      <c r="BM642" s="183" t="s">
        <v>761</v>
      </c>
    </row>
    <row r="643" spans="1:65" s="2" customFormat="1" ht="11.25">
      <c r="A643" s="37"/>
      <c r="B643" s="38"/>
      <c r="C643" s="39"/>
      <c r="D643" s="185" t="s">
        <v>158</v>
      </c>
      <c r="E643" s="39"/>
      <c r="F643" s="186" t="s">
        <v>762</v>
      </c>
      <c r="G643" s="39"/>
      <c r="H643" s="39"/>
      <c r="I643" s="187"/>
      <c r="J643" s="39"/>
      <c r="K643" s="39"/>
      <c r="L643" s="42"/>
      <c r="M643" s="188"/>
      <c r="N643" s="189"/>
      <c r="O643" s="67"/>
      <c r="P643" s="67"/>
      <c r="Q643" s="67"/>
      <c r="R643" s="67"/>
      <c r="S643" s="67"/>
      <c r="T643" s="68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20" t="s">
        <v>158</v>
      </c>
      <c r="AU643" s="20" t="s">
        <v>83</v>
      </c>
    </row>
    <row r="644" spans="1:65" s="15" customFormat="1" ht="11.25">
      <c r="B644" s="213"/>
      <c r="C644" s="214"/>
      <c r="D644" s="192" t="s">
        <v>160</v>
      </c>
      <c r="E644" s="215" t="s">
        <v>21</v>
      </c>
      <c r="F644" s="216" t="s">
        <v>185</v>
      </c>
      <c r="G644" s="214"/>
      <c r="H644" s="215" t="s">
        <v>21</v>
      </c>
      <c r="I644" s="217"/>
      <c r="J644" s="214"/>
      <c r="K644" s="214"/>
      <c r="L644" s="218"/>
      <c r="M644" s="219"/>
      <c r="N644" s="220"/>
      <c r="O644" s="220"/>
      <c r="P644" s="220"/>
      <c r="Q644" s="220"/>
      <c r="R644" s="220"/>
      <c r="S644" s="220"/>
      <c r="T644" s="221"/>
      <c r="AT644" s="222" t="s">
        <v>160</v>
      </c>
      <c r="AU644" s="222" t="s">
        <v>83</v>
      </c>
      <c r="AV644" s="15" t="s">
        <v>81</v>
      </c>
      <c r="AW644" s="15" t="s">
        <v>34</v>
      </c>
      <c r="AX644" s="15" t="s">
        <v>73</v>
      </c>
      <c r="AY644" s="222" t="s">
        <v>150</v>
      </c>
    </row>
    <row r="645" spans="1:65" s="13" customFormat="1" ht="11.25">
      <c r="B645" s="190"/>
      <c r="C645" s="191"/>
      <c r="D645" s="192" t="s">
        <v>160</v>
      </c>
      <c r="E645" s="193" t="s">
        <v>21</v>
      </c>
      <c r="F645" s="194" t="s">
        <v>186</v>
      </c>
      <c r="G645" s="191"/>
      <c r="H645" s="195">
        <v>31.558</v>
      </c>
      <c r="I645" s="196"/>
      <c r="J645" s="191"/>
      <c r="K645" s="191"/>
      <c r="L645" s="197"/>
      <c r="M645" s="198"/>
      <c r="N645" s="199"/>
      <c r="O645" s="199"/>
      <c r="P645" s="199"/>
      <c r="Q645" s="199"/>
      <c r="R645" s="199"/>
      <c r="S645" s="199"/>
      <c r="T645" s="200"/>
      <c r="AT645" s="201" t="s">
        <v>160</v>
      </c>
      <c r="AU645" s="201" t="s">
        <v>83</v>
      </c>
      <c r="AV645" s="13" t="s">
        <v>83</v>
      </c>
      <c r="AW645" s="13" t="s">
        <v>34</v>
      </c>
      <c r="AX645" s="13" t="s">
        <v>73</v>
      </c>
      <c r="AY645" s="201" t="s">
        <v>150</v>
      </c>
    </row>
    <row r="646" spans="1:65" s="14" customFormat="1" ht="11.25">
      <c r="B646" s="202"/>
      <c r="C646" s="203"/>
      <c r="D646" s="192" t="s">
        <v>160</v>
      </c>
      <c r="E646" s="204" t="s">
        <v>21</v>
      </c>
      <c r="F646" s="205" t="s">
        <v>162</v>
      </c>
      <c r="G646" s="203"/>
      <c r="H646" s="206">
        <v>31.558</v>
      </c>
      <c r="I646" s="207"/>
      <c r="J646" s="203"/>
      <c r="K646" s="203"/>
      <c r="L646" s="208"/>
      <c r="M646" s="209"/>
      <c r="N646" s="210"/>
      <c r="O646" s="210"/>
      <c r="P646" s="210"/>
      <c r="Q646" s="210"/>
      <c r="R646" s="210"/>
      <c r="S646" s="210"/>
      <c r="T646" s="211"/>
      <c r="AT646" s="212" t="s">
        <v>160</v>
      </c>
      <c r="AU646" s="212" t="s">
        <v>83</v>
      </c>
      <c r="AV646" s="14" t="s">
        <v>157</v>
      </c>
      <c r="AW646" s="14" t="s">
        <v>34</v>
      </c>
      <c r="AX646" s="14" t="s">
        <v>81</v>
      </c>
      <c r="AY646" s="212" t="s">
        <v>150</v>
      </c>
    </row>
    <row r="647" spans="1:65" s="2" customFormat="1" ht="16.5" customHeight="1">
      <c r="A647" s="37"/>
      <c r="B647" s="38"/>
      <c r="C647" s="223" t="s">
        <v>515</v>
      </c>
      <c r="D647" s="223" t="s">
        <v>301</v>
      </c>
      <c r="E647" s="224" t="s">
        <v>763</v>
      </c>
      <c r="F647" s="225" t="s">
        <v>764</v>
      </c>
      <c r="G647" s="226" t="s">
        <v>214</v>
      </c>
      <c r="H647" s="227">
        <v>8.9999999999999993E-3</v>
      </c>
      <c r="I647" s="228"/>
      <c r="J647" s="229">
        <f>ROUND(I647*H647,2)</f>
        <v>0</v>
      </c>
      <c r="K647" s="225" t="s">
        <v>156</v>
      </c>
      <c r="L647" s="230"/>
      <c r="M647" s="231" t="s">
        <v>21</v>
      </c>
      <c r="N647" s="232" t="s">
        <v>44</v>
      </c>
      <c r="O647" s="67"/>
      <c r="P647" s="181">
        <f>O647*H647</f>
        <v>0</v>
      </c>
      <c r="Q647" s="181">
        <v>0</v>
      </c>
      <c r="R647" s="181">
        <f>Q647*H647</f>
        <v>0</v>
      </c>
      <c r="S647" s="181">
        <v>0</v>
      </c>
      <c r="T647" s="182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83" t="s">
        <v>277</v>
      </c>
      <c r="AT647" s="183" t="s">
        <v>301</v>
      </c>
      <c r="AU647" s="183" t="s">
        <v>83</v>
      </c>
      <c r="AY647" s="20" t="s">
        <v>150</v>
      </c>
      <c r="BE647" s="184">
        <f>IF(N647="základní",J647,0)</f>
        <v>0</v>
      </c>
      <c r="BF647" s="184">
        <f>IF(N647="snížená",J647,0)</f>
        <v>0</v>
      </c>
      <c r="BG647" s="184">
        <f>IF(N647="zákl. přenesená",J647,0)</f>
        <v>0</v>
      </c>
      <c r="BH647" s="184">
        <f>IF(N647="sníž. přenesená",J647,0)</f>
        <v>0</v>
      </c>
      <c r="BI647" s="184">
        <f>IF(N647="nulová",J647,0)</f>
        <v>0</v>
      </c>
      <c r="BJ647" s="20" t="s">
        <v>81</v>
      </c>
      <c r="BK647" s="184">
        <f>ROUND(I647*H647,2)</f>
        <v>0</v>
      </c>
      <c r="BL647" s="20" t="s">
        <v>202</v>
      </c>
      <c r="BM647" s="183" t="s">
        <v>765</v>
      </c>
    </row>
    <row r="648" spans="1:65" s="13" customFormat="1" ht="11.25">
      <c r="B648" s="190"/>
      <c r="C648" s="191"/>
      <c r="D648" s="192" t="s">
        <v>160</v>
      </c>
      <c r="E648" s="193" t="s">
        <v>21</v>
      </c>
      <c r="F648" s="194" t="s">
        <v>766</v>
      </c>
      <c r="G648" s="191"/>
      <c r="H648" s="195">
        <v>8.9999999999999993E-3</v>
      </c>
      <c r="I648" s="196"/>
      <c r="J648" s="191"/>
      <c r="K648" s="191"/>
      <c r="L648" s="197"/>
      <c r="M648" s="198"/>
      <c r="N648" s="199"/>
      <c r="O648" s="199"/>
      <c r="P648" s="199"/>
      <c r="Q648" s="199"/>
      <c r="R648" s="199"/>
      <c r="S648" s="199"/>
      <c r="T648" s="200"/>
      <c r="AT648" s="201" t="s">
        <v>160</v>
      </c>
      <c r="AU648" s="201" t="s">
        <v>83</v>
      </c>
      <c r="AV648" s="13" t="s">
        <v>83</v>
      </c>
      <c r="AW648" s="13" t="s">
        <v>34</v>
      </c>
      <c r="AX648" s="13" t="s">
        <v>73</v>
      </c>
      <c r="AY648" s="201" t="s">
        <v>150</v>
      </c>
    </row>
    <row r="649" spans="1:65" s="14" customFormat="1" ht="11.25">
      <c r="B649" s="202"/>
      <c r="C649" s="203"/>
      <c r="D649" s="192" t="s">
        <v>160</v>
      </c>
      <c r="E649" s="204" t="s">
        <v>21</v>
      </c>
      <c r="F649" s="205" t="s">
        <v>162</v>
      </c>
      <c r="G649" s="203"/>
      <c r="H649" s="206">
        <v>8.9999999999999993E-3</v>
      </c>
      <c r="I649" s="207"/>
      <c r="J649" s="203"/>
      <c r="K649" s="203"/>
      <c r="L649" s="208"/>
      <c r="M649" s="209"/>
      <c r="N649" s="210"/>
      <c r="O649" s="210"/>
      <c r="P649" s="210"/>
      <c r="Q649" s="210"/>
      <c r="R649" s="210"/>
      <c r="S649" s="210"/>
      <c r="T649" s="211"/>
      <c r="AT649" s="212" t="s">
        <v>160</v>
      </c>
      <c r="AU649" s="212" t="s">
        <v>83</v>
      </c>
      <c r="AV649" s="14" t="s">
        <v>157</v>
      </c>
      <c r="AW649" s="14" t="s">
        <v>34</v>
      </c>
      <c r="AX649" s="14" t="s">
        <v>81</v>
      </c>
      <c r="AY649" s="212" t="s">
        <v>150</v>
      </c>
    </row>
    <row r="650" spans="1:65" s="2" customFormat="1" ht="37.9" customHeight="1">
      <c r="A650" s="37"/>
      <c r="B650" s="38"/>
      <c r="C650" s="172" t="s">
        <v>767</v>
      </c>
      <c r="D650" s="172" t="s">
        <v>152</v>
      </c>
      <c r="E650" s="173" t="s">
        <v>768</v>
      </c>
      <c r="F650" s="174" t="s">
        <v>769</v>
      </c>
      <c r="G650" s="175" t="s">
        <v>182</v>
      </c>
      <c r="H650" s="176">
        <v>17.760000000000002</v>
      </c>
      <c r="I650" s="177"/>
      <c r="J650" s="178">
        <f>ROUND(I650*H650,2)</f>
        <v>0</v>
      </c>
      <c r="K650" s="174" t="s">
        <v>156</v>
      </c>
      <c r="L650" s="42"/>
      <c r="M650" s="179" t="s">
        <v>21</v>
      </c>
      <c r="N650" s="180" t="s">
        <v>44</v>
      </c>
      <c r="O650" s="67"/>
      <c r="P650" s="181">
        <f>O650*H650</f>
        <v>0</v>
      </c>
      <c r="Q650" s="181">
        <v>0</v>
      </c>
      <c r="R650" s="181">
        <f>Q650*H650</f>
        <v>0</v>
      </c>
      <c r="S650" s="181">
        <v>0</v>
      </c>
      <c r="T650" s="182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183" t="s">
        <v>202</v>
      </c>
      <c r="AT650" s="183" t="s">
        <v>152</v>
      </c>
      <c r="AU650" s="183" t="s">
        <v>83</v>
      </c>
      <c r="AY650" s="20" t="s">
        <v>150</v>
      </c>
      <c r="BE650" s="184">
        <f>IF(N650="základní",J650,0)</f>
        <v>0</v>
      </c>
      <c r="BF650" s="184">
        <f>IF(N650="snížená",J650,0)</f>
        <v>0</v>
      </c>
      <c r="BG650" s="184">
        <f>IF(N650="zákl. přenesená",J650,0)</f>
        <v>0</v>
      </c>
      <c r="BH650" s="184">
        <f>IF(N650="sníž. přenesená",J650,0)</f>
        <v>0</v>
      </c>
      <c r="BI650" s="184">
        <f>IF(N650="nulová",J650,0)</f>
        <v>0</v>
      </c>
      <c r="BJ650" s="20" t="s">
        <v>81</v>
      </c>
      <c r="BK650" s="184">
        <f>ROUND(I650*H650,2)</f>
        <v>0</v>
      </c>
      <c r="BL650" s="20" t="s">
        <v>202</v>
      </c>
      <c r="BM650" s="183" t="s">
        <v>770</v>
      </c>
    </row>
    <row r="651" spans="1:65" s="2" customFormat="1" ht="11.25">
      <c r="A651" s="37"/>
      <c r="B651" s="38"/>
      <c r="C651" s="39"/>
      <c r="D651" s="185" t="s">
        <v>158</v>
      </c>
      <c r="E651" s="39"/>
      <c r="F651" s="186" t="s">
        <v>771</v>
      </c>
      <c r="G651" s="39"/>
      <c r="H651" s="39"/>
      <c r="I651" s="187"/>
      <c r="J651" s="39"/>
      <c r="K651" s="39"/>
      <c r="L651" s="42"/>
      <c r="M651" s="188"/>
      <c r="N651" s="189"/>
      <c r="O651" s="67"/>
      <c r="P651" s="67"/>
      <c r="Q651" s="67"/>
      <c r="R651" s="67"/>
      <c r="S651" s="67"/>
      <c r="T651" s="68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20" t="s">
        <v>158</v>
      </c>
      <c r="AU651" s="20" t="s">
        <v>83</v>
      </c>
    </row>
    <row r="652" spans="1:65" s="13" customFormat="1" ht="11.25">
      <c r="B652" s="190"/>
      <c r="C652" s="191"/>
      <c r="D652" s="192" t="s">
        <v>160</v>
      </c>
      <c r="E652" s="193" t="s">
        <v>21</v>
      </c>
      <c r="F652" s="194" t="s">
        <v>772</v>
      </c>
      <c r="G652" s="191"/>
      <c r="H652" s="195">
        <v>17.760000000000002</v>
      </c>
      <c r="I652" s="196"/>
      <c r="J652" s="191"/>
      <c r="K652" s="191"/>
      <c r="L652" s="197"/>
      <c r="M652" s="198"/>
      <c r="N652" s="199"/>
      <c r="O652" s="199"/>
      <c r="P652" s="199"/>
      <c r="Q652" s="199"/>
      <c r="R652" s="199"/>
      <c r="S652" s="199"/>
      <c r="T652" s="200"/>
      <c r="AT652" s="201" t="s">
        <v>160</v>
      </c>
      <c r="AU652" s="201" t="s">
        <v>83</v>
      </c>
      <c r="AV652" s="13" t="s">
        <v>83</v>
      </c>
      <c r="AW652" s="13" t="s">
        <v>34</v>
      </c>
      <c r="AX652" s="13" t="s">
        <v>73</v>
      </c>
      <c r="AY652" s="201" t="s">
        <v>150</v>
      </c>
    </row>
    <row r="653" spans="1:65" s="14" customFormat="1" ht="11.25">
      <c r="B653" s="202"/>
      <c r="C653" s="203"/>
      <c r="D653" s="192" t="s">
        <v>160</v>
      </c>
      <c r="E653" s="204" t="s">
        <v>21</v>
      </c>
      <c r="F653" s="205" t="s">
        <v>162</v>
      </c>
      <c r="G653" s="203"/>
      <c r="H653" s="206">
        <v>17.760000000000002</v>
      </c>
      <c r="I653" s="207"/>
      <c r="J653" s="203"/>
      <c r="K653" s="203"/>
      <c r="L653" s="208"/>
      <c r="M653" s="209"/>
      <c r="N653" s="210"/>
      <c r="O653" s="210"/>
      <c r="P653" s="210"/>
      <c r="Q653" s="210"/>
      <c r="R653" s="210"/>
      <c r="S653" s="210"/>
      <c r="T653" s="211"/>
      <c r="AT653" s="212" t="s">
        <v>160</v>
      </c>
      <c r="AU653" s="212" t="s">
        <v>83</v>
      </c>
      <c r="AV653" s="14" t="s">
        <v>157</v>
      </c>
      <c r="AW653" s="14" t="s">
        <v>34</v>
      </c>
      <c r="AX653" s="14" t="s">
        <v>81</v>
      </c>
      <c r="AY653" s="212" t="s">
        <v>150</v>
      </c>
    </row>
    <row r="654" spans="1:65" s="2" customFormat="1" ht="24.2" customHeight="1">
      <c r="A654" s="37"/>
      <c r="B654" s="38"/>
      <c r="C654" s="172" t="s">
        <v>523</v>
      </c>
      <c r="D654" s="172" t="s">
        <v>152</v>
      </c>
      <c r="E654" s="173" t="s">
        <v>773</v>
      </c>
      <c r="F654" s="174" t="s">
        <v>774</v>
      </c>
      <c r="G654" s="175" t="s">
        <v>182</v>
      </c>
      <c r="H654" s="176">
        <v>34.226999999999997</v>
      </c>
      <c r="I654" s="177"/>
      <c r="J654" s="178">
        <f>ROUND(I654*H654,2)</f>
        <v>0</v>
      </c>
      <c r="K654" s="174" t="s">
        <v>156</v>
      </c>
      <c r="L654" s="42"/>
      <c r="M654" s="179" t="s">
        <v>21</v>
      </c>
      <c r="N654" s="180" t="s">
        <v>44</v>
      </c>
      <c r="O654" s="67"/>
      <c r="P654" s="181">
        <f>O654*H654</f>
        <v>0</v>
      </c>
      <c r="Q654" s="181">
        <v>0</v>
      </c>
      <c r="R654" s="181">
        <f>Q654*H654</f>
        <v>0</v>
      </c>
      <c r="S654" s="181">
        <v>0</v>
      </c>
      <c r="T654" s="182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83" t="s">
        <v>202</v>
      </c>
      <c r="AT654" s="183" t="s">
        <v>152</v>
      </c>
      <c r="AU654" s="183" t="s">
        <v>83</v>
      </c>
      <c r="AY654" s="20" t="s">
        <v>150</v>
      </c>
      <c r="BE654" s="184">
        <f>IF(N654="základní",J654,0)</f>
        <v>0</v>
      </c>
      <c r="BF654" s="184">
        <f>IF(N654="snížená",J654,0)</f>
        <v>0</v>
      </c>
      <c r="BG654" s="184">
        <f>IF(N654="zákl. přenesená",J654,0)</f>
        <v>0</v>
      </c>
      <c r="BH654" s="184">
        <f>IF(N654="sníž. přenesená",J654,0)</f>
        <v>0</v>
      </c>
      <c r="BI654" s="184">
        <f>IF(N654="nulová",J654,0)</f>
        <v>0</v>
      </c>
      <c r="BJ654" s="20" t="s">
        <v>81</v>
      </c>
      <c r="BK654" s="184">
        <f>ROUND(I654*H654,2)</f>
        <v>0</v>
      </c>
      <c r="BL654" s="20" t="s">
        <v>202</v>
      </c>
      <c r="BM654" s="183" t="s">
        <v>775</v>
      </c>
    </row>
    <row r="655" spans="1:65" s="2" customFormat="1" ht="11.25">
      <c r="A655" s="37"/>
      <c r="B655" s="38"/>
      <c r="C655" s="39"/>
      <c r="D655" s="185" t="s">
        <v>158</v>
      </c>
      <c r="E655" s="39"/>
      <c r="F655" s="186" t="s">
        <v>776</v>
      </c>
      <c r="G655" s="39"/>
      <c r="H655" s="39"/>
      <c r="I655" s="187"/>
      <c r="J655" s="39"/>
      <c r="K655" s="39"/>
      <c r="L655" s="42"/>
      <c r="M655" s="188"/>
      <c r="N655" s="189"/>
      <c r="O655" s="67"/>
      <c r="P655" s="67"/>
      <c r="Q655" s="67"/>
      <c r="R655" s="67"/>
      <c r="S655" s="67"/>
      <c r="T655" s="68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20" t="s">
        <v>158</v>
      </c>
      <c r="AU655" s="20" t="s">
        <v>83</v>
      </c>
    </row>
    <row r="656" spans="1:65" s="15" customFormat="1" ht="11.25">
      <c r="B656" s="213"/>
      <c r="C656" s="214"/>
      <c r="D656" s="192" t="s">
        <v>160</v>
      </c>
      <c r="E656" s="215" t="s">
        <v>21</v>
      </c>
      <c r="F656" s="216" t="s">
        <v>185</v>
      </c>
      <c r="G656" s="214"/>
      <c r="H656" s="215" t="s">
        <v>21</v>
      </c>
      <c r="I656" s="217"/>
      <c r="J656" s="214"/>
      <c r="K656" s="214"/>
      <c r="L656" s="218"/>
      <c r="M656" s="219"/>
      <c r="N656" s="220"/>
      <c r="O656" s="220"/>
      <c r="P656" s="220"/>
      <c r="Q656" s="220"/>
      <c r="R656" s="220"/>
      <c r="S656" s="220"/>
      <c r="T656" s="221"/>
      <c r="AT656" s="222" t="s">
        <v>160</v>
      </c>
      <c r="AU656" s="222" t="s">
        <v>83</v>
      </c>
      <c r="AV656" s="15" t="s">
        <v>81</v>
      </c>
      <c r="AW656" s="15" t="s">
        <v>34</v>
      </c>
      <c r="AX656" s="15" t="s">
        <v>73</v>
      </c>
      <c r="AY656" s="222" t="s">
        <v>150</v>
      </c>
    </row>
    <row r="657" spans="1:65" s="13" customFormat="1" ht="11.25">
      <c r="B657" s="190"/>
      <c r="C657" s="191"/>
      <c r="D657" s="192" t="s">
        <v>160</v>
      </c>
      <c r="E657" s="193" t="s">
        <v>21</v>
      </c>
      <c r="F657" s="194" t="s">
        <v>471</v>
      </c>
      <c r="G657" s="191"/>
      <c r="H657" s="195">
        <v>34.226999999999997</v>
      </c>
      <c r="I657" s="196"/>
      <c r="J657" s="191"/>
      <c r="K657" s="191"/>
      <c r="L657" s="197"/>
      <c r="M657" s="198"/>
      <c r="N657" s="199"/>
      <c r="O657" s="199"/>
      <c r="P657" s="199"/>
      <c r="Q657" s="199"/>
      <c r="R657" s="199"/>
      <c r="S657" s="199"/>
      <c r="T657" s="200"/>
      <c r="AT657" s="201" t="s">
        <v>160</v>
      </c>
      <c r="AU657" s="201" t="s">
        <v>83</v>
      </c>
      <c r="AV657" s="13" t="s">
        <v>83</v>
      </c>
      <c r="AW657" s="13" t="s">
        <v>34</v>
      </c>
      <c r="AX657" s="13" t="s">
        <v>73</v>
      </c>
      <c r="AY657" s="201" t="s">
        <v>150</v>
      </c>
    </row>
    <row r="658" spans="1:65" s="14" customFormat="1" ht="11.25">
      <c r="B658" s="202"/>
      <c r="C658" s="203"/>
      <c r="D658" s="192" t="s">
        <v>160</v>
      </c>
      <c r="E658" s="204" t="s">
        <v>21</v>
      </c>
      <c r="F658" s="205" t="s">
        <v>162</v>
      </c>
      <c r="G658" s="203"/>
      <c r="H658" s="206">
        <v>34.226999999999997</v>
      </c>
      <c r="I658" s="207"/>
      <c r="J658" s="203"/>
      <c r="K658" s="203"/>
      <c r="L658" s="208"/>
      <c r="M658" s="209"/>
      <c r="N658" s="210"/>
      <c r="O658" s="210"/>
      <c r="P658" s="210"/>
      <c r="Q658" s="210"/>
      <c r="R658" s="210"/>
      <c r="S658" s="210"/>
      <c r="T658" s="211"/>
      <c r="AT658" s="212" t="s">
        <v>160</v>
      </c>
      <c r="AU658" s="212" t="s">
        <v>83</v>
      </c>
      <c r="AV658" s="14" t="s">
        <v>157</v>
      </c>
      <c r="AW658" s="14" t="s">
        <v>34</v>
      </c>
      <c r="AX658" s="14" t="s">
        <v>81</v>
      </c>
      <c r="AY658" s="212" t="s">
        <v>150</v>
      </c>
    </row>
    <row r="659" spans="1:65" s="2" customFormat="1" ht="37.9" customHeight="1">
      <c r="A659" s="37"/>
      <c r="B659" s="38"/>
      <c r="C659" s="223" t="s">
        <v>777</v>
      </c>
      <c r="D659" s="223" t="s">
        <v>301</v>
      </c>
      <c r="E659" s="224" t="s">
        <v>778</v>
      </c>
      <c r="F659" s="225" t="s">
        <v>779</v>
      </c>
      <c r="G659" s="226" t="s">
        <v>182</v>
      </c>
      <c r="H659" s="227">
        <v>39.892000000000003</v>
      </c>
      <c r="I659" s="228"/>
      <c r="J659" s="229">
        <f>ROUND(I659*H659,2)</f>
        <v>0</v>
      </c>
      <c r="K659" s="225" t="s">
        <v>156</v>
      </c>
      <c r="L659" s="230"/>
      <c r="M659" s="231" t="s">
        <v>21</v>
      </c>
      <c r="N659" s="232" t="s">
        <v>44</v>
      </c>
      <c r="O659" s="67"/>
      <c r="P659" s="181">
        <f>O659*H659</f>
        <v>0</v>
      </c>
      <c r="Q659" s="181">
        <v>0</v>
      </c>
      <c r="R659" s="181">
        <f>Q659*H659</f>
        <v>0</v>
      </c>
      <c r="S659" s="181">
        <v>0</v>
      </c>
      <c r="T659" s="182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83" t="s">
        <v>277</v>
      </c>
      <c r="AT659" s="183" t="s">
        <v>301</v>
      </c>
      <c r="AU659" s="183" t="s">
        <v>83</v>
      </c>
      <c r="AY659" s="20" t="s">
        <v>150</v>
      </c>
      <c r="BE659" s="184">
        <f>IF(N659="základní",J659,0)</f>
        <v>0</v>
      </c>
      <c r="BF659" s="184">
        <f>IF(N659="snížená",J659,0)</f>
        <v>0</v>
      </c>
      <c r="BG659" s="184">
        <f>IF(N659="zákl. přenesená",J659,0)</f>
        <v>0</v>
      </c>
      <c r="BH659" s="184">
        <f>IF(N659="sníž. přenesená",J659,0)</f>
        <v>0</v>
      </c>
      <c r="BI659" s="184">
        <f>IF(N659="nulová",J659,0)</f>
        <v>0</v>
      </c>
      <c r="BJ659" s="20" t="s">
        <v>81</v>
      </c>
      <c r="BK659" s="184">
        <f>ROUND(I659*H659,2)</f>
        <v>0</v>
      </c>
      <c r="BL659" s="20" t="s">
        <v>202</v>
      </c>
      <c r="BM659" s="183" t="s">
        <v>780</v>
      </c>
    </row>
    <row r="660" spans="1:65" s="13" customFormat="1" ht="11.25">
      <c r="B660" s="190"/>
      <c r="C660" s="191"/>
      <c r="D660" s="192" t="s">
        <v>160</v>
      </c>
      <c r="E660" s="193" t="s">
        <v>21</v>
      </c>
      <c r="F660" s="194" t="s">
        <v>781</v>
      </c>
      <c r="G660" s="191"/>
      <c r="H660" s="195">
        <v>39.892000000000003</v>
      </c>
      <c r="I660" s="196"/>
      <c r="J660" s="191"/>
      <c r="K660" s="191"/>
      <c r="L660" s="197"/>
      <c r="M660" s="198"/>
      <c r="N660" s="199"/>
      <c r="O660" s="199"/>
      <c r="P660" s="199"/>
      <c r="Q660" s="199"/>
      <c r="R660" s="199"/>
      <c r="S660" s="199"/>
      <c r="T660" s="200"/>
      <c r="AT660" s="201" t="s">
        <v>160</v>
      </c>
      <c r="AU660" s="201" t="s">
        <v>83</v>
      </c>
      <c r="AV660" s="13" t="s">
        <v>83</v>
      </c>
      <c r="AW660" s="13" t="s">
        <v>34</v>
      </c>
      <c r="AX660" s="13" t="s">
        <v>73</v>
      </c>
      <c r="AY660" s="201" t="s">
        <v>150</v>
      </c>
    </row>
    <row r="661" spans="1:65" s="14" customFormat="1" ht="11.25">
      <c r="B661" s="202"/>
      <c r="C661" s="203"/>
      <c r="D661" s="192" t="s">
        <v>160</v>
      </c>
      <c r="E661" s="204" t="s">
        <v>21</v>
      </c>
      <c r="F661" s="205" t="s">
        <v>162</v>
      </c>
      <c r="G661" s="203"/>
      <c r="H661" s="206">
        <v>39.892000000000003</v>
      </c>
      <c r="I661" s="207"/>
      <c r="J661" s="203"/>
      <c r="K661" s="203"/>
      <c r="L661" s="208"/>
      <c r="M661" s="209"/>
      <c r="N661" s="210"/>
      <c r="O661" s="210"/>
      <c r="P661" s="210"/>
      <c r="Q661" s="210"/>
      <c r="R661" s="210"/>
      <c r="S661" s="210"/>
      <c r="T661" s="211"/>
      <c r="AT661" s="212" t="s">
        <v>160</v>
      </c>
      <c r="AU661" s="212" t="s">
        <v>83</v>
      </c>
      <c r="AV661" s="14" t="s">
        <v>157</v>
      </c>
      <c r="AW661" s="14" t="s">
        <v>34</v>
      </c>
      <c r="AX661" s="14" t="s">
        <v>81</v>
      </c>
      <c r="AY661" s="212" t="s">
        <v>150</v>
      </c>
    </row>
    <row r="662" spans="1:65" s="2" customFormat="1" ht="49.15" customHeight="1">
      <c r="A662" s="37"/>
      <c r="B662" s="38"/>
      <c r="C662" s="172" t="s">
        <v>531</v>
      </c>
      <c r="D662" s="172" t="s">
        <v>152</v>
      </c>
      <c r="E662" s="173" t="s">
        <v>782</v>
      </c>
      <c r="F662" s="174" t="s">
        <v>783</v>
      </c>
      <c r="G662" s="175" t="s">
        <v>784</v>
      </c>
      <c r="H662" s="244"/>
      <c r="I662" s="177"/>
      <c r="J662" s="178">
        <f>ROUND(I662*H662,2)</f>
        <v>0</v>
      </c>
      <c r="K662" s="174" t="s">
        <v>156</v>
      </c>
      <c r="L662" s="42"/>
      <c r="M662" s="179" t="s">
        <v>21</v>
      </c>
      <c r="N662" s="180" t="s">
        <v>44</v>
      </c>
      <c r="O662" s="67"/>
      <c r="P662" s="181">
        <f>O662*H662</f>
        <v>0</v>
      </c>
      <c r="Q662" s="181">
        <v>0</v>
      </c>
      <c r="R662" s="181">
        <f>Q662*H662</f>
        <v>0</v>
      </c>
      <c r="S662" s="181">
        <v>0</v>
      </c>
      <c r="T662" s="182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83" t="s">
        <v>202</v>
      </c>
      <c r="AT662" s="183" t="s">
        <v>152</v>
      </c>
      <c r="AU662" s="183" t="s">
        <v>83</v>
      </c>
      <c r="AY662" s="20" t="s">
        <v>150</v>
      </c>
      <c r="BE662" s="184">
        <f>IF(N662="základní",J662,0)</f>
        <v>0</v>
      </c>
      <c r="BF662" s="184">
        <f>IF(N662="snížená",J662,0)</f>
        <v>0</v>
      </c>
      <c r="BG662" s="184">
        <f>IF(N662="zákl. přenesená",J662,0)</f>
        <v>0</v>
      </c>
      <c r="BH662" s="184">
        <f>IF(N662="sníž. přenesená",J662,0)</f>
        <v>0</v>
      </c>
      <c r="BI662" s="184">
        <f>IF(N662="nulová",J662,0)</f>
        <v>0</v>
      </c>
      <c r="BJ662" s="20" t="s">
        <v>81</v>
      </c>
      <c r="BK662" s="184">
        <f>ROUND(I662*H662,2)</f>
        <v>0</v>
      </c>
      <c r="BL662" s="20" t="s">
        <v>202</v>
      </c>
      <c r="BM662" s="183" t="s">
        <v>785</v>
      </c>
    </row>
    <row r="663" spans="1:65" s="2" customFormat="1" ht="11.25">
      <c r="A663" s="37"/>
      <c r="B663" s="38"/>
      <c r="C663" s="39"/>
      <c r="D663" s="185" t="s">
        <v>158</v>
      </c>
      <c r="E663" s="39"/>
      <c r="F663" s="186" t="s">
        <v>786</v>
      </c>
      <c r="G663" s="39"/>
      <c r="H663" s="39"/>
      <c r="I663" s="187"/>
      <c r="J663" s="39"/>
      <c r="K663" s="39"/>
      <c r="L663" s="42"/>
      <c r="M663" s="188"/>
      <c r="N663" s="189"/>
      <c r="O663" s="67"/>
      <c r="P663" s="67"/>
      <c r="Q663" s="67"/>
      <c r="R663" s="67"/>
      <c r="S663" s="67"/>
      <c r="T663" s="68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T663" s="20" t="s">
        <v>158</v>
      </c>
      <c r="AU663" s="20" t="s">
        <v>83</v>
      </c>
    </row>
    <row r="664" spans="1:65" s="12" customFormat="1" ht="22.9" customHeight="1">
      <c r="B664" s="156"/>
      <c r="C664" s="157"/>
      <c r="D664" s="158" t="s">
        <v>72</v>
      </c>
      <c r="E664" s="170" t="s">
        <v>787</v>
      </c>
      <c r="F664" s="170" t="s">
        <v>788</v>
      </c>
      <c r="G664" s="157"/>
      <c r="H664" s="157"/>
      <c r="I664" s="160"/>
      <c r="J664" s="171">
        <f>BK664</f>
        <v>0</v>
      </c>
      <c r="K664" s="157"/>
      <c r="L664" s="162"/>
      <c r="M664" s="163"/>
      <c r="N664" s="164"/>
      <c r="O664" s="164"/>
      <c r="P664" s="165">
        <f>SUM(P665:P687)</f>
        <v>0</v>
      </c>
      <c r="Q664" s="164"/>
      <c r="R664" s="165">
        <f>SUM(R665:R687)</f>
        <v>0</v>
      </c>
      <c r="S664" s="164"/>
      <c r="T664" s="166">
        <f>SUM(T665:T687)</f>
        <v>0</v>
      </c>
      <c r="AR664" s="167" t="s">
        <v>83</v>
      </c>
      <c r="AT664" s="168" t="s">
        <v>72</v>
      </c>
      <c r="AU664" s="168" t="s">
        <v>81</v>
      </c>
      <c r="AY664" s="167" t="s">
        <v>150</v>
      </c>
      <c r="BK664" s="169">
        <f>SUM(BK665:BK687)</f>
        <v>0</v>
      </c>
    </row>
    <row r="665" spans="1:65" s="2" customFormat="1" ht="24.2" customHeight="1">
      <c r="A665" s="37"/>
      <c r="B665" s="38"/>
      <c r="C665" s="172" t="s">
        <v>510</v>
      </c>
      <c r="D665" s="172" t="s">
        <v>152</v>
      </c>
      <c r="E665" s="173" t="s">
        <v>789</v>
      </c>
      <c r="F665" s="174" t="s">
        <v>790</v>
      </c>
      <c r="G665" s="175" t="s">
        <v>182</v>
      </c>
      <c r="H665" s="176">
        <v>12</v>
      </c>
      <c r="I665" s="177"/>
      <c r="J665" s="178">
        <f>ROUND(I665*H665,2)</f>
        <v>0</v>
      </c>
      <c r="K665" s="174" t="s">
        <v>156</v>
      </c>
      <c r="L665" s="42"/>
      <c r="M665" s="179" t="s">
        <v>21</v>
      </c>
      <c r="N665" s="180" t="s">
        <v>44</v>
      </c>
      <c r="O665" s="67"/>
      <c r="P665" s="181">
        <f>O665*H665</f>
        <v>0</v>
      </c>
      <c r="Q665" s="181">
        <v>0</v>
      </c>
      <c r="R665" s="181">
        <f>Q665*H665</f>
        <v>0</v>
      </c>
      <c r="S665" s="181">
        <v>0</v>
      </c>
      <c r="T665" s="182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183" t="s">
        <v>202</v>
      </c>
      <c r="AT665" s="183" t="s">
        <v>152</v>
      </c>
      <c r="AU665" s="183" t="s">
        <v>83</v>
      </c>
      <c r="AY665" s="20" t="s">
        <v>150</v>
      </c>
      <c r="BE665" s="184">
        <f>IF(N665="základní",J665,0)</f>
        <v>0</v>
      </c>
      <c r="BF665" s="184">
        <f>IF(N665="snížená",J665,0)</f>
        <v>0</v>
      </c>
      <c r="BG665" s="184">
        <f>IF(N665="zákl. přenesená",J665,0)</f>
        <v>0</v>
      </c>
      <c r="BH665" s="184">
        <f>IF(N665="sníž. přenesená",J665,0)</f>
        <v>0</v>
      </c>
      <c r="BI665" s="184">
        <f>IF(N665="nulová",J665,0)</f>
        <v>0</v>
      </c>
      <c r="BJ665" s="20" t="s">
        <v>81</v>
      </c>
      <c r="BK665" s="184">
        <f>ROUND(I665*H665,2)</f>
        <v>0</v>
      </c>
      <c r="BL665" s="20" t="s">
        <v>202</v>
      </c>
      <c r="BM665" s="183" t="s">
        <v>791</v>
      </c>
    </row>
    <row r="666" spans="1:65" s="2" customFormat="1" ht="11.25">
      <c r="A666" s="37"/>
      <c r="B666" s="38"/>
      <c r="C666" s="39"/>
      <c r="D666" s="185" t="s">
        <v>158</v>
      </c>
      <c r="E666" s="39"/>
      <c r="F666" s="186" t="s">
        <v>792</v>
      </c>
      <c r="G666" s="39"/>
      <c r="H666" s="39"/>
      <c r="I666" s="187"/>
      <c r="J666" s="39"/>
      <c r="K666" s="39"/>
      <c r="L666" s="42"/>
      <c r="M666" s="188"/>
      <c r="N666" s="189"/>
      <c r="O666" s="67"/>
      <c r="P666" s="67"/>
      <c r="Q666" s="67"/>
      <c r="R666" s="67"/>
      <c r="S666" s="67"/>
      <c r="T666" s="68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T666" s="20" t="s">
        <v>158</v>
      </c>
      <c r="AU666" s="20" t="s">
        <v>83</v>
      </c>
    </row>
    <row r="667" spans="1:65" s="15" customFormat="1" ht="11.25">
      <c r="B667" s="213"/>
      <c r="C667" s="214"/>
      <c r="D667" s="192" t="s">
        <v>160</v>
      </c>
      <c r="E667" s="215" t="s">
        <v>21</v>
      </c>
      <c r="F667" s="216" t="s">
        <v>635</v>
      </c>
      <c r="G667" s="214"/>
      <c r="H667" s="215" t="s">
        <v>21</v>
      </c>
      <c r="I667" s="217"/>
      <c r="J667" s="214"/>
      <c r="K667" s="214"/>
      <c r="L667" s="218"/>
      <c r="M667" s="219"/>
      <c r="N667" s="220"/>
      <c r="O667" s="220"/>
      <c r="P667" s="220"/>
      <c r="Q667" s="220"/>
      <c r="R667" s="220"/>
      <c r="S667" s="220"/>
      <c r="T667" s="221"/>
      <c r="AT667" s="222" t="s">
        <v>160</v>
      </c>
      <c r="AU667" s="222" t="s">
        <v>83</v>
      </c>
      <c r="AV667" s="15" t="s">
        <v>81</v>
      </c>
      <c r="AW667" s="15" t="s">
        <v>34</v>
      </c>
      <c r="AX667" s="15" t="s">
        <v>73</v>
      </c>
      <c r="AY667" s="222" t="s">
        <v>150</v>
      </c>
    </row>
    <row r="668" spans="1:65" s="13" customFormat="1" ht="11.25">
      <c r="B668" s="190"/>
      <c r="C668" s="191"/>
      <c r="D668" s="192" t="s">
        <v>160</v>
      </c>
      <c r="E668" s="193" t="s">
        <v>21</v>
      </c>
      <c r="F668" s="194" t="s">
        <v>793</v>
      </c>
      <c r="G668" s="191"/>
      <c r="H668" s="195">
        <v>12</v>
      </c>
      <c r="I668" s="196"/>
      <c r="J668" s="191"/>
      <c r="K668" s="191"/>
      <c r="L668" s="197"/>
      <c r="M668" s="198"/>
      <c r="N668" s="199"/>
      <c r="O668" s="199"/>
      <c r="P668" s="199"/>
      <c r="Q668" s="199"/>
      <c r="R668" s="199"/>
      <c r="S668" s="199"/>
      <c r="T668" s="200"/>
      <c r="AT668" s="201" t="s">
        <v>160</v>
      </c>
      <c r="AU668" s="201" t="s">
        <v>83</v>
      </c>
      <c r="AV668" s="13" t="s">
        <v>83</v>
      </c>
      <c r="AW668" s="13" t="s">
        <v>34</v>
      </c>
      <c r="AX668" s="13" t="s">
        <v>73</v>
      </c>
      <c r="AY668" s="201" t="s">
        <v>150</v>
      </c>
    </row>
    <row r="669" spans="1:65" s="14" customFormat="1" ht="11.25">
      <c r="B669" s="202"/>
      <c r="C669" s="203"/>
      <c r="D669" s="192" t="s">
        <v>160</v>
      </c>
      <c r="E669" s="204" t="s">
        <v>21</v>
      </c>
      <c r="F669" s="205" t="s">
        <v>162</v>
      </c>
      <c r="G669" s="203"/>
      <c r="H669" s="206">
        <v>12</v>
      </c>
      <c r="I669" s="207"/>
      <c r="J669" s="203"/>
      <c r="K669" s="203"/>
      <c r="L669" s="208"/>
      <c r="M669" s="209"/>
      <c r="N669" s="210"/>
      <c r="O669" s="210"/>
      <c r="P669" s="210"/>
      <c r="Q669" s="210"/>
      <c r="R669" s="210"/>
      <c r="S669" s="210"/>
      <c r="T669" s="211"/>
      <c r="AT669" s="212" t="s">
        <v>160</v>
      </c>
      <c r="AU669" s="212" t="s">
        <v>83</v>
      </c>
      <c r="AV669" s="14" t="s">
        <v>157</v>
      </c>
      <c r="AW669" s="14" t="s">
        <v>34</v>
      </c>
      <c r="AX669" s="14" t="s">
        <v>81</v>
      </c>
      <c r="AY669" s="212" t="s">
        <v>150</v>
      </c>
    </row>
    <row r="670" spans="1:65" s="2" customFormat="1" ht="49.15" customHeight="1">
      <c r="A670" s="37"/>
      <c r="B670" s="38"/>
      <c r="C670" s="223" t="s">
        <v>526</v>
      </c>
      <c r="D670" s="223" t="s">
        <v>301</v>
      </c>
      <c r="E670" s="224" t="s">
        <v>794</v>
      </c>
      <c r="F670" s="225" t="s">
        <v>795</v>
      </c>
      <c r="G670" s="226" t="s">
        <v>182</v>
      </c>
      <c r="H670" s="227">
        <v>12</v>
      </c>
      <c r="I670" s="228"/>
      <c r="J670" s="229">
        <f>ROUND(I670*H670,2)</f>
        <v>0</v>
      </c>
      <c r="K670" s="225" t="s">
        <v>284</v>
      </c>
      <c r="L670" s="230"/>
      <c r="M670" s="231" t="s">
        <v>21</v>
      </c>
      <c r="N670" s="232" t="s">
        <v>44</v>
      </c>
      <c r="O670" s="67"/>
      <c r="P670" s="181">
        <f>O670*H670</f>
        <v>0</v>
      </c>
      <c r="Q670" s="181">
        <v>0</v>
      </c>
      <c r="R670" s="181">
        <f>Q670*H670</f>
        <v>0</v>
      </c>
      <c r="S670" s="181">
        <v>0</v>
      </c>
      <c r="T670" s="182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183" t="s">
        <v>277</v>
      </c>
      <c r="AT670" s="183" t="s">
        <v>301</v>
      </c>
      <c r="AU670" s="183" t="s">
        <v>83</v>
      </c>
      <c r="AY670" s="20" t="s">
        <v>150</v>
      </c>
      <c r="BE670" s="184">
        <f>IF(N670="základní",J670,0)</f>
        <v>0</v>
      </c>
      <c r="BF670" s="184">
        <f>IF(N670="snížená",J670,0)</f>
        <v>0</v>
      </c>
      <c r="BG670" s="184">
        <f>IF(N670="zákl. přenesená",J670,0)</f>
        <v>0</v>
      </c>
      <c r="BH670" s="184">
        <f>IF(N670="sníž. přenesená",J670,0)</f>
        <v>0</v>
      </c>
      <c r="BI670" s="184">
        <f>IF(N670="nulová",J670,0)</f>
        <v>0</v>
      </c>
      <c r="BJ670" s="20" t="s">
        <v>81</v>
      </c>
      <c r="BK670" s="184">
        <f>ROUND(I670*H670,2)</f>
        <v>0</v>
      </c>
      <c r="BL670" s="20" t="s">
        <v>202</v>
      </c>
      <c r="BM670" s="183" t="s">
        <v>796</v>
      </c>
    </row>
    <row r="671" spans="1:65" s="15" customFormat="1" ht="11.25">
      <c r="B671" s="213"/>
      <c r="C671" s="214"/>
      <c r="D671" s="192" t="s">
        <v>160</v>
      </c>
      <c r="E671" s="215" t="s">
        <v>21</v>
      </c>
      <c r="F671" s="216" t="s">
        <v>635</v>
      </c>
      <c r="G671" s="214"/>
      <c r="H671" s="215" t="s">
        <v>21</v>
      </c>
      <c r="I671" s="217"/>
      <c r="J671" s="214"/>
      <c r="K671" s="214"/>
      <c r="L671" s="218"/>
      <c r="M671" s="219"/>
      <c r="N671" s="220"/>
      <c r="O671" s="220"/>
      <c r="P671" s="220"/>
      <c r="Q671" s="220"/>
      <c r="R671" s="220"/>
      <c r="S671" s="220"/>
      <c r="T671" s="221"/>
      <c r="AT671" s="222" t="s">
        <v>160</v>
      </c>
      <c r="AU671" s="222" t="s">
        <v>83</v>
      </c>
      <c r="AV671" s="15" t="s">
        <v>81</v>
      </c>
      <c r="AW671" s="15" t="s">
        <v>34</v>
      </c>
      <c r="AX671" s="15" t="s">
        <v>73</v>
      </c>
      <c r="AY671" s="222" t="s">
        <v>150</v>
      </c>
    </row>
    <row r="672" spans="1:65" s="13" customFormat="1" ht="11.25">
      <c r="B672" s="190"/>
      <c r="C672" s="191"/>
      <c r="D672" s="192" t="s">
        <v>160</v>
      </c>
      <c r="E672" s="193" t="s">
        <v>21</v>
      </c>
      <c r="F672" s="194" t="s">
        <v>797</v>
      </c>
      <c r="G672" s="191"/>
      <c r="H672" s="195">
        <v>12</v>
      </c>
      <c r="I672" s="196"/>
      <c r="J672" s="191"/>
      <c r="K672" s="191"/>
      <c r="L672" s="197"/>
      <c r="M672" s="198"/>
      <c r="N672" s="199"/>
      <c r="O672" s="199"/>
      <c r="P672" s="199"/>
      <c r="Q672" s="199"/>
      <c r="R672" s="199"/>
      <c r="S672" s="199"/>
      <c r="T672" s="200"/>
      <c r="AT672" s="201" t="s">
        <v>160</v>
      </c>
      <c r="AU672" s="201" t="s">
        <v>83</v>
      </c>
      <c r="AV672" s="13" t="s">
        <v>83</v>
      </c>
      <c r="AW672" s="13" t="s">
        <v>34</v>
      </c>
      <c r="AX672" s="13" t="s">
        <v>73</v>
      </c>
      <c r="AY672" s="201" t="s">
        <v>150</v>
      </c>
    </row>
    <row r="673" spans="1:65" s="14" customFormat="1" ht="11.25">
      <c r="B673" s="202"/>
      <c r="C673" s="203"/>
      <c r="D673" s="192" t="s">
        <v>160</v>
      </c>
      <c r="E673" s="204" t="s">
        <v>21</v>
      </c>
      <c r="F673" s="205" t="s">
        <v>162</v>
      </c>
      <c r="G673" s="203"/>
      <c r="H673" s="206">
        <v>12</v>
      </c>
      <c r="I673" s="207"/>
      <c r="J673" s="203"/>
      <c r="K673" s="203"/>
      <c r="L673" s="208"/>
      <c r="M673" s="209"/>
      <c r="N673" s="210"/>
      <c r="O673" s="210"/>
      <c r="P673" s="210"/>
      <c r="Q673" s="210"/>
      <c r="R673" s="210"/>
      <c r="S673" s="210"/>
      <c r="T673" s="211"/>
      <c r="AT673" s="212" t="s">
        <v>160</v>
      </c>
      <c r="AU673" s="212" t="s">
        <v>83</v>
      </c>
      <c r="AV673" s="14" t="s">
        <v>157</v>
      </c>
      <c r="AW673" s="14" t="s">
        <v>34</v>
      </c>
      <c r="AX673" s="14" t="s">
        <v>81</v>
      </c>
      <c r="AY673" s="212" t="s">
        <v>150</v>
      </c>
    </row>
    <row r="674" spans="1:65" s="2" customFormat="1" ht="24.2" customHeight="1">
      <c r="A674" s="37"/>
      <c r="B674" s="38"/>
      <c r="C674" s="172" t="s">
        <v>798</v>
      </c>
      <c r="D674" s="172" t="s">
        <v>152</v>
      </c>
      <c r="E674" s="173" t="s">
        <v>799</v>
      </c>
      <c r="F674" s="174" t="s">
        <v>800</v>
      </c>
      <c r="G674" s="175" t="s">
        <v>182</v>
      </c>
      <c r="H674" s="176">
        <v>12</v>
      </c>
      <c r="I674" s="177"/>
      <c r="J674" s="178">
        <f>ROUND(I674*H674,2)</f>
        <v>0</v>
      </c>
      <c r="K674" s="174" t="s">
        <v>156</v>
      </c>
      <c r="L674" s="42"/>
      <c r="M674" s="179" t="s">
        <v>21</v>
      </c>
      <c r="N674" s="180" t="s">
        <v>44</v>
      </c>
      <c r="O674" s="67"/>
      <c r="P674" s="181">
        <f>O674*H674</f>
        <v>0</v>
      </c>
      <c r="Q674" s="181">
        <v>0</v>
      </c>
      <c r="R674" s="181">
        <f>Q674*H674</f>
        <v>0</v>
      </c>
      <c r="S674" s="181">
        <v>0</v>
      </c>
      <c r="T674" s="182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183" t="s">
        <v>202</v>
      </c>
      <c r="AT674" s="183" t="s">
        <v>152</v>
      </c>
      <c r="AU674" s="183" t="s">
        <v>83</v>
      </c>
      <c r="AY674" s="20" t="s">
        <v>150</v>
      </c>
      <c r="BE674" s="184">
        <f>IF(N674="základní",J674,0)</f>
        <v>0</v>
      </c>
      <c r="BF674" s="184">
        <f>IF(N674="snížená",J674,0)</f>
        <v>0</v>
      </c>
      <c r="BG674" s="184">
        <f>IF(N674="zákl. přenesená",J674,0)</f>
        <v>0</v>
      </c>
      <c r="BH674" s="184">
        <f>IF(N674="sníž. přenesená",J674,0)</f>
        <v>0</v>
      </c>
      <c r="BI674" s="184">
        <f>IF(N674="nulová",J674,0)</f>
        <v>0</v>
      </c>
      <c r="BJ674" s="20" t="s">
        <v>81</v>
      </c>
      <c r="BK674" s="184">
        <f>ROUND(I674*H674,2)</f>
        <v>0</v>
      </c>
      <c r="BL674" s="20" t="s">
        <v>202</v>
      </c>
      <c r="BM674" s="183" t="s">
        <v>801</v>
      </c>
    </row>
    <row r="675" spans="1:65" s="2" customFormat="1" ht="11.25">
      <c r="A675" s="37"/>
      <c r="B675" s="38"/>
      <c r="C675" s="39"/>
      <c r="D675" s="185" t="s">
        <v>158</v>
      </c>
      <c r="E675" s="39"/>
      <c r="F675" s="186" t="s">
        <v>802</v>
      </c>
      <c r="G675" s="39"/>
      <c r="H675" s="39"/>
      <c r="I675" s="187"/>
      <c r="J675" s="39"/>
      <c r="K675" s="39"/>
      <c r="L675" s="42"/>
      <c r="M675" s="188"/>
      <c r="N675" s="189"/>
      <c r="O675" s="67"/>
      <c r="P675" s="67"/>
      <c r="Q675" s="67"/>
      <c r="R675" s="67"/>
      <c r="S675" s="67"/>
      <c r="T675" s="68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20" t="s">
        <v>158</v>
      </c>
      <c r="AU675" s="20" t="s">
        <v>83</v>
      </c>
    </row>
    <row r="676" spans="1:65" s="15" customFormat="1" ht="11.25">
      <c r="B676" s="213"/>
      <c r="C676" s="214"/>
      <c r="D676" s="192" t="s">
        <v>160</v>
      </c>
      <c r="E676" s="215" t="s">
        <v>21</v>
      </c>
      <c r="F676" s="216" t="s">
        <v>635</v>
      </c>
      <c r="G676" s="214"/>
      <c r="H676" s="215" t="s">
        <v>21</v>
      </c>
      <c r="I676" s="217"/>
      <c r="J676" s="214"/>
      <c r="K676" s="214"/>
      <c r="L676" s="218"/>
      <c r="M676" s="219"/>
      <c r="N676" s="220"/>
      <c r="O676" s="220"/>
      <c r="P676" s="220"/>
      <c r="Q676" s="220"/>
      <c r="R676" s="220"/>
      <c r="S676" s="220"/>
      <c r="T676" s="221"/>
      <c r="AT676" s="222" t="s">
        <v>160</v>
      </c>
      <c r="AU676" s="222" t="s">
        <v>83</v>
      </c>
      <c r="AV676" s="15" t="s">
        <v>81</v>
      </c>
      <c r="AW676" s="15" t="s">
        <v>34</v>
      </c>
      <c r="AX676" s="15" t="s">
        <v>73</v>
      </c>
      <c r="AY676" s="222" t="s">
        <v>150</v>
      </c>
    </row>
    <row r="677" spans="1:65" s="13" customFormat="1" ht="11.25">
      <c r="B677" s="190"/>
      <c r="C677" s="191"/>
      <c r="D677" s="192" t="s">
        <v>160</v>
      </c>
      <c r="E677" s="193" t="s">
        <v>21</v>
      </c>
      <c r="F677" s="194" t="s">
        <v>793</v>
      </c>
      <c r="G677" s="191"/>
      <c r="H677" s="195">
        <v>12</v>
      </c>
      <c r="I677" s="196"/>
      <c r="J677" s="191"/>
      <c r="K677" s="191"/>
      <c r="L677" s="197"/>
      <c r="M677" s="198"/>
      <c r="N677" s="199"/>
      <c r="O677" s="199"/>
      <c r="P677" s="199"/>
      <c r="Q677" s="199"/>
      <c r="R677" s="199"/>
      <c r="S677" s="199"/>
      <c r="T677" s="200"/>
      <c r="AT677" s="201" t="s">
        <v>160</v>
      </c>
      <c r="AU677" s="201" t="s">
        <v>83</v>
      </c>
      <c r="AV677" s="13" t="s">
        <v>83</v>
      </c>
      <c r="AW677" s="13" t="s">
        <v>34</v>
      </c>
      <c r="AX677" s="13" t="s">
        <v>73</v>
      </c>
      <c r="AY677" s="201" t="s">
        <v>150</v>
      </c>
    </row>
    <row r="678" spans="1:65" s="14" customFormat="1" ht="11.25">
      <c r="B678" s="202"/>
      <c r="C678" s="203"/>
      <c r="D678" s="192" t="s">
        <v>160</v>
      </c>
      <c r="E678" s="204" t="s">
        <v>21</v>
      </c>
      <c r="F678" s="205" t="s">
        <v>162</v>
      </c>
      <c r="G678" s="203"/>
      <c r="H678" s="206">
        <v>12</v>
      </c>
      <c r="I678" s="207"/>
      <c r="J678" s="203"/>
      <c r="K678" s="203"/>
      <c r="L678" s="208"/>
      <c r="M678" s="209"/>
      <c r="N678" s="210"/>
      <c r="O678" s="210"/>
      <c r="P678" s="210"/>
      <c r="Q678" s="210"/>
      <c r="R678" s="210"/>
      <c r="S678" s="210"/>
      <c r="T678" s="211"/>
      <c r="AT678" s="212" t="s">
        <v>160</v>
      </c>
      <c r="AU678" s="212" t="s">
        <v>83</v>
      </c>
      <c r="AV678" s="14" t="s">
        <v>157</v>
      </c>
      <c r="AW678" s="14" t="s">
        <v>34</v>
      </c>
      <c r="AX678" s="14" t="s">
        <v>81</v>
      </c>
      <c r="AY678" s="212" t="s">
        <v>150</v>
      </c>
    </row>
    <row r="679" spans="1:65" s="2" customFormat="1" ht="16.5" customHeight="1">
      <c r="A679" s="37"/>
      <c r="B679" s="38"/>
      <c r="C679" s="223" t="s">
        <v>543</v>
      </c>
      <c r="D679" s="223" t="s">
        <v>301</v>
      </c>
      <c r="E679" s="224" t="s">
        <v>803</v>
      </c>
      <c r="F679" s="225" t="s">
        <v>804</v>
      </c>
      <c r="G679" s="226" t="s">
        <v>182</v>
      </c>
      <c r="H679" s="227">
        <v>13.986000000000001</v>
      </c>
      <c r="I679" s="228"/>
      <c r="J679" s="229">
        <f>ROUND(I679*H679,2)</f>
        <v>0</v>
      </c>
      <c r="K679" s="225" t="s">
        <v>156</v>
      </c>
      <c r="L679" s="230"/>
      <c r="M679" s="231" t="s">
        <v>21</v>
      </c>
      <c r="N679" s="232" t="s">
        <v>44</v>
      </c>
      <c r="O679" s="67"/>
      <c r="P679" s="181">
        <f>O679*H679</f>
        <v>0</v>
      </c>
      <c r="Q679" s="181">
        <v>0</v>
      </c>
      <c r="R679" s="181">
        <f>Q679*H679</f>
        <v>0</v>
      </c>
      <c r="S679" s="181">
        <v>0</v>
      </c>
      <c r="T679" s="182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183" t="s">
        <v>277</v>
      </c>
      <c r="AT679" s="183" t="s">
        <v>301</v>
      </c>
      <c r="AU679" s="183" t="s">
        <v>83</v>
      </c>
      <c r="AY679" s="20" t="s">
        <v>150</v>
      </c>
      <c r="BE679" s="184">
        <f>IF(N679="základní",J679,0)</f>
        <v>0</v>
      </c>
      <c r="BF679" s="184">
        <f>IF(N679="snížená",J679,0)</f>
        <v>0</v>
      </c>
      <c r="BG679" s="184">
        <f>IF(N679="zákl. přenesená",J679,0)</f>
        <v>0</v>
      </c>
      <c r="BH679" s="184">
        <f>IF(N679="sníž. přenesená",J679,0)</f>
        <v>0</v>
      </c>
      <c r="BI679" s="184">
        <f>IF(N679="nulová",J679,0)</f>
        <v>0</v>
      </c>
      <c r="BJ679" s="20" t="s">
        <v>81</v>
      </c>
      <c r="BK679" s="184">
        <f>ROUND(I679*H679,2)</f>
        <v>0</v>
      </c>
      <c r="BL679" s="20" t="s">
        <v>202</v>
      </c>
      <c r="BM679" s="183" t="s">
        <v>805</v>
      </c>
    </row>
    <row r="680" spans="1:65" s="13" customFormat="1" ht="11.25">
      <c r="B680" s="190"/>
      <c r="C680" s="191"/>
      <c r="D680" s="192" t="s">
        <v>160</v>
      </c>
      <c r="E680" s="193" t="s">
        <v>21</v>
      </c>
      <c r="F680" s="194" t="s">
        <v>806</v>
      </c>
      <c r="G680" s="191"/>
      <c r="H680" s="195">
        <v>13.986000000000001</v>
      </c>
      <c r="I680" s="196"/>
      <c r="J680" s="191"/>
      <c r="K680" s="191"/>
      <c r="L680" s="197"/>
      <c r="M680" s="198"/>
      <c r="N680" s="199"/>
      <c r="O680" s="199"/>
      <c r="P680" s="199"/>
      <c r="Q680" s="199"/>
      <c r="R680" s="199"/>
      <c r="S680" s="199"/>
      <c r="T680" s="200"/>
      <c r="AT680" s="201" t="s">
        <v>160</v>
      </c>
      <c r="AU680" s="201" t="s">
        <v>83</v>
      </c>
      <c r="AV680" s="13" t="s">
        <v>83</v>
      </c>
      <c r="AW680" s="13" t="s">
        <v>34</v>
      </c>
      <c r="AX680" s="13" t="s">
        <v>73</v>
      </c>
      <c r="AY680" s="201" t="s">
        <v>150</v>
      </c>
    </row>
    <row r="681" spans="1:65" s="14" customFormat="1" ht="11.25">
      <c r="B681" s="202"/>
      <c r="C681" s="203"/>
      <c r="D681" s="192" t="s">
        <v>160</v>
      </c>
      <c r="E681" s="204" t="s">
        <v>21</v>
      </c>
      <c r="F681" s="205" t="s">
        <v>162</v>
      </c>
      <c r="G681" s="203"/>
      <c r="H681" s="206">
        <v>13.986000000000001</v>
      </c>
      <c r="I681" s="207"/>
      <c r="J681" s="203"/>
      <c r="K681" s="203"/>
      <c r="L681" s="208"/>
      <c r="M681" s="209"/>
      <c r="N681" s="210"/>
      <c r="O681" s="210"/>
      <c r="P681" s="210"/>
      <c r="Q681" s="210"/>
      <c r="R681" s="210"/>
      <c r="S681" s="210"/>
      <c r="T681" s="211"/>
      <c r="AT681" s="212" t="s">
        <v>160</v>
      </c>
      <c r="AU681" s="212" t="s">
        <v>83</v>
      </c>
      <c r="AV681" s="14" t="s">
        <v>157</v>
      </c>
      <c r="AW681" s="14" t="s">
        <v>34</v>
      </c>
      <c r="AX681" s="14" t="s">
        <v>81</v>
      </c>
      <c r="AY681" s="212" t="s">
        <v>150</v>
      </c>
    </row>
    <row r="682" spans="1:65" s="2" customFormat="1" ht="37.9" customHeight="1">
      <c r="A682" s="37"/>
      <c r="B682" s="38"/>
      <c r="C682" s="172" t="s">
        <v>807</v>
      </c>
      <c r="D682" s="172" t="s">
        <v>152</v>
      </c>
      <c r="E682" s="173" t="s">
        <v>808</v>
      </c>
      <c r="F682" s="174" t="s">
        <v>809</v>
      </c>
      <c r="G682" s="175" t="s">
        <v>182</v>
      </c>
      <c r="H682" s="176">
        <v>12</v>
      </c>
      <c r="I682" s="177"/>
      <c r="J682" s="178">
        <f>ROUND(I682*H682,2)</f>
        <v>0</v>
      </c>
      <c r="K682" s="174" t="s">
        <v>156</v>
      </c>
      <c r="L682" s="42"/>
      <c r="M682" s="179" t="s">
        <v>21</v>
      </c>
      <c r="N682" s="180" t="s">
        <v>44</v>
      </c>
      <c r="O682" s="67"/>
      <c r="P682" s="181">
        <f>O682*H682</f>
        <v>0</v>
      </c>
      <c r="Q682" s="181">
        <v>0</v>
      </c>
      <c r="R682" s="181">
        <f>Q682*H682</f>
        <v>0</v>
      </c>
      <c r="S682" s="181">
        <v>0</v>
      </c>
      <c r="T682" s="182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183" t="s">
        <v>202</v>
      </c>
      <c r="AT682" s="183" t="s">
        <v>152</v>
      </c>
      <c r="AU682" s="183" t="s">
        <v>83</v>
      </c>
      <c r="AY682" s="20" t="s">
        <v>150</v>
      </c>
      <c r="BE682" s="184">
        <f>IF(N682="základní",J682,0)</f>
        <v>0</v>
      </c>
      <c r="BF682" s="184">
        <f>IF(N682="snížená",J682,0)</f>
        <v>0</v>
      </c>
      <c r="BG682" s="184">
        <f>IF(N682="zákl. přenesená",J682,0)</f>
        <v>0</v>
      </c>
      <c r="BH682" s="184">
        <f>IF(N682="sníž. přenesená",J682,0)</f>
        <v>0</v>
      </c>
      <c r="BI682" s="184">
        <f>IF(N682="nulová",J682,0)</f>
        <v>0</v>
      </c>
      <c r="BJ682" s="20" t="s">
        <v>81</v>
      </c>
      <c r="BK682" s="184">
        <f>ROUND(I682*H682,2)</f>
        <v>0</v>
      </c>
      <c r="BL682" s="20" t="s">
        <v>202</v>
      </c>
      <c r="BM682" s="183" t="s">
        <v>810</v>
      </c>
    </row>
    <row r="683" spans="1:65" s="2" customFormat="1" ht="11.25">
      <c r="A683" s="37"/>
      <c r="B683" s="38"/>
      <c r="C683" s="39"/>
      <c r="D683" s="185" t="s">
        <v>158</v>
      </c>
      <c r="E683" s="39"/>
      <c r="F683" s="186" t="s">
        <v>811</v>
      </c>
      <c r="G683" s="39"/>
      <c r="H683" s="39"/>
      <c r="I683" s="187"/>
      <c r="J683" s="39"/>
      <c r="K683" s="39"/>
      <c r="L683" s="42"/>
      <c r="M683" s="188"/>
      <c r="N683" s="189"/>
      <c r="O683" s="67"/>
      <c r="P683" s="67"/>
      <c r="Q683" s="67"/>
      <c r="R683" s="67"/>
      <c r="S683" s="67"/>
      <c r="T683" s="68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T683" s="20" t="s">
        <v>158</v>
      </c>
      <c r="AU683" s="20" t="s">
        <v>83</v>
      </c>
    </row>
    <row r="684" spans="1:65" s="13" customFormat="1" ht="11.25">
      <c r="B684" s="190"/>
      <c r="C684" s="191"/>
      <c r="D684" s="192" t="s">
        <v>160</v>
      </c>
      <c r="E684" s="193" t="s">
        <v>21</v>
      </c>
      <c r="F684" s="194" t="s">
        <v>797</v>
      </c>
      <c r="G684" s="191"/>
      <c r="H684" s="195">
        <v>12</v>
      </c>
      <c r="I684" s="196"/>
      <c r="J684" s="191"/>
      <c r="K684" s="191"/>
      <c r="L684" s="197"/>
      <c r="M684" s="198"/>
      <c r="N684" s="199"/>
      <c r="O684" s="199"/>
      <c r="P684" s="199"/>
      <c r="Q684" s="199"/>
      <c r="R684" s="199"/>
      <c r="S684" s="199"/>
      <c r="T684" s="200"/>
      <c r="AT684" s="201" t="s">
        <v>160</v>
      </c>
      <c r="AU684" s="201" t="s">
        <v>83</v>
      </c>
      <c r="AV684" s="13" t="s">
        <v>83</v>
      </c>
      <c r="AW684" s="13" t="s">
        <v>34</v>
      </c>
      <c r="AX684" s="13" t="s">
        <v>73</v>
      </c>
      <c r="AY684" s="201" t="s">
        <v>150</v>
      </c>
    </row>
    <row r="685" spans="1:65" s="14" customFormat="1" ht="11.25">
      <c r="B685" s="202"/>
      <c r="C685" s="203"/>
      <c r="D685" s="192" t="s">
        <v>160</v>
      </c>
      <c r="E685" s="204" t="s">
        <v>21</v>
      </c>
      <c r="F685" s="205" t="s">
        <v>162</v>
      </c>
      <c r="G685" s="203"/>
      <c r="H685" s="206">
        <v>12</v>
      </c>
      <c r="I685" s="207"/>
      <c r="J685" s="203"/>
      <c r="K685" s="203"/>
      <c r="L685" s="208"/>
      <c r="M685" s="209"/>
      <c r="N685" s="210"/>
      <c r="O685" s="210"/>
      <c r="P685" s="210"/>
      <c r="Q685" s="210"/>
      <c r="R685" s="210"/>
      <c r="S685" s="210"/>
      <c r="T685" s="211"/>
      <c r="AT685" s="212" t="s">
        <v>160</v>
      </c>
      <c r="AU685" s="212" t="s">
        <v>83</v>
      </c>
      <c r="AV685" s="14" t="s">
        <v>157</v>
      </c>
      <c r="AW685" s="14" t="s">
        <v>34</v>
      </c>
      <c r="AX685" s="14" t="s">
        <v>81</v>
      </c>
      <c r="AY685" s="212" t="s">
        <v>150</v>
      </c>
    </row>
    <row r="686" spans="1:65" s="2" customFormat="1" ht="44.25" customHeight="1">
      <c r="A686" s="37"/>
      <c r="B686" s="38"/>
      <c r="C686" s="172" t="s">
        <v>548</v>
      </c>
      <c r="D686" s="172" t="s">
        <v>152</v>
      </c>
      <c r="E686" s="173" t="s">
        <v>812</v>
      </c>
      <c r="F686" s="174" t="s">
        <v>813</v>
      </c>
      <c r="G686" s="175" t="s">
        <v>784</v>
      </c>
      <c r="H686" s="244"/>
      <c r="I686" s="177"/>
      <c r="J686" s="178">
        <f>ROUND(I686*H686,2)</f>
        <v>0</v>
      </c>
      <c r="K686" s="174" t="s">
        <v>156</v>
      </c>
      <c r="L686" s="42"/>
      <c r="M686" s="179" t="s">
        <v>21</v>
      </c>
      <c r="N686" s="180" t="s">
        <v>44</v>
      </c>
      <c r="O686" s="67"/>
      <c r="P686" s="181">
        <f>O686*H686</f>
        <v>0</v>
      </c>
      <c r="Q686" s="181">
        <v>0</v>
      </c>
      <c r="R686" s="181">
        <f>Q686*H686</f>
        <v>0</v>
      </c>
      <c r="S686" s="181">
        <v>0</v>
      </c>
      <c r="T686" s="182">
        <f>S686*H686</f>
        <v>0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183" t="s">
        <v>202</v>
      </c>
      <c r="AT686" s="183" t="s">
        <v>152</v>
      </c>
      <c r="AU686" s="183" t="s">
        <v>83</v>
      </c>
      <c r="AY686" s="20" t="s">
        <v>150</v>
      </c>
      <c r="BE686" s="184">
        <f>IF(N686="základní",J686,0)</f>
        <v>0</v>
      </c>
      <c r="BF686" s="184">
        <f>IF(N686="snížená",J686,0)</f>
        <v>0</v>
      </c>
      <c r="BG686" s="184">
        <f>IF(N686="zákl. přenesená",J686,0)</f>
        <v>0</v>
      </c>
      <c r="BH686" s="184">
        <f>IF(N686="sníž. přenesená",J686,0)</f>
        <v>0</v>
      </c>
      <c r="BI686" s="184">
        <f>IF(N686="nulová",J686,0)</f>
        <v>0</v>
      </c>
      <c r="BJ686" s="20" t="s">
        <v>81</v>
      </c>
      <c r="BK686" s="184">
        <f>ROUND(I686*H686,2)</f>
        <v>0</v>
      </c>
      <c r="BL686" s="20" t="s">
        <v>202</v>
      </c>
      <c r="BM686" s="183" t="s">
        <v>814</v>
      </c>
    </row>
    <row r="687" spans="1:65" s="2" customFormat="1" ht="11.25">
      <c r="A687" s="37"/>
      <c r="B687" s="38"/>
      <c r="C687" s="39"/>
      <c r="D687" s="185" t="s">
        <v>158</v>
      </c>
      <c r="E687" s="39"/>
      <c r="F687" s="186" t="s">
        <v>815</v>
      </c>
      <c r="G687" s="39"/>
      <c r="H687" s="39"/>
      <c r="I687" s="187"/>
      <c r="J687" s="39"/>
      <c r="K687" s="39"/>
      <c r="L687" s="42"/>
      <c r="M687" s="188"/>
      <c r="N687" s="189"/>
      <c r="O687" s="67"/>
      <c r="P687" s="67"/>
      <c r="Q687" s="67"/>
      <c r="R687" s="67"/>
      <c r="S687" s="67"/>
      <c r="T687" s="68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T687" s="20" t="s">
        <v>158</v>
      </c>
      <c r="AU687" s="20" t="s">
        <v>83</v>
      </c>
    </row>
    <row r="688" spans="1:65" s="12" customFormat="1" ht="22.9" customHeight="1">
      <c r="B688" s="156"/>
      <c r="C688" s="157"/>
      <c r="D688" s="158" t="s">
        <v>72</v>
      </c>
      <c r="E688" s="170" t="s">
        <v>816</v>
      </c>
      <c r="F688" s="170" t="s">
        <v>817</v>
      </c>
      <c r="G688" s="157"/>
      <c r="H688" s="157"/>
      <c r="I688" s="160"/>
      <c r="J688" s="171">
        <f>BK688</f>
        <v>0</v>
      </c>
      <c r="K688" s="157"/>
      <c r="L688" s="162"/>
      <c r="M688" s="163"/>
      <c r="N688" s="164"/>
      <c r="O688" s="164"/>
      <c r="P688" s="165">
        <f>SUM(P689:P708)</f>
        <v>0</v>
      </c>
      <c r="Q688" s="164"/>
      <c r="R688" s="165">
        <f>SUM(R689:R708)</f>
        <v>0</v>
      </c>
      <c r="S688" s="164"/>
      <c r="T688" s="166">
        <f>SUM(T689:T708)</f>
        <v>0</v>
      </c>
      <c r="AR688" s="167" t="s">
        <v>83</v>
      </c>
      <c r="AT688" s="168" t="s">
        <v>72</v>
      </c>
      <c r="AU688" s="168" t="s">
        <v>81</v>
      </c>
      <c r="AY688" s="167" t="s">
        <v>150</v>
      </c>
      <c r="BK688" s="169">
        <f>SUM(BK689:BK708)</f>
        <v>0</v>
      </c>
    </row>
    <row r="689" spans="1:65" s="2" customFormat="1" ht="33" customHeight="1">
      <c r="A689" s="37"/>
      <c r="B689" s="38"/>
      <c r="C689" s="172" t="s">
        <v>818</v>
      </c>
      <c r="D689" s="172" t="s">
        <v>152</v>
      </c>
      <c r="E689" s="173" t="s">
        <v>819</v>
      </c>
      <c r="F689" s="174" t="s">
        <v>820</v>
      </c>
      <c r="G689" s="175" t="s">
        <v>182</v>
      </c>
      <c r="H689" s="176">
        <v>9.36</v>
      </c>
      <c r="I689" s="177"/>
      <c r="J689" s="178">
        <f>ROUND(I689*H689,2)</f>
        <v>0</v>
      </c>
      <c r="K689" s="174" t="s">
        <v>156</v>
      </c>
      <c r="L689" s="42"/>
      <c r="M689" s="179" t="s">
        <v>21</v>
      </c>
      <c r="N689" s="180" t="s">
        <v>44</v>
      </c>
      <c r="O689" s="67"/>
      <c r="P689" s="181">
        <f>O689*H689</f>
        <v>0</v>
      </c>
      <c r="Q689" s="181">
        <v>0</v>
      </c>
      <c r="R689" s="181">
        <f>Q689*H689</f>
        <v>0</v>
      </c>
      <c r="S689" s="181">
        <v>0</v>
      </c>
      <c r="T689" s="182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183" t="s">
        <v>202</v>
      </c>
      <c r="AT689" s="183" t="s">
        <v>152</v>
      </c>
      <c r="AU689" s="183" t="s">
        <v>83</v>
      </c>
      <c r="AY689" s="20" t="s">
        <v>150</v>
      </c>
      <c r="BE689" s="184">
        <f>IF(N689="základní",J689,0)</f>
        <v>0</v>
      </c>
      <c r="BF689" s="184">
        <f>IF(N689="snížená",J689,0)</f>
        <v>0</v>
      </c>
      <c r="BG689" s="184">
        <f>IF(N689="zákl. přenesená",J689,0)</f>
        <v>0</v>
      </c>
      <c r="BH689" s="184">
        <f>IF(N689="sníž. přenesená",J689,0)</f>
        <v>0</v>
      </c>
      <c r="BI689" s="184">
        <f>IF(N689="nulová",J689,0)</f>
        <v>0</v>
      </c>
      <c r="BJ689" s="20" t="s">
        <v>81</v>
      </c>
      <c r="BK689" s="184">
        <f>ROUND(I689*H689,2)</f>
        <v>0</v>
      </c>
      <c r="BL689" s="20" t="s">
        <v>202</v>
      </c>
      <c r="BM689" s="183" t="s">
        <v>821</v>
      </c>
    </row>
    <row r="690" spans="1:65" s="2" customFormat="1" ht="11.25">
      <c r="A690" s="37"/>
      <c r="B690" s="38"/>
      <c r="C690" s="39"/>
      <c r="D690" s="185" t="s">
        <v>158</v>
      </c>
      <c r="E690" s="39"/>
      <c r="F690" s="186" t="s">
        <v>822</v>
      </c>
      <c r="G690" s="39"/>
      <c r="H690" s="39"/>
      <c r="I690" s="187"/>
      <c r="J690" s="39"/>
      <c r="K690" s="39"/>
      <c r="L690" s="42"/>
      <c r="M690" s="188"/>
      <c r="N690" s="189"/>
      <c r="O690" s="67"/>
      <c r="P690" s="67"/>
      <c r="Q690" s="67"/>
      <c r="R690" s="67"/>
      <c r="S690" s="67"/>
      <c r="T690" s="68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20" t="s">
        <v>158</v>
      </c>
      <c r="AU690" s="20" t="s">
        <v>83</v>
      </c>
    </row>
    <row r="691" spans="1:65" s="15" customFormat="1" ht="11.25">
      <c r="B691" s="213"/>
      <c r="C691" s="214"/>
      <c r="D691" s="192" t="s">
        <v>160</v>
      </c>
      <c r="E691" s="215" t="s">
        <v>21</v>
      </c>
      <c r="F691" s="216" t="s">
        <v>635</v>
      </c>
      <c r="G691" s="214"/>
      <c r="H691" s="215" t="s">
        <v>21</v>
      </c>
      <c r="I691" s="217"/>
      <c r="J691" s="214"/>
      <c r="K691" s="214"/>
      <c r="L691" s="218"/>
      <c r="M691" s="219"/>
      <c r="N691" s="220"/>
      <c r="O691" s="220"/>
      <c r="P691" s="220"/>
      <c r="Q691" s="220"/>
      <c r="R691" s="220"/>
      <c r="S691" s="220"/>
      <c r="T691" s="221"/>
      <c r="AT691" s="222" t="s">
        <v>160</v>
      </c>
      <c r="AU691" s="222" t="s">
        <v>83</v>
      </c>
      <c r="AV691" s="15" t="s">
        <v>81</v>
      </c>
      <c r="AW691" s="15" t="s">
        <v>34</v>
      </c>
      <c r="AX691" s="15" t="s">
        <v>73</v>
      </c>
      <c r="AY691" s="222" t="s">
        <v>150</v>
      </c>
    </row>
    <row r="692" spans="1:65" s="13" customFormat="1" ht="11.25">
      <c r="B692" s="190"/>
      <c r="C692" s="191"/>
      <c r="D692" s="192" t="s">
        <v>160</v>
      </c>
      <c r="E692" s="193" t="s">
        <v>21</v>
      </c>
      <c r="F692" s="194" t="s">
        <v>823</v>
      </c>
      <c r="G692" s="191"/>
      <c r="H692" s="195">
        <v>9.36</v>
      </c>
      <c r="I692" s="196"/>
      <c r="J692" s="191"/>
      <c r="K692" s="191"/>
      <c r="L692" s="197"/>
      <c r="M692" s="198"/>
      <c r="N692" s="199"/>
      <c r="O692" s="199"/>
      <c r="P692" s="199"/>
      <c r="Q692" s="199"/>
      <c r="R692" s="199"/>
      <c r="S692" s="199"/>
      <c r="T692" s="200"/>
      <c r="AT692" s="201" t="s">
        <v>160</v>
      </c>
      <c r="AU692" s="201" t="s">
        <v>83</v>
      </c>
      <c r="AV692" s="13" t="s">
        <v>83</v>
      </c>
      <c r="AW692" s="13" t="s">
        <v>34</v>
      </c>
      <c r="AX692" s="13" t="s">
        <v>73</v>
      </c>
      <c r="AY692" s="201" t="s">
        <v>150</v>
      </c>
    </row>
    <row r="693" spans="1:65" s="14" customFormat="1" ht="11.25">
      <c r="B693" s="202"/>
      <c r="C693" s="203"/>
      <c r="D693" s="192" t="s">
        <v>160</v>
      </c>
      <c r="E693" s="204" t="s">
        <v>21</v>
      </c>
      <c r="F693" s="205" t="s">
        <v>162</v>
      </c>
      <c r="G693" s="203"/>
      <c r="H693" s="206">
        <v>9.36</v>
      </c>
      <c r="I693" s="207"/>
      <c r="J693" s="203"/>
      <c r="K693" s="203"/>
      <c r="L693" s="208"/>
      <c r="M693" s="209"/>
      <c r="N693" s="210"/>
      <c r="O693" s="210"/>
      <c r="P693" s="210"/>
      <c r="Q693" s="210"/>
      <c r="R693" s="210"/>
      <c r="S693" s="210"/>
      <c r="T693" s="211"/>
      <c r="AT693" s="212" t="s">
        <v>160</v>
      </c>
      <c r="AU693" s="212" t="s">
        <v>83</v>
      </c>
      <c r="AV693" s="14" t="s">
        <v>157</v>
      </c>
      <c r="AW693" s="14" t="s">
        <v>34</v>
      </c>
      <c r="AX693" s="14" t="s">
        <v>81</v>
      </c>
      <c r="AY693" s="212" t="s">
        <v>150</v>
      </c>
    </row>
    <row r="694" spans="1:65" s="2" customFormat="1" ht="37.9" customHeight="1">
      <c r="A694" s="37"/>
      <c r="B694" s="38"/>
      <c r="C694" s="172" t="s">
        <v>554</v>
      </c>
      <c r="D694" s="172" t="s">
        <v>152</v>
      </c>
      <c r="E694" s="173" t="s">
        <v>824</v>
      </c>
      <c r="F694" s="174" t="s">
        <v>825</v>
      </c>
      <c r="G694" s="175" t="s">
        <v>182</v>
      </c>
      <c r="H694" s="176">
        <v>14.91</v>
      </c>
      <c r="I694" s="177"/>
      <c r="J694" s="178">
        <f>ROUND(I694*H694,2)</f>
        <v>0</v>
      </c>
      <c r="K694" s="174" t="s">
        <v>156</v>
      </c>
      <c r="L694" s="42"/>
      <c r="M694" s="179" t="s">
        <v>21</v>
      </c>
      <c r="N694" s="180" t="s">
        <v>44</v>
      </c>
      <c r="O694" s="67"/>
      <c r="P694" s="181">
        <f>O694*H694</f>
        <v>0</v>
      </c>
      <c r="Q694" s="181">
        <v>0</v>
      </c>
      <c r="R694" s="181">
        <f>Q694*H694</f>
        <v>0</v>
      </c>
      <c r="S694" s="181">
        <v>0</v>
      </c>
      <c r="T694" s="182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183" t="s">
        <v>202</v>
      </c>
      <c r="AT694" s="183" t="s">
        <v>152</v>
      </c>
      <c r="AU694" s="183" t="s">
        <v>83</v>
      </c>
      <c r="AY694" s="20" t="s">
        <v>150</v>
      </c>
      <c r="BE694" s="184">
        <f>IF(N694="základní",J694,0)</f>
        <v>0</v>
      </c>
      <c r="BF694" s="184">
        <f>IF(N694="snížená",J694,0)</f>
        <v>0</v>
      </c>
      <c r="BG694" s="184">
        <f>IF(N694="zákl. přenesená",J694,0)</f>
        <v>0</v>
      </c>
      <c r="BH694" s="184">
        <f>IF(N694="sníž. přenesená",J694,0)</f>
        <v>0</v>
      </c>
      <c r="BI694" s="184">
        <f>IF(N694="nulová",J694,0)</f>
        <v>0</v>
      </c>
      <c r="BJ694" s="20" t="s">
        <v>81</v>
      </c>
      <c r="BK694" s="184">
        <f>ROUND(I694*H694,2)</f>
        <v>0</v>
      </c>
      <c r="BL694" s="20" t="s">
        <v>202</v>
      </c>
      <c r="BM694" s="183" t="s">
        <v>826</v>
      </c>
    </row>
    <row r="695" spans="1:65" s="2" customFormat="1" ht="11.25">
      <c r="A695" s="37"/>
      <c r="B695" s="38"/>
      <c r="C695" s="39"/>
      <c r="D695" s="185" t="s">
        <v>158</v>
      </c>
      <c r="E695" s="39"/>
      <c r="F695" s="186" t="s">
        <v>827</v>
      </c>
      <c r="G695" s="39"/>
      <c r="H695" s="39"/>
      <c r="I695" s="187"/>
      <c r="J695" s="39"/>
      <c r="K695" s="39"/>
      <c r="L695" s="42"/>
      <c r="M695" s="188"/>
      <c r="N695" s="189"/>
      <c r="O695" s="67"/>
      <c r="P695" s="67"/>
      <c r="Q695" s="67"/>
      <c r="R695" s="67"/>
      <c r="S695" s="67"/>
      <c r="T695" s="68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T695" s="20" t="s">
        <v>158</v>
      </c>
      <c r="AU695" s="20" t="s">
        <v>83</v>
      </c>
    </row>
    <row r="696" spans="1:65" s="15" customFormat="1" ht="11.25">
      <c r="B696" s="213"/>
      <c r="C696" s="214"/>
      <c r="D696" s="192" t="s">
        <v>160</v>
      </c>
      <c r="E696" s="215" t="s">
        <v>21</v>
      </c>
      <c r="F696" s="216" t="s">
        <v>204</v>
      </c>
      <c r="G696" s="214"/>
      <c r="H696" s="215" t="s">
        <v>21</v>
      </c>
      <c r="I696" s="217"/>
      <c r="J696" s="214"/>
      <c r="K696" s="214"/>
      <c r="L696" s="218"/>
      <c r="M696" s="219"/>
      <c r="N696" s="220"/>
      <c r="O696" s="220"/>
      <c r="P696" s="220"/>
      <c r="Q696" s="220"/>
      <c r="R696" s="220"/>
      <c r="S696" s="220"/>
      <c r="T696" s="221"/>
      <c r="AT696" s="222" t="s">
        <v>160</v>
      </c>
      <c r="AU696" s="222" t="s">
        <v>83</v>
      </c>
      <c r="AV696" s="15" t="s">
        <v>81</v>
      </c>
      <c r="AW696" s="15" t="s">
        <v>34</v>
      </c>
      <c r="AX696" s="15" t="s">
        <v>73</v>
      </c>
      <c r="AY696" s="222" t="s">
        <v>150</v>
      </c>
    </row>
    <row r="697" spans="1:65" s="13" customFormat="1" ht="11.25">
      <c r="B697" s="190"/>
      <c r="C697" s="191"/>
      <c r="D697" s="192" t="s">
        <v>160</v>
      </c>
      <c r="E697" s="193" t="s">
        <v>21</v>
      </c>
      <c r="F697" s="194" t="s">
        <v>828</v>
      </c>
      <c r="G697" s="191"/>
      <c r="H697" s="195">
        <v>14.91</v>
      </c>
      <c r="I697" s="196"/>
      <c r="J697" s="191"/>
      <c r="K697" s="191"/>
      <c r="L697" s="197"/>
      <c r="M697" s="198"/>
      <c r="N697" s="199"/>
      <c r="O697" s="199"/>
      <c r="P697" s="199"/>
      <c r="Q697" s="199"/>
      <c r="R697" s="199"/>
      <c r="S697" s="199"/>
      <c r="T697" s="200"/>
      <c r="AT697" s="201" t="s">
        <v>160</v>
      </c>
      <c r="AU697" s="201" t="s">
        <v>83</v>
      </c>
      <c r="AV697" s="13" t="s">
        <v>83</v>
      </c>
      <c r="AW697" s="13" t="s">
        <v>34</v>
      </c>
      <c r="AX697" s="13" t="s">
        <v>73</v>
      </c>
      <c r="AY697" s="201" t="s">
        <v>150</v>
      </c>
    </row>
    <row r="698" spans="1:65" s="14" customFormat="1" ht="11.25">
      <c r="B698" s="202"/>
      <c r="C698" s="203"/>
      <c r="D698" s="192" t="s">
        <v>160</v>
      </c>
      <c r="E698" s="204" t="s">
        <v>21</v>
      </c>
      <c r="F698" s="205" t="s">
        <v>162</v>
      </c>
      <c r="G698" s="203"/>
      <c r="H698" s="206">
        <v>14.91</v>
      </c>
      <c r="I698" s="207"/>
      <c r="J698" s="203"/>
      <c r="K698" s="203"/>
      <c r="L698" s="208"/>
      <c r="M698" s="209"/>
      <c r="N698" s="210"/>
      <c r="O698" s="210"/>
      <c r="P698" s="210"/>
      <c r="Q698" s="210"/>
      <c r="R698" s="210"/>
      <c r="S698" s="210"/>
      <c r="T698" s="211"/>
      <c r="AT698" s="212" t="s">
        <v>160</v>
      </c>
      <c r="AU698" s="212" t="s">
        <v>83</v>
      </c>
      <c r="AV698" s="14" t="s">
        <v>157</v>
      </c>
      <c r="AW698" s="14" t="s">
        <v>34</v>
      </c>
      <c r="AX698" s="14" t="s">
        <v>81</v>
      </c>
      <c r="AY698" s="212" t="s">
        <v>150</v>
      </c>
    </row>
    <row r="699" spans="1:65" s="2" customFormat="1" ht="24.2" customHeight="1">
      <c r="A699" s="37"/>
      <c r="B699" s="38"/>
      <c r="C699" s="172" t="s">
        <v>829</v>
      </c>
      <c r="D699" s="172" t="s">
        <v>152</v>
      </c>
      <c r="E699" s="173" t="s">
        <v>830</v>
      </c>
      <c r="F699" s="174" t="s">
        <v>831</v>
      </c>
      <c r="G699" s="175" t="s">
        <v>182</v>
      </c>
      <c r="H699" s="176">
        <v>9.36</v>
      </c>
      <c r="I699" s="177"/>
      <c r="J699" s="178">
        <f>ROUND(I699*H699,2)</f>
        <v>0</v>
      </c>
      <c r="K699" s="174" t="s">
        <v>156</v>
      </c>
      <c r="L699" s="42"/>
      <c r="M699" s="179" t="s">
        <v>21</v>
      </c>
      <c r="N699" s="180" t="s">
        <v>44</v>
      </c>
      <c r="O699" s="67"/>
      <c r="P699" s="181">
        <f>O699*H699</f>
        <v>0</v>
      </c>
      <c r="Q699" s="181">
        <v>0</v>
      </c>
      <c r="R699" s="181">
        <f>Q699*H699</f>
        <v>0</v>
      </c>
      <c r="S699" s="181">
        <v>0</v>
      </c>
      <c r="T699" s="182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183" t="s">
        <v>202</v>
      </c>
      <c r="AT699" s="183" t="s">
        <v>152</v>
      </c>
      <c r="AU699" s="183" t="s">
        <v>83</v>
      </c>
      <c r="AY699" s="20" t="s">
        <v>150</v>
      </c>
      <c r="BE699" s="184">
        <f>IF(N699="základní",J699,0)</f>
        <v>0</v>
      </c>
      <c r="BF699" s="184">
        <f>IF(N699="snížená",J699,0)</f>
        <v>0</v>
      </c>
      <c r="BG699" s="184">
        <f>IF(N699="zákl. přenesená",J699,0)</f>
        <v>0</v>
      </c>
      <c r="BH699" s="184">
        <f>IF(N699="sníž. přenesená",J699,0)</f>
        <v>0</v>
      </c>
      <c r="BI699" s="184">
        <f>IF(N699="nulová",J699,0)</f>
        <v>0</v>
      </c>
      <c r="BJ699" s="20" t="s">
        <v>81</v>
      </c>
      <c r="BK699" s="184">
        <f>ROUND(I699*H699,2)</f>
        <v>0</v>
      </c>
      <c r="BL699" s="20" t="s">
        <v>202</v>
      </c>
      <c r="BM699" s="183" t="s">
        <v>832</v>
      </c>
    </row>
    <row r="700" spans="1:65" s="2" customFormat="1" ht="11.25">
      <c r="A700" s="37"/>
      <c r="B700" s="38"/>
      <c r="C700" s="39"/>
      <c r="D700" s="185" t="s">
        <v>158</v>
      </c>
      <c r="E700" s="39"/>
      <c r="F700" s="186" t="s">
        <v>833</v>
      </c>
      <c r="G700" s="39"/>
      <c r="H700" s="39"/>
      <c r="I700" s="187"/>
      <c r="J700" s="39"/>
      <c r="K700" s="39"/>
      <c r="L700" s="42"/>
      <c r="M700" s="188"/>
      <c r="N700" s="189"/>
      <c r="O700" s="67"/>
      <c r="P700" s="67"/>
      <c r="Q700" s="67"/>
      <c r="R700" s="67"/>
      <c r="S700" s="67"/>
      <c r="T700" s="68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20" t="s">
        <v>158</v>
      </c>
      <c r="AU700" s="20" t="s">
        <v>83</v>
      </c>
    </row>
    <row r="701" spans="1:65" s="15" customFormat="1" ht="11.25">
      <c r="B701" s="213"/>
      <c r="C701" s="214"/>
      <c r="D701" s="192" t="s">
        <v>160</v>
      </c>
      <c r="E701" s="215" t="s">
        <v>21</v>
      </c>
      <c r="F701" s="216" t="s">
        <v>635</v>
      </c>
      <c r="G701" s="214"/>
      <c r="H701" s="215" t="s">
        <v>21</v>
      </c>
      <c r="I701" s="217"/>
      <c r="J701" s="214"/>
      <c r="K701" s="214"/>
      <c r="L701" s="218"/>
      <c r="M701" s="219"/>
      <c r="N701" s="220"/>
      <c r="O701" s="220"/>
      <c r="P701" s="220"/>
      <c r="Q701" s="220"/>
      <c r="R701" s="220"/>
      <c r="S701" s="220"/>
      <c r="T701" s="221"/>
      <c r="AT701" s="222" t="s">
        <v>160</v>
      </c>
      <c r="AU701" s="222" t="s">
        <v>83</v>
      </c>
      <c r="AV701" s="15" t="s">
        <v>81</v>
      </c>
      <c r="AW701" s="15" t="s">
        <v>34</v>
      </c>
      <c r="AX701" s="15" t="s">
        <v>73</v>
      </c>
      <c r="AY701" s="222" t="s">
        <v>150</v>
      </c>
    </row>
    <row r="702" spans="1:65" s="13" customFormat="1" ht="11.25">
      <c r="B702" s="190"/>
      <c r="C702" s="191"/>
      <c r="D702" s="192" t="s">
        <v>160</v>
      </c>
      <c r="E702" s="193" t="s">
        <v>21</v>
      </c>
      <c r="F702" s="194" t="s">
        <v>834</v>
      </c>
      <c r="G702" s="191"/>
      <c r="H702" s="195">
        <v>9.36</v>
      </c>
      <c r="I702" s="196"/>
      <c r="J702" s="191"/>
      <c r="K702" s="191"/>
      <c r="L702" s="197"/>
      <c r="M702" s="198"/>
      <c r="N702" s="199"/>
      <c r="O702" s="199"/>
      <c r="P702" s="199"/>
      <c r="Q702" s="199"/>
      <c r="R702" s="199"/>
      <c r="S702" s="199"/>
      <c r="T702" s="200"/>
      <c r="AT702" s="201" t="s">
        <v>160</v>
      </c>
      <c r="AU702" s="201" t="s">
        <v>83</v>
      </c>
      <c r="AV702" s="13" t="s">
        <v>83</v>
      </c>
      <c r="AW702" s="13" t="s">
        <v>34</v>
      </c>
      <c r="AX702" s="13" t="s">
        <v>73</v>
      </c>
      <c r="AY702" s="201" t="s">
        <v>150</v>
      </c>
    </row>
    <row r="703" spans="1:65" s="14" customFormat="1" ht="11.25">
      <c r="B703" s="202"/>
      <c r="C703" s="203"/>
      <c r="D703" s="192" t="s">
        <v>160</v>
      </c>
      <c r="E703" s="204" t="s">
        <v>21</v>
      </c>
      <c r="F703" s="205" t="s">
        <v>162</v>
      </c>
      <c r="G703" s="203"/>
      <c r="H703" s="206">
        <v>9.36</v>
      </c>
      <c r="I703" s="207"/>
      <c r="J703" s="203"/>
      <c r="K703" s="203"/>
      <c r="L703" s="208"/>
      <c r="M703" s="209"/>
      <c r="N703" s="210"/>
      <c r="O703" s="210"/>
      <c r="P703" s="210"/>
      <c r="Q703" s="210"/>
      <c r="R703" s="210"/>
      <c r="S703" s="210"/>
      <c r="T703" s="211"/>
      <c r="AT703" s="212" t="s">
        <v>160</v>
      </c>
      <c r="AU703" s="212" t="s">
        <v>83</v>
      </c>
      <c r="AV703" s="14" t="s">
        <v>157</v>
      </c>
      <c r="AW703" s="14" t="s">
        <v>34</v>
      </c>
      <c r="AX703" s="14" t="s">
        <v>81</v>
      </c>
      <c r="AY703" s="212" t="s">
        <v>150</v>
      </c>
    </row>
    <row r="704" spans="1:65" s="2" customFormat="1" ht="49.15" customHeight="1">
      <c r="A704" s="37"/>
      <c r="B704" s="38"/>
      <c r="C704" s="172" t="s">
        <v>560</v>
      </c>
      <c r="D704" s="172" t="s">
        <v>152</v>
      </c>
      <c r="E704" s="173" t="s">
        <v>835</v>
      </c>
      <c r="F704" s="174" t="s">
        <v>836</v>
      </c>
      <c r="G704" s="175" t="s">
        <v>182</v>
      </c>
      <c r="H704" s="176">
        <v>28.08</v>
      </c>
      <c r="I704" s="177"/>
      <c r="J704" s="178">
        <f>ROUND(I704*H704,2)</f>
        <v>0</v>
      </c>
      <c r="K704" s="174" t="s">
        <v>156</v>
      </c>
      <c r="L704" s="42"/>
      <c r="M704" s="179" t="s">
        <v>21</v>
      </c>
      <c r="N704" s="180" t="s">
        <v>44</v>
      </c>
      <c r="O704" s="67"/>
      <c r="P704" s="181">
        <f>O704*H704</f>
        <v>0</v>
      </c>
      <c r="Q704" s="181">
        <v>0</v>
      </c>
      <c r="R704" s="181">
        <f>Q704*H704</f>
        <v>0</v>
      </c>
      <c r="S704" s="181">
        <v>0</v>
      </c>
      <c r="T704" s="182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183" t="s">
        <v>202</v>
      </c>
      <c r="AT704" s="183" t="s">
        <v>152</v>
      </c>
      <c r="AU704" s="183" t="s">
        <v>83</v>
      </c>
      <c r="AY704" s="20" t="s">
        <v>150</v>
      </c>
      <c r="BE704" s="184">
        <f>IF(N704="základní",J704,0)</f>
        <v>0</v>
      </c>
      <c r="BF704" s="184">
        <f>IF(N704="snížená",J704,0)</f>
        <v>0</v>
      </c>
      <c r="BG704" s="184">
        <f>IF(N704="zákl. přenesená",J704,0)</f>
        <v>0</v>
      </c>
      <c r="BH704" s="184">
        <f>IF(N704="sníž. přenesená",J704,0)</f>
        <v>0</v>
      </c>
      <c r="BI704" s="184">
        <f>IF(N704="nulová",J704,0)</f>
        <v>0</v>
      </c>
      <c r="BJ704" s="20" t="s">
        <v>81</v>
      </c>
      <c r="BK704" s="184">
        <f>ROUND(I704*H704,2)</f>
        <v>0</v>
      </c>
      <c r="BL704" s="20" t="s">
        <v>202</v>
      </c>
      <c r="BM704" s="183" t="s">
        <v>837</v>
      </c>
    </row>
    <row r="705" spans="1:65" s="2" customFormat="1" ht="11.25">
      <c r="A705" s="37"/>
      <c r="B705" s="38"/>
      <c r="C705" s="39"/>
      <c r="D705" s="185" t="s">
        <v>158</v>
      </c>
      <c r="E705" s="39"/>
      <c r="F705" s="186" t="s">
        <v>838</v>
      </c>
      <c r="G705" s="39"/>
      <c r="H705" s="39"/>
      <c r="I705" s="187"/>
      <c r="J705" s="39"/>
      <c r="K705" s="39"/>
      <c r="L705" s="42"/>
      <c r="M705" s="188"/>
      <c r="N705" s="189"/>
      <c r="O705" s="67"/>
      <c r="P705" s="67"/>
      <c r="Q705" s="67"/>
      <c r="R705" s="67"/>
      <c r="S705" s="67"/>
      <c r="T705" s="68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20" t="s">
        <v>158</v>
      </c>
      <c r="AU705" s="20" t="s">
        <v>83</v>
      </c>
    </row>
    <row r="706" spans="1:65" s="15" customFormat="1" ht="11.25">
      <c r="B706" s="213"/>
      <c r="C706" s="214"/>
      <c r="D706" s="192" t="s">
        <v>160</v>
      </c>
      <c r="E706" s="215" t="s">
        <v>21</v>
      </c>
      <c r="F706" s="216" t="s">
        <v>635</v>
      </c>
      <c r="G706" s="214"/>
      <c r="H706" s="215" t="s">
        <v>21</v>
      </c>
      <c r="I706" s="217"/>
      <c r="J706" s="214"/>
      <c r="K706" s="214"/>
      <c r="L706" s="218"/>
      <c r="M706" s="219"/>
      <c r="N706" s="220"/>
      <c r="O706" s="220"/>
      <c r="P706" s="220"/>
      <c r="Q706" s="220"/>
      <c r="R706" s="220"/>
      <c r="S706" s="220"/>
      <c r="T706" s="221"/>
      <c r="AT706" s="222" t="s">
        <v>160</v>
      </c>
      <c r="AU706" s="222" t="s">
        <v>83</v>
      </c>
      <c r="AV706" s="15" t="s">
        <v>81</v>
      </c>
      <c r="AW706" s="15" t="s">
        <v>34</v>
      </c>
      <c r="AX706" s="15" t="s">
        <v>73</v>
      </c>
      <c r="AY706" s="222" t="s">
        <v>150</v>
      </c>
    </row>
    <row r="707" spans="1:65" s="13" customFormat="1" ht="11.25">
      <c r="B707" s="190"/>
      <c r="C707" s="191"/>
      <c r="D707" s="192" t="s">
        <v>160</v>
      </c>
      <c r="E707" s="193" t="s">
        <v>21</v>
      </c>
      <c r="F707" s="194" t="s">
        <v>839</v>
      </c>
      <c r="G707" s="191"/>
      <c r="H707" s="195">
        <v>28.08</v>
      </c>
      <c r="I707" s="196"/>
      <c r="J707" s="191"/>
      <c r="K707" s="191"/>
      <c r="L707" s="197"/>
      <c r="M707" s="198"/>
      <c r="N707" s="199"/>
      <c r="O707" s="199"/>
      <c r="P707" s="199"/>
      <c r="Q707" s="199"/>
      <c r="R707" s="199"/>
      <c r="S707" s="199"/>
      <c r="T707" s="200"/>
      <c r="AT707" s="201" t="s">
        <v>160</v>
      </c>
      <c r="AU707" s="201" t="s">
        <v>83</v>
      </c>
      <c r="AV707" s="13" t="s">
        <v>83</v>
      </c>
      <c r="AW707" s="13" t="s">
        <v>34</v>
      </c>
      <c r="AX707" s="13" t="s">
        <v>73</v>
      </c>
      <c r="AY707" s="201" t="s">
        <v>150</v>
      </c>
    </row>
    <row r="708" spans="1:65" s="14" customFormat="1" ht="11.25">
      <c r="B708" s="202"/>
      <c r="C708" s="203"/>
      <c r="D708" s="192" t="s">
        <v>160</v>
      </c>
      <c r="E708" s="204" t="s">
        <v>21</v>
      </c>
      <c r="F708" s="205" t="s">
        <v>162</v>
      </c>
      <c r="G708" s="203"/>
      <c r="H708" s="206">
        <v>28.08</v>
      </c>
      <c r="I708" s="207"/>
      <c r="J708" s="203"/>
      <c r="K708" s="203"/>
      <c r="L708" s="208"/>
      <c r="M708" s="209"/>
      <c r="N708" s="210"/>
      <c r="O708" s="210"/>
      <c r="P708" s="210"/>
      <c r="Q708" s="210"/>
      <c r="R708" s="210"/>
      <c r="S708" s="210"/>
      <c r="T708" s="211"/>
      <c r="AT708" s="212" t="s">
        <v>160</v>
      </c>
      <c r="AU708" s="212" t="s">
        <v>83</v>
      </c>
      <c r="AV708" s="14" t="s">
        <v>157</v>
      </c>
      <c r="AW708" s="14" t="s">
        <v>34</v>
      </c>
      <c r="AX708" s="14" t="s">
        <v>81</v>
      </c>
      <c r="AY708" s="212" t="s">
        <v>150</v>
      </c>
    </row>
    <row r="709" spans="1:65" s="12" customFormat="1" ht="22.9" customHeight="1">
      <c r="B709" s="156"/>
      <c r="C709" s="157"/>
      <c r="D709" s="158" t="s">
        <v>72</v>
      </c>
      <c r="E709" s="170" t="s">
        <v>840</v>
      </c>
      <c r="F709" s="170" t="s">
        <v>841</v>
      </c>
      <c r="G709" s="157"/>
      <c r="H709" s="157"/>
      <c r="I709" s="160"/>
      <c r="J709" s="171">
        <f>BK709</f>
        <v>0</v>
      </c>
      <c r="K709" s="157"/>
      <c r="L709" s="162"/>
      <c r="M709" s="163"/>
      <c r="N709" s="164"/>
      <c r="O709" s="164"/>
      <c r="P709" s="165">
        <f>SUM(P710:P735)</f>
        <v>0</v>
      </c>
      <c r="Q709" s="164"/>
      <c r="R709" s="165">
        <f>SUM(R710:R735)</f>
        <v>0</v>
      </c>
      <c r="S709" s="164"/>
      <c r="T709" s="166">
        <f>SUM(T710:T735)</f>
        <v>0</v>
      </c>
      <c r="AR709" s="167" t="s">
        <v>83</v>
      </c>
      <c r="AT709" s="168" t="s">
        <v>72</v>
      </c>
      <c r="AU709" s="168" t="s">
        <v>81</v>
      </c>
      <c r="AY709" s="167" t="s">
        <v>150</v>
      </c>
      <c r="BK709" s="169">
        <f>SUM(BK710:BK735)</f>
        <v>0</v>
      </c>
    </row>
    <row r="710" spans="1:65" s="2" customFormat="1" ht="44.25" customHeight="1">
      <c r="A710" s="37"/>
      <c r="B710" s="38"/>
      <c r="C710" s="172" t="s">
        <v>842</v>
      </c>
      <c r="D710" s="172" t="s">
        <v>152</v>
      </c>
      <c r="E710" s="173" t="s">
        <v>843</v>
      </c>
      <c r="F710" s="174" t="s">
        <v>844</v>
      </c>
      <c r="G710" s="175" t="s">
        <v>182</v>
      </c>
      <c r="H710" s="176">
        <v>58.110999999999997</v>
      </c>
      <c r="I710" s="177"/>
      <c r="J710" s="178">
        <f>ROUND(I710*H710,2)</f>
        <v>0</v>
      </c>
      <c r="K710" s="174" t="s">
        <v>156</v>
      </c>
      <c r="L710" s="42"/>
      <c r="M710" s="179" t="s">
        <v>21</v>
      </c>
      <c r="N710" s="180" t="s">
        <v>44</v>
      </c>
      <c r="O710" s="67"/>
      <c r="P710" s="181">
        <f>O710*H710</f>
        <v>0</v>
      </c>
      <c r="Q710" s="181">
        <v>0</v>
      </c>
      <c r="R710" s="181">
        <f>Q710*H710</f>
        <v>0</v>
      </c>
      <c r="S710" s="181">
        <v>0</v>
      </c>
      <c r="T710" s="182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183" t="s">
        <v>202</v>
      </c>
      <c r="AT710" s="183" t="s">
        <v>152</v>
      </c>
      <c r="AU710" s="183" t="s">
        <v>83</v>
      </c>
      <c r="AY710" s="20" t="s">
        <v>150</v>
      </c>
      <c r="BE710" s="184">
        <f>IF(N710="základní",J710,0)</f>
        <v>0</v>
      </c>
      <c r="BF710" s="184">
        <f>IF(N710="snížená",J710,0)</f>
        <v>0</v>
      </c>
      <c r="BG710" s="184">
        <f>IF(N710="zákl. přenesená",J710,0)</f>
        <v>0</v>
      </c>
      <c r="BH710" s="184">
        <f>IF(N710="sníž. přenesená",J710,0)</f>
        <v>0</v>
      </c>
      <c r="BI710" s="184">
        <f>IF(N710="nulová",J710,0)</f>
        <v>0</v>
      </c>
      <c r="BJ710" s="20" t="s">
        <v>81</v>
      </c>
      <c r="BK710" s="184">
        <f>ROUND(I710*H710,2)</f>
        <v>0</v>
      </c>
      <c r="BL710" s="20" t="s">
        <v>202</v>
      </c>
      <c r="BM710" s="183" t="s">
        <v>845</v>
      </c>
    </row>
    <row r="711" spans="1:65" s="2" customFormat="1" ht="11.25">
      <c r="A711" s="37"/>
      <c r="B711" s="38"/>
      <c r="C711" s="39"/>
      <c r="D711" s="185" t="s">
        <v>158</v>
      </c>
      <c r="E711" s="39"/>
      <c r="F711" s="186" t="s">
        <v>846</v>
      </c>
      <c r="G711" s="39"/>
      <c r="H711" s="39"/>
      <c r="I711" s="187"/>
      <c r="J711" s="39"/>
      <c r="K711" s="39"/>
      <c r="L711" s="42"/>
      <c r="M711" s="188"/>
      <c r="N711" s="189"/>
      <c r="O711" s="67"/>
      <c r="P711" s="67"/>
      <c r="Q711" s="67"/>
      <c r="R711" s="67"/>
      <c r="S711" s="67"/>
      <c r="T711" s="68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T711" s="20" t="s">
        <v>158</v>
      </c>
      <c r="AU711" s="20" t="s">
        <v>83</v>
      </c>
    </row>
    <row r="712" spans="1:65" s="15" customFormat="1" ht="11.25">
      <c r="B712" s="213"/>
      <c r="C712" s="214"/>
      <c r="D712" s="192" t="s">
        <v>160</v>
      </c>
      <c r="E712" s="215" t="s">
        <v>21</v>
      </c>
      <c r="F712" s="216" t="s">
        <v>635</v>
      </c>
      <c r="G712" s="214"/>
      <c r="H712" s="215" t="s">
        <v>21</v>
      </c>
      <c r="I712" s="217"/>
      <c r="J712" s="214"/>
      <c r="K712" s="214"/>
      <c r="L712" s="218"/>
      <c r="M712" s="219"/>
      <c r="N712" s="220"/>
      <c r="O712" s="220"/>
      <c r="P712" s="220"/>
      <c r="Q712" s="220"/>
      <c r="R712" s="220"/>
      <c r="S712" s="220"/>
      <c r="T712" s="221"/>
      <c r="AT712" s="222" t="s">
        <v>160</v>
      </c>
      <c r="AU712" s="222" t="s">
        <v>83</v>
      </c>
      <c r="AV712" s="15" t="s">
        <v>81</v>
      </c>
      <c r="AW712" s="15" t="s">
        <v>34</v>
      </c>
      <c r="AX712" s="15" t="s">
        <v>73</v>
      </c>
      <c r="AY712" s="222" t="s">
        <v>150</v>
      </c>
    </row>
    <row r="713" spans="1:65" s="13" customFormat="1" ht="11.25">
      <c r="B713" s="190"/>
      <c r="C713" s="191"/>
      <c r="D713" s="192" t="s">
        <v>160</v>
      </c>
      <c r="E713" s="193" t="s">
        <v>21</v>
      </c>
      <c r="F713" s="194" t="s">
        <v>839</v>
      </c>
      <c r="G713" s="191"/>
      <c r="H713" s="195">
        <v>28.08</v>
      </c>
      <c r="I713" s="196"/>
      <c r="J713" s="191"/>
      <c r="K713" s="191"/>
      <c r="L713" s="197"/>
      <c r="M713" s="198"/>
      <c r="N713" s="199"/>
      <c r="O713" s="199"/>
      <c r="P713" s="199"/>
      <c r="Q713" s="199"/>
      <c r="R713" s="199"/>
      <c r="S713" s="199"/>
      <c r="T713" s="200"/>
      <c r="AT713" s="201" t="s">
        <v>160</v>
      </c>
      <c r="AU713" s="201" t="s">
        <v>83</v>
      </c>
      <c r="AV713" s="13" t="s">
        <v>83</v>
      </c>
      <c r="AW713" s="13" t="s">
        <v>34</v>
      </c>
      <c r="AX713" s="13" t="s">
        <v>73</v>
      </c>
      <c r="AY713" s="201" t="s">
        <v>150</v>
      </c>
    </row>
    <row r="714" spans="1:65" s="15" customFormat="1" ht="11.25">
      <c r="B714" s="213"/>
      <c r="C714" s="214"/>
      <c r="D714" s="192" t="s">
        <v>160</v>
      </c>
      <c r="E714" s="215" t="s">
        <v>21</v>
      </c>
      <c r="F714" s="216" t="s">
        <v>483</v>
      </c>
      <c r="G714" s="214"/>
      <c r="H714" s="215" t="s">
        <v>21</v>
      </c>
      <c r="I714" s="217"/>
      <c r="J714" s="214"/>
      <c r="K714" s="214"/>
      <c r="L714" s="218"/>
      <c r="M714" s="219"/>
      <c r="N714" s="220"/>
      <c r="O714" s="220"/>
      <c r="P714" s="220"/>
      <c r="Q714" s="220"/>
      <c r="R714" s="220"/>
      <c r="S714" s="220"/>
      <c r="T714" s="221"/>
      <c r="AT714" s="222" t="s">
        <v>160</v>
      </c>
      <c r="AU714" s="222" t="s">
        <v>83</v>
      </c>
      <c r="AV714" s="15" t="s">
        <v>81</v>
      </c>
      <c r="AW714" s="15" t="s">
        <v>34</v>
      </c>
      <c r="AX714" s="15" t="s">
        <v>73</v>
      </c>
      <c r="AY714" s="222" t="s">
        <v>150</v>
      </c>
    </row>
    <row r="715" spans="1:65" s="13" customFormat="1" ht="11.25">
      <c r="B715" s="190"/>
      <c r="C715" s="191"/>
      <c r="D715" s="192" t="s">
        <v>160</v>
      </c>
      <c r="E715" s="193" t="s">
        <v>21</v>
      </c>
      <c r="F715" s="194" t="s">
        <v>484</v>
      </c>
      <c r="G715" s="191"/>
      <c r="H715" s="195">
        <v>30.030999999999999</v>
      </c>
      <c r="I715" s="196"/>
      <c r="J715" s="191"/>
      <c r="K715" s="191"/>
      <c r="L715" s="197"/>
      <c r="M715" s="198"/>
      <c r="N715" s="199"/>
      <c r="O715" s="199"/>
      <c r="P715" s="199"/>
      <c r="Q715" s="199"/>
      <c r="R715" s="199"/>
      <c r="S715" s="199"/>
      <c r="T715" s="200"/>
      <c r="AT715" s="201" t="s">
        <v>160</v>
      </c>
      <c r="AU715" s="201" t="s">
        <v>83</v>
      </c>
      <c r="AV715" s="13" t="s">
        <v>83</v>
      </c>
      <c r="AW715" s="13" t="s">
        <v>34</v>
      </c>
      <c r="AX715" s="13" t="s">
        <v>73</v>
      </c>
      <c r="AY715" s="201" t="s">
        <v>150</v>
      </c>
    </row>
    <row r="716" spans="1:65" s="14" customFormat="1" ht="11.25">
      <c r="B716" s="202"/>
      <c r="C716" s="203"/>
      <c r="D716" s="192" t="s">
        <v>160</v>
      </c>
      <c r="E716" s="204" t="s">
        <v>21</v>
      </c>
      <c r="F716" s="205" t="s">
        <v>162</v>
      </c>
      <c r="G716" s="203"/>
      <c r="H716" s="206">
        <v>58.110999999999997</v>
      </c>
      <c r="I716" s="207"/>
      <c r="J716" s="203"/>
      <c r="K716" s="203"/>
      <c r="L716" s="208"/>
      <c r="M716" s="209"/>
      <c r="N716" s="210"/>
      <c r="O716" s="210"/>
      <c r="P716" s="210"/>
      <c r="Q716" s="210"/>
      <c r="R716" s="210"/>
      <c r="S716" s="210"/>
      <c r="T716" s="211"/>
      <c r="AT716" s="212" t="s">
        <v>160</v>
      </c>
      <c r="AU716" s="212" t="s">
        <v>83</v>
      </c>
      <c r="AV716" s="14" t="s">
        <v>157</v>
      </c>
      <c r="AW716" s="14" t="s">
        <v>34</v>
      </c>
      <c r="AX716" s="14" t="s">
        <v>81</v>
      </c>
      <c r="AY716" s="212" t="s">
        <v>150</v>
      </c>
    </row>
    <row r="717" spans="1:65" s="2" customFormat="1" ht="66.75" customHeight="1">
      <c r="A717" s="37"/>
      <c r="B717" s="38"/>
      <c r="C717" s="223" t="s">
        <v>568</v>
      </c>
      <c r="D717" s="223" t="s">
        <v>301</v>
      </c>
      <c r="E717" s="224" t="s">
        <v>847</v>
      </c>
      <c r="F717" s="225" t="s">
        <v>848</v>
      </c>
      <c r="G717" s="226" t="s">
        <v>182</v>
      </c>
      <c r="H717" s="227">
        <v>30.074000000000002</v>
      </c>
      <c r="I717" s="228"/>
      <c r="J717" s="229">
        <f>ROUND(I717*H717,2)</f>
        <v>0</v>
      </c>
      <c r="K717" s="225" t="s">
        <v>284</v>
      </c>
      <c r="L717" s="230"/>
      <c r="M717" s="231" t="s">
        <v>21</v>
      </c>
      <c r="N717" s="232" t="s">
        <v>44</v>
      </c>
      <c r="O717" s="67"/>
      <c r="P717" s="181">
        <f>O717*H717</f>
        <v>0</v>
      </c>
      <c r="Q717" s="181">
        <v>0</v>
      </c>
      <c r="R717" s="181">
        <f>Q717*H717</f>
        <v>0</v>
      </c>
      <c r="S717" s="181">
        <v>0</v>
      </c>
      <c r="T717" s="182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183" t="s">
        <v>277</v>
      </c>
      <c r="AT717" s="183" t="s">
        <v>301</v>
      </c>
      <c r="AU717" s="183" t="s">
        <v>83</v>
      </c>
      <c r="AY717" s="20" t="s">
        <v>150</v>
      </c>
      <c r="BE717" s="184">
        <f>IF(N717="základní",J717,0)</f>
        <v>0</v>
      </c>
      <c r="BF717" s="184">
        <f>IF(N717="snížená",J717,0)</f>
        <v>0</v>
      </c>
      <c r="BG717" s="184">
        <f>IF(N717="zákl. přenesená",J717,0)</f>
        <v>0</v>
      </c>
      <c r="BH717" s="184">
        <f>IF(N717="sníž. přenesená",J717,0)</f>
        <v>0</v>
      </c>
      <c r="BI717" s="184">
        <f>IF(N717="nulová",J717,0)</f>
        <v>0</v>
      </c>
      <c r="BJ717" s="20" t="s">
        <v>81</v>
      </c>
      <c r="BK717" s="184">
        <f>ROUND(I717*H717,2)</f>
        <v>0</v>
      </c>
      <c r="BL717" s="20" t="s">
        <v>202</v>
      </c>
      <c r="BM717" s="183" t="s">
        <v>849</v>
      </c>
    </row>
    <row r="718" spans="1:65" s="2" customFormat="1" ht="76.349999999999994" customHeight="1">
      <c r="A718" s="37"/>
      <c r="B718" s="38"/>
      <c r="C718" s="223" t="s">
        <v>850</v>
      </c>
      <c r="D718" s="223" t="s">
        <v>301</v>
      </c>
      <c r="E718" s="224" t="s">
        <v>851</v>
      </c>
      <c r="F718" s="225" t="s">
        <v>852</v>
      </c>
      <c r="G718" s="226" t="s">
        <v>182</v>
      </c>
      <c r="H718" s="227">
        <v>30.632000000000001</v>
      </c>
      <c r="I718" s="228"/>
      <c r="J718" s="229">
        <f>ROUND(I718*H718,2)</f>
        <v>0</v>
      </c>
      <c r="K718" s="225" t="s">
        <v>284</v>
      </c>
      <c r="L718" s="230"/>
      <c r="M718" s="231" t="s">
        <v>21</v>
      </c>
      <c r="N718" s="232" t="s">
        <v>44</v>
      </c>
      <c r="O718" s="67"/>
      <c r="P718" s="181">
        <f>O718*H718</f>
        <v>0</v>
      </c>
      <c r="Q718" s="181">
        <v>0</v>
      </c>
      <c r="R718" s="181">
        <f>Q718*H718</f>
        <v>0</v>
      </c>
      <c r="S718" s="181">
        <v>0</v>
      </c>
      <c r="T718" s="182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83" t="s">
        <v>277</v>
      </c>
      <c r="AT718" s="183" t="s">
        <v>301</v>
      </c>
      <c r="AU718" s="183" t="s">
        <v>83</v>
      </c>
      <c r="AY718" s="20" t="s">
        <v>150</v>
      </c>
      <c r="BE718" s="184">
        <f>IF(N718="základní",J718,0)</f>
        <v>0</v>
      </c>
      <c r="BF718" s="184">
        <f>IF(N718="snížená",J718,0)</f>
        <v>0</v>
      </c>
      <c r="BG718" s="184">
        <f>IF(N718="zákl. přenesená",J718,0)</f>
        <v>0</v>
      </c>
      <c r="BH718" s="184">
        <f>IF(N718="sníž. přenesená",J718,0)</f>
        <v>0</v>
      </c>
      <c r="BI718" s="184">
        <f>IF(N718="nulová",J718,0)</f>
        <v>0</v>
      </c>
      <c r="BJ718" s="20" t="s">
        <v>81</v>
      </c>
      <c r="BK718" s="184">
        <f>ROUND(I718*H718,2)</f>
        <v>0</v>
      </c>
      <c r="BL718" s="20" t="s">
        <v>202</v>
      </c>
      <c r="BM718" s="183" t="s">
        <v>853</v>
      </c>
    </row>
    <row r="719" spans="1:65" s="15" customFormat="1" ht="11.25">
      <c r="B719" s="213"/>
      <c r="C719" s="214"/>
      <c r="D719" s="192" t="s">
        <v>160</v>
      </c>
      <c r="E719" s="215" t="s">
        <v>21</v>
      </c>
      <c r="F719" s="216" t="s">
        <v>483</v>
      </c>
      <c r="G719" s="214"/>
      <c r="H719" s="215" t="s">
        <v>21</v>
      </c>
      <c r="I719" s="217"/>
      <c r="J719" s="214"/>
      <c r="K719" s="214"/>
      <c r="L719" s="218"/>
      <c r="M719" s="219"/>
      <c r="N719" s="220"/>
      <c r="O719" s="220"/>
      <c r="P719" s="220"/>
      <c r="Q719" s="220"/>
      <c r="R719" s="220"/>
      <c r="S719" s="220"/>
      <c r="T719" s="221"/>
      <c r="AT719" s="222" t="s">
        <v>160</v>
      </c>
      <c r="AU719" s="222" t="s">
        <v>83</v>
      </c>
      <c r="AV719" s="15" t="s">
        <v>81</v>
      </c>
      <c r="AW719" s="15" t="s">
        <v>34</v>
      </c>
      <c r="AX719" s="15" t="s">
        <v>73</v>
      </c>
      <c r="AY719" s="222" t="s">
        <v>150</v>
      </c>
    </row>
    <row r="720" spans="1:65" s="13" customFormat="1" ht="11.25">
      <c r="B720" s="190"/>
      <c r="C720" s="191"/>
      <c r="D720" s="192" t="s">
        <v>160</v>
      </c>
      <c r="E720" s="193" t="s">
        <v>21</v>
      </c>
      <c r="F720" s="194" t="s">
        <v>854</v>
      </c>
      <c r="G720" s="191"/>
      <c r="H720" s="195">
        <v>30.632000000000001</v>
      </c>
      <c r="I720" s="196"/>
      <c r="J720" s="191"/>
      <c r="K720" s="191"/>
      <c r="L720" s="197"/>
      <c r="M720" s="198"/>
      <c r="N720" s="199"/>
      <c r="O720" s="199"/>
      <c r="P720" s="199"/>
      <c r="Q720" s="199"/>
      <c r="R720" s="199"/>
      <c r="S720" s="199"/>
      <c r="T720" s="200"/>
      <c r="AT720" s="201" t="s">
        <v>160</v>
      </c>
      <c r="AU720" s="201" t="s">
        <v>83</v>
      </c>
      <c r="AV720" s="13" t="s">
        <v>83</v>
      </c>
      <c r="AW720" s="13" t="s">
        <v>34</v>
      </c>
      <c r="AX720" s="13" t="s">
        <v>73</v>
      </c>
      <c r="AY720" s="201" t="s">
        <v>150</v>
      </c>
    </row>
    <row r="721" spans="1:65" s="14" customFormat="1" ht="11.25">
      <c r="B721" s="202"/>
      <c r="C721" s="203"/>
      <c r="D721" s="192" t="s">
        <v>160</v>
      </c>
      <c r="E721" s="204" t="s">
        <v>21</v>
      </c>
      <c r="F721" s="205" t="s">
        <v>162</v>
      </c>
      <c r="G721" s="203"/>
      <c r="H721" s="206">
        <v>30.632000000000001</v>
      </c>
      <c r="I721" s="207"/>
      <c r="J721" s="203"/>
      <c r="K721" s="203"/>
      <c r="L721" s="208"/>
      <c r="M721" s="209"/>
      <c r="N721" s="210"/>
      <c r="O721" s="210"/>
      <c r="P721" s="210"/>
      <c r="Q721" s="210"/>
      <c r="R721" s="210"/>
      <c r="S721" s="210"/>
      <c r="T721" s="211"/>
      <c r="AT721" s="212" t="s">
        <v>160</v>
      </c>
      <c r="AU721" s="212" t="s">
        <v>83</v>
      </c>
      <c r="AV721" s="14" t="s">
        <v>157</v>
      </c>
      <c r="AW721" s="14" t="s">
        <v>34</v>
      </c>
      <c r="AX721" s="14" t="s">
        <v>81</v>
      </c>
      <c r="AY721" s="212" t="s">
        <v>150</v>
      </c>
    </row>
    <row r="722" spans="1:65" s="2" customFormat="1" ht="37.9" customHeight="1">
      <c r="A722" s="37"/>
      <c r="B722" s="38"/>
      <c r="C722" s="172" t="s">
        <v>574</v>
      </c>
      <c r="D722" s="172" t="s">
        <v>152</v>
      </c>
      <c r="E722" s="173" t="s">
        <v>855</v>
      </c>
      <c r="F722" s="174" t="s">
        <v>856</v>
      </c>
      <c r="G722" s="175" t="s">
        <v>182</v>
      </c>
      <c r="H722" s="176">
        <v>30.030999999999999</v>
      </c>
      <c r="I722" s="177"/>
      <c r="J722" s="178">
        <f>ROUND(I722*H722,2)</f>
        <v>0</v>
      </c>
      <c r="K722" s="174" t="s">
        <v>156</v>
      </c>
      <c r="L722" s="42"/>
      <c r="M722" s="179" t="s">
        <v>21</v>
      </c>
      <c r="N722" s="180" t="s">
        <v>44</v>
      </c>
      <c r="O722" s="67"/>
      <c r="P722" s="181">
        <f>O722*H722</f>
        <v>0</v>
      </c>
      <c r="Q722" s="181">
        <v>0</v>
      </c>
      <c r="R722" s="181">
        <f>Q722*H722</f>
        <v>0</v>
      </c>
      <c r="S722" s="181">
        <v>0</v>
      </c>
      <c r="T722" s="182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183" t="s">
        <v>202</v>
      </c>
      <c r="AT722" s="183" t="s">
        <v>152</v>
      </c>
      <c r="AU722" s="183" t="s">
        <v>83</v>
      </c>
      <c r="AY722" s="20" t="s">
        <v>150</v>
      </c>
      <c r="BE722" s="184">
        <f>IF(N722="základní",J722,0)</f>
        <v>0</v>
      </c>
      <c r="BF722" s="184">
        <f>IF(N722="snížená",J722,0)</f>
        <v>0</v>
      </c>
      <c r="BG722" s="184">
        <f>IF(N722="zákl. přenesená",J722,0)</f>
        <v>0</v>
      </c>
      <c r="BH722" s="184">
        <f>IF(N722="sníž. přenesená",J722,0)</f>
        <v>0</v>
      </c>
      <c r="BI722" s="184">
        <f>IF(N722="nulová",J722,0)</f>
        <v>0</v>
      </c>
      <c r="BJ722" s="20" t="s">
        <v>81</v>
      </c>
      <c r="BK722" s="184">
        <f>ROUND(I722*H722,2)</f>
        <v>0</v>
      </c>
      <c r="BL722" s="20" t="s">
        <v>202</v>
      </c>
      <c r="BM722" s="183" t="s">
        <v>857</v>
      </c>
    </row>
    <row r="723" spans="1:65" s="2" customFormat="1" ht="11.25">
      <c r="A723" s="37"/>
      <c r="B723" s="38"/>
      <c r="C723" s="39"/>
      <c r="D723" s="185" t="s">
        <v>158</v>
      </c>
      <c r="E723" s="39"/>
      <c r="F723" s="186" t="s">
        <v>858</v>
      </c>
      <c r="G723" s="39"/>
      <c r="H723" s="39"/>
      <c r="I723" s="187"/>
      <c r="J723" s="39"/>
      <c r="K723" s="39"/>
      <c r="L723" s="42"/>
      <c r="M723" s="188"/>
      <c r="N723" s="189"/>
      <c r="O723" s="67"/>
      <c r="P723" s="67"/>
      <c r="Q723" s="67"/>
      <c r="R723" s="67"/>
      <c r="S723" s="67"/>
      <c r="T723" s="68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T723" s="20" t="s">
        <v>158</v>
      </c>
      <c r="AU723" s="20" t="s">
        <v>83</v>
      </c>
    </row>
    <row r="724" spans="1:65" s="15" customFormat="1" ht="11.25">
      <c r="B724" s="213"/>
      <c r="C724" s="214"/>
      <c r="D724" s="192" t="s">
        <v>160</v>
      </c>
      <c r="E724" s="215" t="s">
        <v>21</v>
      </c>
      <c r="F724" s="216" t="s">
        <v>185</v>
      </c>
      <c r="G724" s="214"/>
      <c r="H724" s="215" t="s">
        <v>21</v>
      </c>
      <c r="I724" s="217"/>
      <c r="J724" s="214"/>
      <c r="K724" s="214"/>
      <c r="L724" s="218"/>
      <c r="M724" s="219"/>
      <c r="N724" s="220"/>
      <c r="O724" s="220"/>
      <c r="P724" s="220"/>
      <c r="Q724" s="220"/>
      <c r="R724" s="220"/>
      <c r="S724" s="220"/>
      <c r="T724" s="221"/>
      <c r="AT724" s="222" t="s">
        <v>160</v>
      </c>
      <c r="AU724" s="222" t="s">
        <v>83</v>
      </c>
      <c r="AV724" s="15" t="s">
        <v>81</v>
      </c>
      <c r="AW724" s="15" t="s">
        <v>34</v>
      </c>
      <c r="AX724" s="15" t="s">
        <v>73</v>
      </c>
      <c r="AY724" s="222" t="s">
        <v>150</v>
      </c>
    </row>
    <row r="725" spans="1:65" s="13" customFormat="1" ht="11.25">
      <c r="B725" s="190"/>
      <c r="C725" s="191"/>
      <c r="D725" s="192" t="s">
        <v>160</v>
      </c>
      <c r="E725" s="193" t="s">
        <v>21</v>
      </c>
      <c r="F725" s="194" t="s">
        <v>484</v>
      </c>
      <c r="G725" s="191"/>
      <c r="H725" s="195">
        <v>30.030999999999999</v>
      </c>
      <c r="I725" s="196"/>
      <c r="J725" s="191"/>
      <c r="K725" s="191"/>
      <c r="L725" s="197"/>
      <c r="M725" s="198"/>
      <c r="N725" s="199"/>
      <c r="O725" s="199"/>
      <c r="P725" s="199"/>
      <c r="Q725" s="199"/>
      <c r="R725" s="199"/>
      <c r="S725" s="199"/>
      <c r="T725" s="200"/>
      <c r="AT725" s="201" t="s">
        <v>160</v>
      </c>
      <c r="AU725" s="201" t="s">
        <v>83</v>
      </c>
      <c r="AV725" s="13" t="s">
        <v>83</v>
      </c>
      <c r="AW725" s="13" t="s">
        <v>34</v>
      </c>
      <c r="AX725" s="13" t="s">
        <v>73</v>
      </c>
      <c r="AY725" s="201" t="s">
        <v>150</v>
      </c>
    </row>
    <row r="726" spans="1:65" s="14" customFormat="1" ht="11.25">
      <c r="B726" s="202"/>
      <c r="C726" s="203"/>
      <c r="D726" s="192" t="s">
        <v>160</v>
      </c>
      <c r="E726" s="204" t="s">
        <v>21</v>
      </c>
      <c r="F726" s="205" t="s">
        <v>162</v>
      </c>
      <c r="G726" s="203"/>
      <c r="H726" s="206">
        <v>30.030999999999999</v>
      </c>
      <c r="I726" s="207"/>
      <c r="J726" s="203"/>
      <c r="K726" s="203"/>
      <c r="L726" s="208"/>
      <c r="M726" s="209"/>
      <c r="N726" s="210"/>
      <c r="O726" s="210"/>
      <c r="P726" s="210"/>
      <c r="Q726" s="210"/>
      <c r="R726" s="210"/>
      <c r="S726" s="210"/>
      <c r="T726" s="211"/>
      <c r="AT726" s="212" t="s">
        <v>160</v>
      </c>
      <c r="AU726" s="212" t="s">
        <v>83</v>
      </c>
      <c r="AV726" s="14" t="s">
        <v>157</v>
      </c>
      <c r="AW726" s="14" t="s">
        <v>34</v>
      </c>
      <c r="AX726" s="14" t="s">
        <v>81</v>
      </c>
      <c r="AY726" s="212" t="s">
        <v>150</v>
      </c>
    </row>
    <row r="727" spans="1:65" s="2" customFormat="1" ht="24.2" customHeight="1">
      <c r="A727" s="37"/>
      <c r="B727" s="38"/>
      <c r="C727" s="223" t="s">
        <v>859</v>
      </c>
      <c r="D727" s="223" t="s">
        <v>301</v>
      </c>
      <c r="E727" s="224" t="s">
        <v>860</v>
      </c>
      <c r="F727" s="225" t="s">
        <v>861</v>
      </c>
      <c r="G727" s="226" t="s">
        <v>182</v>
      </c>
      <c r="H727" s="227">
        <v>63.064999999999998</v>
      </c>
      <c r="I727" s="228"/>
      <c r="J727" s="229">
        <f>ROUND(I727*H727,2)</f>
        <v>0</v>
      </c>
      <c r="K727" s="225" t="s">
        <v>156</v>
      </c>
      <c r="L727" s="230"/>
      <c r="M727" s="231" t="s">
        <v>21</v>
      </c>
      <c r="N727" s="232" t="s">
        <v>44</v>
      </c>
      <c r="O727" s="67"/>
      <c r="P727" s="181">
        <f>O727*H727</f>
        <v>0</v>
      </c>
      <c r="Q727" s="181">
        <v>0</v>
      </c>
      <c r="R727" s="181">
        <f>Q727*H727</f>
        <v>0</v>
      </c>
      <c r="S727" s="181">
        <v>0</v>
      </c>
      <c r="T727" s="182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183" t="s">
        <v>277</v>
      </c>
      <c r="AT727" s="183" t="s">
        <v>301</v>
      </c>
      <c r="AU727" s="183" t="s">
        <v>83</v>
      </c>
      <c r="AY727" s="20" t="s">
        <v>150</v>
      </c>
      <c r="BE727" s="184">
        <f>IF(N727="základní",J727,0)</f>
        <v>0</v>
      </c>
      <c r="BF727" s="184">
        <f>IF(N727="snížená",J727,0)</f>
        <v>0</v>
      </c>
      <c r="BG727" s="184">
        <f>IF(N727="zákl. přenesená",J727,0)</f>
        <v>0</v>
      </c>
      <c r="BH727" s="184">
        <f>IF(N727="sníž. přenesená",J727,0)</f>
        <v>0</v>
      </c>
      <c r="BI727" s="184">
        <f>IF(N727="nulová",J727,0)</f>
        <v>0</v>
      </c>
      <c r="BJ727" s="20" t="s">
        <v>81</v>
      </c>
      <c r="BK727" s="184">
        <f>ROUND(I727*H727,2)</f>
        <v>0</v>
      </c>
      <c r="BL727" s="20" t="s">
        <v>202</v>
      </c>
      <c r="BM727" s="183" t="s">
        <v>862</v>
      </c>
    </row>
    <row r="728" spans="1:65" s="13" customFormat="1" ht="11.25">
      <c r="B728" s="190"/>
      <c r="C728" s="191"/>
      <c r="D728" s="192" t="s">
        <v>160</v>
      </c>
      <c r="E728" s="193" t="s">
        <v>21</v>
      </c>
      <c r="F728" s="194" t="s">
        <v>863</v>
      </c>
      <c r="G728" s="191"/>
      <c r="H728" s="195">
        <v>63.064999999999998</v>
      </c>
      <c r="I728" s="196"/>
      <c r="J728" s="191"/>
      <c r="K728" s="191"/>
      <c r="L728" s="197"/>
      <c r="M728" s="198"/>
      <c r="N728" s="199"/>
      <c r="O728" s="199"/>
      <c r="P728" s="199"/>
      <c r="Q728" s="199"/>
      <c r="R728" s="199"/>
      <c r="S728" s="199"/>
      <c r="T728" s="200"/>
      <c r="AT728" s="201" t="s">
        <v>160</v>
      </c>
      <c r="AU728" s="201" t="s">
        <v>83</v>
      </c>
      <c r="AV728" s="13" t="s">
        <v>83</v>
      </c>
      <c r="AW728" s="13" t="s">
        <v>34</v>
      </c>
      <c r="AX728" s="13" t="s">
        <v>73</v>
      </c>
      <c r="AY728" s="201" t="s">
        <v>150</v>
      </c>
    </row>
    <row r="729" spans="1:65" s="14" customFormat="1" ht="11.25">
      <c r="B729" s="202"/>
      <c r="C729" s="203"/>
      <c r="D729" s="192" t="s">
        <v>160</v>
      </c>
      <c r="E729" s="204" t="s">
        <v>21</v>
      </c>
      <c r="F729" s="205" t="s">
        <v>162</v>
      </c>
      <c r="G729" s="203"/>
      <c r="H729" s="206">
        <v>63.064999999999998</v>
      </c>
      <c r="I729" s="207"/>
      <c r="J729" s="203"/>
      <c r="K729" s="203"/>
      <c r="L729" s="208"/>
      <c r="M729" s="209"/>
      <c r="N729" s="210"/>
      <c r="O729" s="210"/>
      <c r="P729" s="210"/>
      <c r="Q729" s="210"/>
      <c r="R729" s="210"/>
      <c r="S729" s="210"/>
      <c r="T729" s="211"/>
      <c r="AT729" s="212" t="s">
        <v>160</v>
      </c>
      <c r="AU729" s="212" t="s">
        <v>83</v>
      </c>
      <c r="AV729" s="14" t="s">
        <v>157</v>
      </c>
      <c r="AW729" s="14" t="s">
        <v>34</v>
      </c>
      <c r="AX729" s="14" t="s">
        <v>81</v>
      </c>
      <c r="AY729" s="212" t="s">
        <v>150</v>
      </c>
    </row>
    <row r="730" spans="1:65" s="2" customFormat="1" ht="33" customHeight="1">
      <c r="A730" s="37"/>
      <c r="B730" s="38"/>
      <c r="C730" s="172" t="s">
        <v>580</v>
      </c>
      <c r="D730" s="172" t="s">
        <v>152</v>
      </c>
      <c r="E730" s="173" t="s">
        <v>864</v>
      </c>
      <c r="F730" s="174" t="s">
        <v>865</v>
      </c>
      <c r="G730" s="175" t="s">
        <v>182</v>
      </c>
      <c r="H730" s="176">
        <v>30.030999999999999</v>
      </c>
      <c r="I730" s="177"/>
      <c r="J730" s="178">
        <f>ROUND(I730*H730,2)</f>
        <v>0</v>
      </c>
      <c r="K730" s="174" t="s">
        <v>284</v>
      </c>
      <c r="L730" s="42"/>
      <c r="M730" s="179" t="s">
        <v>21</v>
      </c>
      <c r="N730" s="180" t="s">
        <v>44</v>
      </c>
      <c r="O730" s="67"/>
      <c r="P730" s="181">
        <f>O730*H730</f>
        <v>0</v>
      </c>
      <c r="Q730" s="181">
        <v>0</v>
      </c>
      <c r="R730" s="181">
        <f>Q730*H730</f>
        <v>0</v>
      </c>
      <c r="S730" s="181">
        <v>0</v>
      </c>
      <c r="T730" s="182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183" t="s">
        <v>202</v>
      </c>
      <c r="AT730" s="183" t="s">
        <v>152</v>
      </c>
      <c r="AU730" s="183" t="s">
        <v>83</v>
      </c>
      <c r="AY730" s="20" t="s">
        <v>150</v>
      </c>
      <c r="BE730" s="184">
        <f>IF(N730="základní",J730,0)</f>
        <v>0</v>
      </c>
      <c r="BF730" s="184">
        <f>IF(N730="snížená",J730,0)</f>
        <v>0</v>
      </c>
      <c r="BG730" s="184">
        <f>IF(N730="zákl. přenesená",J730,0)</f>
        <v>0</v>
      </c>
      <c r="BH730" s="184">
        <f>IF(N730="sníž. přenesená",J730,0)</f>
        <v>0</v>
      </c>
      <c r="BI730" s="184">
        <f>IF(N730="nulová",J730,0)</f>
        <v>0</v>
      </c>
      <c r="BJ730" s="20" t="s">
        <v>81</v>
      </c>
      <c r="BK730" s="184">
        <f>ROUND(I730*H730,2)</f>
        <v>0</v>
      </c>
      <c r="BL730" s="20" t="s">
        <v>202</v>
      </c>
      <c r="BM730" s="183" t="s">
        <v>866</v>
      </c>
    </row>
    <row r="731" spans="1:65" s="15" customFormat="1" ht="11.25">
      <c r="B731" s="213"/>
      <c r="C731" s="214"/>
      <c r="D731" s="192" t="s">
        <v>160</v>
      </c>
      <c r="E731" s="215" t="s">
        <v>21</v>
      </c>
      <c r="F731" s="216" t="s">
        <v>483</v>
      </c>
      <c r="G731" s="214"/>
      <c r="H731" s="215" t="s">
        <v>21</v>
      </c>
      <c r="I731" s="217"/>
      <c r="J731" s="214"/>
      <c r="K731" s="214"/>
      <c r="L731" s="218"/>
      <c r="M731" s="219"/>
      <c r="N731" s="220"/>
      <c r="O731" s="220"/>
      <c r="P731" s="220"/>
      <c r="Q731" s="220"/>
      <c r="R731" s="220"/>
      <c r="S731" s="220"/>
      <c r="T731" s="221"/>
      <c r="AT731" s="222" t="s">
        <v>160</v>
      </c>
      <c r="AU731" s="222" t="s">
        <v>83</v>
      </c>
      <c r="AV731" s="15" t="s">
        <v>81</v>
      </c>
      <c r="AW731" s="15" t="s">
        <v>34</v>
      </c>
      <c r="AX731" s="15" t="s">
        <v>73</v>
      </c>
      <c r="AY731" s="222" t="s">
        <v>150</v>
      </c>
    </row>
    <row r="732" spans="1:65" s="13" customFormat="1" ht="11.25">
      <c r="B732" s="190"/>
      <c r="C732" s="191"/>
      <c r="D732" s="192" t="s">
        <v>160</v>
      </c>
      <c r="E732" s="193" t="s">
        <v>21</v>
      </c>
      <c r="F732" s="194" t="s">
        <v>484</v>
      </c>
      <c r="G732" s="191"/>
      <c r="H732" s="195">
        <v>30.030999999999999</v>
      </c>
      <c r="I732" s="196"/>
      <c r="J732" s="191"/>
      <c r="K732" s="191"/>
      <c r="L732" s="197"/>
      <c r="M732" s="198"/>
      <c r="N732" s="199"/>
      <c r="O732" s="199"/>
      <c r="P732" s="199"/>
      <c r="Q732" s="199"/>
      <c r="R732" s="199"/>
      <c r="S732" s="199"/>
      <c r="T732" s="200"/>
      <c r="AT732" s="201" t="s">
        <v>160</v>
      </c>
      <c r="AU732" s="201" t="s">
        <v>83</v>
      </c>
      <c r="AV732" s="13" t="s">
        <v>83</v>
      </c>
      <c r="AW732" s="13" t="s">
        <v>34</v>
      </c>
      <c r="AX732" s="13" t="s">
        <v>73</v>
      </c>
      <c r="AY732" s="201" t="s">
        <v>150</v>
      </c>
    </row>
    <row r="733" spans="1:65" s="14" customFormat="1" ht="11.25">
      <c r="B733" s="202"/>
      <c r="C733" s="203"/>
      <c r="D733" s="192" t="s">
        <v>160</v>
      </c>
      <c r="E733" s="204" t="s">
        <v>21</v>
      </c>
      <c r="F733" s="205" t="s">
        <v>162</v>
      </c>
      <c r="G733" s="203"/>
      <c r="H733" s="206">
        <v>30.030999999999999</v>
      </c>
      <c r="I733" s="207"/>
      <c r="J733" s="203"/>
      <c r="K733" s="203"/>
      <c r="L733" s="208"/>
      <c r="M733" s="209"/>
      <c r="N733" s="210"/>
      <c r="O733" s="210"/>
      <c r="P733" s="210"/>
      <c r="Q733" s="210"/>
      <c r="R733" s="210"/>
      <c r="S733" s="210"/>
      <c r="T733" s="211"/>
      <c r="AT733" s="212" t="s">
        <v>160</v>
      </c>
      <c r="AU733" s="212" t="s">
        <v>83</v>
      </c>
      <c r="AV733" s="14" t="s">
        <v>157</v>
      </c>
      <c r="AW733" s="14" t="s">
        <v>34</v>
      </c>
      <c r="AX733" s="14" t="s">
        <v>81</v>
      </c>
      <c r="AY733" s="212" t="s">
        <v>150</v>
      </c>
    </row>
    <row r="734" spans="1:65" s="2" customFormat="1" ht="44.25" customHeight="1">
      <c r="A734" s="37"/>
      <c r="B734" s="38"/>
      <c r="C734" s="172" t="s">
        <v>867</v>
      </c>
      <c r="D734" s="172" t="s">
        <v>152</v>
      </c>
      <c r="E734" s="173" t="s">
        <v>868</v>
      </c>
      <c r="F734" s="174" t="s">
        <v>869</v>
      </c>
      <c r="G734" s="175" t="s">
        <v>784</v>
      </c>
      <c r="H734" s="244"/>
      <c r="I734" s="177"/>
      <c r="J734" s="178">
        <f>ROUND(I734*H734,2)</f>
        <v>0</v>
      </c>
      <c r="K734" s="174" t="s">
        <v>156</v>
      </c>
      <c r="L734" s="42"/>
      <c r="M734" s="179" t="s">
        <v>21</v>
      </c>
      <c r="N734" s="180" t="s">
        <v>44</v>
      </c>
      <c r="O734" s="67"/>
      <c r="P734" s="181">
        <f>O734*H734</f>
        <v>0</v>
      </c>
      <c r="Q734" s="181">
        <v>0</v>
      </c>
      <c r="R734" s="181">
        <f>Q734*H734</f>
        <v>0</v>
      </c>
      <c r="S734" s="181">
        <v>0</v>
      </c>
      <c r="T734" s="182">
        <f>S734*H734</f>
        <v>0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183" t="s">
        <v>202</v>
      </c>
      <c r="AT734" s="183" t="s">
        <v>152</v>
      </c>
      <c r="AU734" s="183" t="s">
        <v>83</v>
      </c>
      <c r="AY734" s="20" t="s">
        <v>150</v>
      </c>
      <c r="BE734" s="184">
        <f>IF(N734="základní",J734,0)</f>
        <v>0</v>
      </c>
      <c r="BF734" s="184">
        <f>IF(N734="snížená",J734,0)</f>
        <v>0</v>
      </c>
      <c r="BG734" s="184">
        <f>IF(N734="zákl. přenesená",J734,0)</f>
        <v>0</v>
      </c>
      <c r="BH734" s="184">
        <f>IF(N734="sníž. přenesená",J734,0)</f>
        <v>0</v>
      </c>
      <c r="BI734" s="184">
        <f>IF(N734="nulová",J734,0)</f>
        <v>0</v>
      </c>
      <c r="BJ734" s="20" t="s">
        <v>81</v>
      </c>
      <c r="BK734" s="184">
        <f>ROUND(I734*H734,2)</f>
        <v>0</v>
      </c>
      <c r="BL734" s="20" t="s">
        <v>202</v>
      </c>
      <c r="BM734" s="183" t="s">
        <v>870</v>
      </c>
    </row>
    <row r="735" spans="1:65" s="2" customFormat="1" ht="11.25">
      <c r="A735" s="37"/>
      <c r="B735" s="38"/>
      <c r="C735" s="39"/>
      <c r="D735" s="185" t="s">
        <v>158</v>
      </c>
      <c r="E735" s="39"/>
      <c r="F735" s="186" t="s">
        <v>871</v>
      </c>
      <c r="G735" s="39"/>
      <c r="H735" s="39"/>
      <c r="I735" s="187"/>
      <c r="J735" s="39"/>
      <c r="K735" s="39"/>
      <c r="L735" s="42"/>
      <c r="M735" s="188"/>
      <c r="N735" s="189"/>
      <c r="O735" s="67"/>
      <c r="P735" s="67"/>
      <c r="Q735" s="67"/>
      <c r="R735" s="67"/>
      <c r="S735" s="67"/>
      <c r="T735" s="68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T735" s="20" t="s">
        <v>158</v>
      </c>
      <c r="AU735" s="20" t="s">
        <v>83</v>
      </c>
    </row>
    <row r="736" spans="1:65" s="12" customFormat="1" ht="22.9" customHeight="1">
      <c r="B736" s="156"/>
      <c r="C736" s="157"/>
      <c r="D736" s="158" t="s">
        <v>72</v>
      </c>
      <c r="E736" s="170" t="s">
        <v>872</v>
      </c>
      <c r="F736" s="170" t="s">
        <v>873</v>
      </c>
      <c r="G736" s="157"/>
      <c r="H736" s="157"/>
      <c r="I736" s="160"/>
      <c r="J736" s="171">
        <f>BK736</f>
        <v>0</v>
      </c>
      <c r="K736" s="157"/>
      <c r="L736" s="162"/>
      <c r="M736" s="163"/>
      <c r="N736" s="164"/>
      <c r="O736" s="164"/>
      <c r="P736" s="165">
        <f>P737</f>
        <v>0</v>
      </c>
      <c r="Q736" s="164"/>
      <c r="R736" s="165">
        <f>R737</f>
        <v>0</v>
      </c>
      <c r="S736" s="164"/>
      <c r="T736" s="166">
        <f>T737</f>
        <v>0</v>
      </c>
      <c r="AR736" s="167" t="s">
        <v>83</v>
      </c>
      <c r="AT736" s="168" t="s">
        <v>72</v>
      </c>
      <c r="AU736" s="168" t="s">
        <v>81</v>
      </c>
      <c r="AY736" s="167" t="s">
        <v>150</v>
      </c>
      <c r="BK736" s="169">
        <f>BK737</f>
        <v>0</v>
      </c>
    </row>
    <row r="737" spans="1:65" s="2" customFormat="1" ht="37.9" customHeight="1">
      <c r="A737" s="37"/>
      <c r="B737" s="38"/>
      <c r="C737" s="172" t="s">
        <v>586</v>
      </c>
      <c r="D737" s="172" t="s">
        <v>152</v>
      </c>
      <c r="E737" s="173" t="s">
        <v>874</v>
      </c>
      <c r="F737" s="174" t="s">
        <v>875</v>
      </c>
      <c r="G737" s="175" t="s">
        <v>876</v>
      </c>
      <c r="H737" s="176">
        <v>4</v>
      </c>
      <c r="I737" s="177"/>
      <c r="J737" s="178">
        <f>ROUND(I737*H737,2)</f>
        <v>0</v>
      </c>
      <c r="K737" s="174" t="s">
        <v>284</v>
      </c>
      <c r="L737" s="42"/>
      <c r="M737" s="179" t="s">
        <v>21</v>
      </c>
      <c r="N737" s="180" t="s">
        <v>44</v>
      </c>
      <c r="O737" s="67"/>
      <c r="P737" s="181">
        <f>O737*H737</f>
        <v>0</v>
      </c>
      <c r="Q737" s="181">
        <v>0</v>
      </c>
      <c r="R737" s="181">
        <f>Q737*H737</f>
        <v>0</v>
      </c>
      <c r="S737" s="181">
        <v>0</v>
      </c>
      <c r="T737" s="182">
        <f>S737*H737</f>
        <v>0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183" t="s">
        <v>202</v>
      </c>
      <c r="AT737" s="183" t="s">
        <v>152</v>
      </c>
      <c r="AU737" s="183" t="s">
        <v>83</v>
      </c>
      <c r="AY737" s="20" t="s">
        <v>150</v>
      </c>
      <c r="BE737" s="184">
        <f>IF(N737="základní",J737,0)</f>
        <v>0</v>
      </c>
      <c r="BF737" s="184">
        <f>IF(N737="snížená",J737,0)</f>
        <v>0</v>
      </c>
      <c r="BG737" s="184">
        <f>IF(N737="zákl. přenesená",J737,0)</f>
        <v>0</v>
      </c>
      <c r="BH737" s="184">
        <f>IF(N737="sníž. přenesená",J737,0)</f>
        <v>0</v>
      </c>
      <c r="BI737" s="184">
        <f>IF(N737="nulová",J737,0)</f>
        <v>0</v>
      </c>
      <c r="BJ737" s="20" t="s">
        <v>81</v>
      </c>
      <c r="BK737" s="184">
        <f>ROUND(I737*H737,2)</f>
        <v>0</v>
      </c>
      <c r="BL737" s="20" t="s">
        <v>202</v>
      </c>
      <c r="BM737" s="183" t="s">
        <v>877</v>
      </c>
    </row>
    <row r="738" spans="1:65" s="12" customFormat="1" ht="22.9" customHeight="1">
      <c r="B738" s="156"/>
      <c r="C738" s="157"/>
      <c r="D738" s="158" t="s">
        <v>72</v>
      </c>
      <c r="E738" s="170" t="s">
        <v>878</v>
      </c>
      <c r="F738" s="170" t="s">
        <v>879</v>
      </c>
      <c r="G738" s="157"/>
      <c r="H738" s="157"/>
      <c r="I738" s="160"/>
      <c r="J738" s="171">
        <f>BK738</f>
        <v>0</v>
      </c>
      <c r="K738" s="157"/>
      <c r="L738" s="162"/>
      <c r="M738" s="163"/>
      <c r="N738" s="164"/>
      <c r="O738" s="164"/>
      <c r="P738" s="165">
        <f>SUM(P739:P750)</f>
        <v>0</v>
      </c>
      <c r="Q738" s="164"/>
      <c r="R738" s="165">
        <f>SUM(R739:R750)</f>
        <v>0</v>
      </c>
      <c r="S738" s="164"/>
      <c r="T738" s="166">
        <f>SUM(T739:T750)</f>
        <v>0</v>
      </c>
      <c r="AR738" s="167" t="s">
        <v>83</v>
      </c>
      <c r="AT738" s="168" t="s">
        <v>72</v>
      </c>
      <c r="AU738" s="168" t="s">
        <v>81</v>
      </c>
      <c r="AY738" s="167" t="s">
        <v>150</v>
      </c>
      <c r="BK738" s="169">
        <f>SUM(BK739:BK750)</f>
        <v>0</v>
      </c>
    </row>
    <row r="739" spans="1:65" s="2" customFormat="1" ht="24.2" customHeight="1">
      <c r="A739" s="37"/>
      <c r="B739" s="38"/>
      <c r="C739" s="172" t="s">
        <v>880</v>
      </c>
      <c r="D739" s="172" t="s">
        <v>152</v>
      </c>
      <c r="E739" s="173" t="s">
        <v>881</v>
      </c>
      <c r="F739" s="174" t="s">
        <v>882</v>
      </c>
      <c r="G739" s="175" t="s">
        <v>262</v>
      </c>
      <c r="H739" s="176">
        <v>20.2</v>
      </c>
      <c r="I739" s="177"/>
      <c r="J739" s="178">
        <f>ROUND(I739*H739,2)</f>
        <v>0</v>
      </c>
      <c r="K739" s="174" t="s">
        <v>156</v>
      </c>
      <c r="L739" s="42"/>
      <c r="M739" s="179" t="s">
        <v>21</v>
      </c>
      <c r="N739" s="180" t="s">
        <v>44</v>
      </c>
      <c r="O739" s="67"/>
      <c r="P739" s="181">
        <f>O739*H739</f>
        <v>0</v>
      </c>
      <c r="Q739" s="181">
        <v>0</v>
      </c>
      <c r="R739" s="181">
        <f>Q739*H739</f>
        <v>0</v>
      </c>
      <c r="S739" s="181">
        <v>0</v>
      </c>
      <c r="T739" s="182">
        <f>S739*H739</f>
        <v>0</v>
      </c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R739" s="183" t="s">
        <v>202</v>
      </c>
      <c r="AT739" s="183" t="s">
        <v>152</v>
      </c>
      <c r="AU739" s="183" t="s">
        <v>83</v>
      </c>
      <c r="AY739" s="20" t="s">
        <v>150</v>
      </c>
      <c r="BE739" s="184">
        <f>IF(N739="základní",J739,0)</f>
        <v>0</v>
      </c>
      <c r="BF739" s="184">
        <f>IF(N739="snížená",J739,0)</f>
        <v>0</v>
      </c>
      <c r="BG739" s="184">
        <f>IF(N739="zákl. přenesená",J739,0)</f>
        <v>0</v>
      </c>
      <c r="BH739" s="184">
        <f>IF(N739="sníž. přenesená",J739,0)</f>
        <v>0</v>
      </c>
      <c r="BI739" s="184">
        <f>IF(N739="nulová",J739,0)</f>
        <v>0</v>
      </c>
      <c r="BJ739" s="20" t="s">
        <v>81</v>
      </c>
      <c r="BK739" s="184">
        <f>ROUND(I739*H739,2)</f>
        <v>0</v>
      </c>
      <c r="BL739" s="20" t="s">
        <v>202</v>
      </c>
      <c r="BM739" s="183" t="s">
        <v>883</v>
      </c>
    </row>
    <row r="740" spans="1:65" s="2" customFormat="1" ht="11.25">
      <c r="A740" s="37"/>
      <c r="B740" s="38"/>
      <c r="C740" s="39"/>
      <c r="D740" s="185" t="s">
        <v>158</v>
      </c>
      <c r="E740" s="39"/>
      <c r="F740" s="186" t="s">
        <v>884</v>
      </c>
      <c r="G740" s="39"/>
      <c r="H740" s="39"/>
      <c r="I740" s="187"/>
      <c r="J740" s="39"/>
      <c r="K740" s="39"/>
      <c r="L740" s="42"/>
      <c r="M740" s="188"/>
      <c r="N740" s="189"/>
      <c r="O740" s="67"/>
      <c r="P740" s="67"/>
      <c r="Q740" s="67"/>
      <c r="R740" s="67"/>
      <c r="S740" s="67"/>
      <c r="T740" s="68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T740" s="20" t="s">
        <v>158</v>
      </c>
      <c r="AU740" s="20" t="s">
        <v>83</v>
      </c>
    </row>
    <row r="741" spans="1:65" s="15" customFormat="1" ht="11.25">
      <c r="B741" s="213"/>
      <c r="C741" s="214"/>
      <c r="D741" s="192" t="s">
        <v>160</v>
      </c>
      <c r="E741" s="215" t="s">
        <v>21</v>
      </c>
      <c r="F741" s="216" t="s">
        <v>635</v>
      </c>
      <c r="G741" s="214"/>
      <c r="H741" s="215" t="s">
        <v>21</v>
      </c>
      <c r="I741" s="217"/>
      <c r="J741" s="214"/>
      <c r="K741" s="214"/>
      <c r="L741" s="218"/>
      <c r="M741" s="219"/>
      <c r="N741" s="220"/>
      <c r="O741" s="220"/>
      <c r="P741" s="220"/>
      <c r="Q741" s="220"/>
      <c r="R741" s="220"/>
      <c r="S741" s="220"/>
      <c r="T741" s="221"/>
      <c r="AT741" s="222" t="s">
        <v>160</v>
      </c>
      <c r="AU741" s="222" t="s">
        <v>83</v>
      </c>
      <c r="AV741" s="15" t="s">
        <v>81</v>
      </c>
      <c r="AW741" s="15" t="s">
        <v>34</v>
      </c>
      <c r="AX741" s="15" t="s">
        <v>73</v>
      </c>
      <c r="AY741" s="222" t="s">
        <v>150</v>
      </c>
    </row>
    <row r="742" spans="1:65" s="13" customFormat="1" ht="11.25">
      <c r="B742" s="190"/>
      <c r="C742" s="191"/>
      <c r="D742" s="192" t="s">
        <v>160</v>
      </c>
      <c r="E742" s="193" t="s">
        <v>21</v>
      </c>
      <c r="F742" s="194" t="s">
        <v>885</v>
      </c>
      <c r="G742" s="191"/>
      <c r="H742" s="195">
        <v>20.2</v>
      </c>
      <c r="I742" s="196"/>
      <c r="J742" s="191"/>
      <c r="K742" s="191"/>
      <c r="L742" s="197"/>
      <c r="M742" s="198"/>
      <c r="N742" s="199"/>
      <c r="O742" s="199"/>
      <c r="P742" s="199"/>
      <c r="Q742" s="199"/>
      <c r="R742" s="199"/>
      <c r="S742" s="199"/>
      <c r="T742" s="200"/>
      <c r="AT742" s="201" t="s">
        <v>160</v>
      </c>
      <c r="AU742" s="201" t="s">
        <v>83</v>
      </c>
      <c r="AV742" s="13" t="s">
        <v>83</v>
      </c>
      <c r="AW742" s="13" t="s">
        <v>34</v>
      </c>
      <c r="AX742" s="13" t="s">
        <v>73</v>
      </c>
      <c r="AY742" s="201" t="s">
        <v>150</v>
      </c>
    </row>
    <row r="743" spans="1:65" s="14" customFormat="1" ht="11.25">
      <c r="B743" s="202"/>
      <c r="C743" s="203"/>
      <c r="D743" s="192" t="s">
        <v>160</v>
      </c>
      <c r="E743" s="204" t="s">
        <v>21</v>
      </c>
      <c r="F743" s="205" t="s">
        <v>162</v>
      </c>
      <c r="G743" s="203"/>
      <c r="H743" s="206">
        <v>20.2</v>
      </c>
      <c r="I743" s="207"/>
      <c r="J743" s="203"/>
      <c r="K743" s="203"/>
      <c r="L743" s="208"/>
      <c r="M743" s="209"/>
      <c r="N743" s="210"/>
      <c r="O743" s="210"/>
      <c r="P743" s="210"/>
      <c r="Q743" s="210"/>
      <c r="R743" s="210"/>
      <c r="S743" s="210"/>
      <c r="T743" s="211"/>
      <c r="AT743" s="212" t="s">
        <v>160</v>
      </c>
      <c r="AU743" s="212" t="s">
        <v>83</v>
      </c>
      <c r="AV743" s="14" t="s">
        <v>157</v>
      </c>
      <c r="AW743" s="14" t="s">
        <v>34</v>
      </c>
      <c r="AX743" s="14" t="s">
        <v>81</v>
      </c>
      <c r="AY743" s="212" t="s">
        <v>150</v>
      </c>
    </row>
    <row r="744" spans="1:65" s="2" customFormat="1" ht="33" customHeight="1">
      <c r="A744" s="37"/>
      <c r="B744" s="38"/>
      <c r="C744" s="172" t="s">
        <v>593</v>
      </c>
      <c r="D744" s="172" t="s">
        <v>152</v>
      </c>
      <c r="E744" s="173" t="s">
        <v>886</v>
      </c>
      <c r="F744" s="174" t="s">
        <v>887</v>
      </c>
      <c r="G744" s="175" t="s">
        <v>182</v>
      </c>
      <c r="H744" s="176">
        <v>7.36</v>
      </c>
      <c r="I744" s="177"/>
      <c r="J744" s="178">
        <f>ROUND(I744*H744,2)</f>
        <v>0</v>
      </c>
      <c r="K744" s="174" t="s">
        <v>156</v>
      </c>
      <c r="L744" s="42"/>
      <c r="M744" s="179" t="s">
        <v>21</v>
      </c>
      <c r="N744" s="180" t="s">
        <v>44</v>
      </c>
      <c r="O744" s="67"/>
      <c r="P744" s="181">
        <f>O744*H744</f>
        <v>0</v>
      </c>
      <c r="Q744" s="181">
        <v>0</v>
      </c>
      <c r="R744" s="181">
        <f>Q744*H744</f>
        <v>0</v>
      </c>
      <c r="S744" s="181">
        <v>0</v>
      </c>
      <c r="T744" s="182">
        <f>S744*H744</f>
        <v>0</v>
      </c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R744" s="183" t="s">
        <v>202</v>
      </c>
      <c r="AT744" s="183" t="s">
        <v>152</v>
      </c>
      <c r="AU744" s="183" t="s">
        <v>83</v>
      </c>
      <c r="AY744" s="20" t="s">
        <v>150</v>
      </c>
      <c r="BE744" s="184">
        <f>IF(N744="základní",J744,0)</f>
        <v>0</v>
      </c>
      <c r="BF744" s="184">
        <f>IF(N744="snížená",J744,0)</f>
        <v>0</v>
      </c>
      <c r="BG744" s="184">
        <f>IF(N744="zákl. přenesená",J744,0)</f>
        <v>0</v>
      </c>
      <c r="BH744" s="184">
        <f>IF(N744="sníž. přenesená",J744,0)</f>
        <v>0</v>
      </c>
      <c r="BI744" s="184">
        <f>IF(N744="nulová",J744,0)</f>
        <v>0</v>
      </c>
      <c r="BJ744" s="20" t="s">
        <v>81</v>
      </c>
      <c r="BK744" s="184">
        <f>ROUND(I744*H744,2)</f>
        <v>0</v>
      </c>
      <c r="BL744" s="20" t="s">
        <v>202</v>
      </c>
      <c r="BM744" s="183" t="s">
        <v>888</v>
      </c>
    </row>
    <row r="745" spans="1:65" s="2" customFormat="1" ht="11.25">
      <c r="A745" s="37"/>
      <c r="B745" s="38"/>
      <c r="C745" s="39"/>
      <c r="D745" s="185" t="s">
        <v>158</v>
      </c>
      <c r="E745" s="39"/>
      <c r="F745" s="186" t="s">
        <v>889</v>
      </c>
      <c r="G745" s="39"/>
      <c r="H745" s="39"/>
      <c r="I745" s="187"/>
      <c r="J745" s="39"/>
      <c r="K745" s="39"/>
      <c r="L745" s="42"/>
      <c r="M745" s="188"/>
      <c r="N745" s="189"/>
      <c r="O745" s="67"/>
      <c r="P745" s="67"/>
      <c r="Q745" s="67"/>
      <c r="R745" s="67"/>
      <c r="S745" s="67"/>
      <c r="T745" s="68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T745" s="20" t="s">
        <v>158</v>
      </c>
      <c r="AU745" s="20" t="s">
        <v>83</v>
      </c>
    </row>
    <row r="746" spans="1:65" s="15" customFormat="1" ht="11.25">
      <c r="B746" s="213"/>
      <c r="C746" s="214"/>
      <c r="D746" s="192" t="s">
        <v>160</v>
      </c>
      <c r="E746" s="215" t="s">
        <v>21</v>
      </c>
      <c r="F746" s="216" t="s">
        <v>635</v>
      </c>
      <c r="G746" s="214"/>
      <c r="H746" s="215" t="s">
        <v>21</v>
      </c>
      <c r="I746" s="217"/>
      <c r="J746" s="214"/>
      <c r="K746" s="214"/>
      <c r="L746" s="218"/>
      <c r="M746" s="219"/>
      <c r="N746" s="220"/>
      <c r="O746" s="220"/>
      <c r="P746" s="220"/>
      <c r="Q746" s="220"/>
      <c r="R746" s="220"/>
      <c r="S746" s="220"/>
      <c r="T746" s="221"/>
      <c r="AT746" s="222" t="s">
        <v>160</v>
      </c>
      <c r="AU746" s="222" t="s">
        <v>83</v>
      </c>
      <c r="AV746" s="15" t="s">
        <v>81</v>
      </c>
      <c r="AW746" s="15" t="s">
        <v>34</v>
      </c>
      <c r="AX746" s="15" t="s">
        <v>73</v>
      </c>
      <c r="AY746" s="222" t="s">
        <v>150</v>
      </c>
    </row>
    <row r="747" spans="1:65" s="13" customFormat="1" ht="11.25">
      <c r="B747" s="190"/>
      <c r="C747" s="191"/>
      <c r="D747" s="192" t="s">
        <v>160</v>
      </c>
      <c r="E747" s="193" t="s">
        <v>21</v>
      </c>
      <c r="F747" s="194" t="s">
        <v>890</v>
      </c>
      <c r="G747" s="191"/>
      <c r="H747" s="195">
        <v>7.36</v>
      </c>
      <c r="I747" s="196"/>
      <c r="J747" s="191"/>
      <c r="K747" s="191"/>
      <c r="L747" s="197"/>
      <c r="M747" s="198"/>
      <c r="N747" s="199"/>
      <c r="O747" s="199"/>
      <c r="P747" s="199"/>
      <c r="Q747" s="199"/>
      <c r="R747" s="199"/>
      <c r="S747" s="199"/>
      <c r="T747" s="200"/>
      <c r="AT747" s="201" t="s">
        <v>160</v>
      </c>
      <c r="AU747" s="201" t="s">
        <v>83</v>
      </c>
      <c r="AV747" s="13" t="s">
        <v>83</v>
      </c>
      <c r="AW747" s="13" t="s">
        <v>34</v>
      </c>
      <c r="AX747" s="13" t="s">
        <v>73</v>
      </c>
      <c r="AY747" s="201" t="s">
        <v>150</v>
      </c>
    </row>
    <row r="748" spans="1:65" s="14" customFormat="1" ht="11.25">
      <c r="B748" s="202"/>
      <c r="C748" s="203"/>
      <c r="D748" s="192" t="s">
        <v>160</v>
      </c>
      <c r="E748" s="204" t="s">
        <v>21</v>
      </c>
      <c r="F748" s="205" t="s">
        <v>162</v>
      </c>
      <c r="G748" s="203"/>
      <c r="H748" s="206">
        <v>7.36</v>
      </c>
      <c r="I748" s="207"/>
      <c r="J748" s="203"/>
      <c r="K748" s="203"/>
      <c r="L748" s="208"/>
      <c r="M748" s="209"/>
      <c r="N748" s="210"/>
      <c r="O748" s="210"/>
      <c r="P748" s="210"/>
      <c r="Q748" s="210"/>
      <c r="R748" s="210"/>
      <c r="S748" s="210"/>
      <c r="T748" s="211"/>
      <c r="AT748" s="212" t="s">
        <v>160</v>
      </c>
      <c r="AU748" s="212" t="s">
        <v>83</v>
      </c>
      <c r="AV748" s="14" t="s">
        <v>157</v>
      </c>
      <c r="AW748" s="14" t="s">
        <v>34</v>
      </c>
      <c r="AX748" s="14" t="s">
        <v>81</v>
      </c>
      <c r="AY748" s="212" t="s">
        <v>150</v>
      </c>
    </row>
    <row r="749" spans="1:65" s="2" customFormat="1" ht="44.25" customHeight="1">
      <c r="A749" s="37"/>
      <c r="B749" s="38"/>
      <c r="C749" s="172" t="s">
        <v>891</v>
      </c>
      <c r="D749" s="172" t="s">
        <v>152</v>
      </c>
      <c r="E749" s="173" t="s">
        <v>892</v>
      </c>
      <c r="F749" s="174" t="s">
        <v>893</v>
      </c>
      <c r="G749" s="175" t="s">
        <v>784</v>
      </c>
      <c r="H749" s="244"/>
      <c r="I749" s="177"/>
      <c r="J749" s="178">
        <f>ROUND(I749*H749,2)</f>
        <v>0</v>
      </c>
      <c r="K749" s="174" t="s">
        <v>156</v>
      </c>
      <c r="L749" s="42"/>
      <c r="M749" s="179" t="s">
        <v>21</v>
      </c>
      <c r="N749" s="180" t="s">
        <v>44</v>
      </c>
      <c r="O749" s="67"/>
      <c r="P749" s="181">
        <f>O749*H749</f>
        <v>0</v>
      </c>
      <c r="Q749" s="181">
        <v>0</v>
      </c>
      <c r="R749" s="181">
        <f>Q749*H749</f>
        <v>0</v>
      </c>
      <c r="S749" s="181">
        <v>0</v>
      </c>
      <c r="T749" s="182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183" t="s">
        <v>202</v>
      </c>
      <c r="AT749" s="183" t="s">
        <v>152</v>
      </c>
      <c r="AU749" s="183" t="s">
        <v>83</v>
      </c>
      <c r="AY749" s="20" t="s">
        <v>150</v>
      </c>
      <c r="BE749" s="184">
        <f>IF(N749="základní",J749,0)</f>
        <v>0</v>
      </c>
      <c r="BF749" s="184">
        <f>IF(N749="snížená",J749,0)</f>
        <v>0</v>
      </c>
      <c r="BG749" s="184">
        <f>IF(N749="zákl. přenesená",J749,0)</f>
        <v>0</v>
      </c>
      <c r="BH749" s="184">
        <f>IF(N749="sníž. přenesená",J749,0)</f>
        <v>0</v>
      </c>
      <c r="BI749" s="184">
        <f>IF(N749="nulová",J749,0)</f>
        <v>0</v>
      </c>
      <c r="BJ749" s="20" t="s">
        <v>81</v>
      </c>
      <c r="BK749" s="184">
        <f>ROUND(I749*H749,2)</f>
        <v>0</v>
      </c>
      <c r="BL749" s="20" t="s">
        <v>202</v>
      </c>
      <c r="BM749" s="183" t="s">
        <v>894</v>
      </c>
    </row>
    <row r="750" spans="1:65" s="2" customFormat="1" ht="11.25">
      <c r="A750" s="37"/>
      <c r="B750" s="38"/>
      <c r="C750" s="39"/>
      <c r="D750" s="185" t="s">
        <v>158</v>
      </c>
      <c r="E750" s="39"/>
      <c r="F750" s="186" t="s">
        <v>895</v>
      </c>
      <c r="G750" s="39"/>
      <c r="H750" s="39"/>
      <c r="I750" s="187"/>
      <c r="J750" s="39"/>
      <c r="K750" s="39"/>
      <c r="L750" s="42"/>
      <c r="M750" s="188"/>
      <c r="N750" s="189"/>
      <c r="O750" s="67"/>
      <c r="P750" s="67"/>
      <c r="Q750" s="67"/>
      <c r="R750" s="67"/>
      <c r="S750" s="67"/>
      <c r="T750" s="68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T750" s="20" t="s">
        <v>158</v>
      </c>
      <c r="AU750" s="20" t="s">
        <v>83</v>
      </c>
    </row>
    <row r="751" spans="1:65" s="12" customFormat="1" ht="22.9" customHeight="1">
      <c r="B751" s="156"/>
      <c r="C751" s="157"/>
      <c r="D751" s="158" t="s">
        <v>72</v>
      </c>
      <c r="E751" s="170" t="s">
        <v>896</v>
      </c>
      <c r="F751" s="170" t="s">
        <v>897</v>
      </c>
      <c r="G751" s="157"/>
      <c r="H751" s="157"/>
      <c r="I751" s="160"/>
      <c r="J751" s="171">
        <f>BK751</f>
        <v>0</v>
      </c>
      <c r="K751" s="157"/>
      <c r="L751" s="162"/>
      <c r="M751" s="163"/>
      <c r="N751" s="164"/>
      <c r="O751" s="164"/>
      <c r="P751" s="165">
        <f>SUM(P752:P761)</f>
        <v>0</v>
      </c>
      <c r="Q751" s="164"/>
      <c r="R751" s="165">
        <f>SUM(R752:R761)</f>
        <v>0</v>
      </c>
      <c r="S751" s="164"/>
      <c r="T751" s="166">
        <f>SUM(T752:T761)</f>
        <v>0</v>
      </c>
      <c r="AR751" s="167" t="s">
        <v>81</v>
      </c>
      <c r="AT751" s="168" t="s">
        <v>72</v>
      </c>
      <c r="AU751" s="168" t="s">
        <v>81</v>
      </c>
      <c r="AY751" s="167" t="s">
        <v>150</v>
      </c>
      <c r="BK751" s="169">
        <f>SUM(BK752:BK761)</f>
        <v>0</v>
      </c>
    </row>
    <row r="752" spans="1:65" s="2" customFormat="1" ht="44.25" customHeight="1">
      <c r="A752" s="37"/>
      <c r="B752" s="38"/>
      <c r="C752" s="172" t="s">
        <v>598</v>
      </c>
      <c r="D752" s="172" t="s">
        <v>152</v>
      </c>
      <c r="E752" s="173" t="s">
        <v>898</v>
      </c>
      <c r="F752" s="174" t="s">
        <v>899</v>
      </c>
      <c r="G752" s="175" t="s">
        <v>262</v>
      </c>
      <c r="H752" s="176">
        <v>13</v>
      </c>
      <c r="I752" s="177"/>
      <c r="J752" s="178">
        <f>ROUND(I752*H752,2)</f>
        <v>0</v>
      </c>
      <c r="K752" s="174" t="s">
        <v>156</v>
      </c>
      <c r="L752" s="42"/>
      <c r="M752" s="179" t="s">
        <v>21</v>
      </c>
      <c r="N752" s="180" t="s">
        <v>44</v>
      </c>
      <c r="O752" s="67"/>
      <c r="P752" s="181">
        <f>O752*H752</f>
        <v>0</v>
      </c>
      <c r="Q752" s="181">
        <v>0</v>
      </c>
      <c r="R752" s="181">
        <f>Q752*H752</f>
        <v>0</v>
      </c>
      <c r="S752" s="181">
        <v>0</v>
      </c>
      <c r="T752" s="182">
        <f>S752*H752</f>
        <v>0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183" t="s">
        <v>157</v>
      </c>
      <c r="AT752" s="183" t="s">
        <v>152</v>
      </c>
      <c r="AU752" s="183" t="s">
        <v>83</v>
      </c>
      <c r="AY752" s="20" t="s">
        <v>150</v>
      </c>
      <c r="BE752" s="184">
        <f>IF(N752="základní",J752,0)</f>
        <v>0</v>
      </c>
      <c r="BF752" s="184">
        <f>IF(N752="snížená",J752,0)</f>
        <v>0</v>
      </c>
      <c r="BG752" s="184">
        <f>IF(N752="zákl. přenesená",J752,0)</f>
        <v>0</v>
      </c>
      <c r="BH752" s="184">
        <f>IF(N752="sníž. přenesená",J752,0)</f>
        <v>0</v>
      </c>
      <c r="BI752" s="184">
        <f>IF(N752="nulová",J752,0)</f>
        <v>0</v>
      </c>
      <c r="BJ752" s="20" t="s">
        <v>81</v>
      </c>
      <c r="BK752" s="184">
        <f>ROUND(I752*H752,2)</f>
        <v>0</v>
      </c>
      <c r="BL752" s="20" t="s">
        <v>157</v>
      </c>
      <c r="BM752" s="183" t="s">
        <v>900</v>
      </c>
    </row>
    <row r="753" spans="1:65" s="2" customFormat="1" ht="11.25">
      <c r="A753" s="37"/>
      <c r="B753" s="38"/>
      <c r="C753" s="39"/>
      <c r="D753" s="185" t="s">
        <v>158</v>
      </c>
      <c r="E753" s="39"/>
      <c r="F753" s="186" t="s">
        <v>901</v>
      </c>
      <c r="G753" s="39"/>
      <c r="H753" s="39"/>
      <c r="I753" s="187"/>
      <c r="J753" s="39"/>
      <c r="K753" s="39"/>
      <c r="L753" s="42"/>
      <c r="M753" s="188"/>
      <c r="N753" s="189"/>
      <c r="O753" s="67"/>
      <c r="P753" s="67"/>
      <c r="Q753" s="67"/>
      <c r="R753" s="67"/>
      <c r="S753" s="67"/>
      <c r="T753" s="68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T753" s="20" t="s">
        <v>158</v>
      </c>
      <c r="AU753" s="20" t="s">
        <v>83</v>
      </c>
    </row>
    <row r="754" spans="1:65" s="15" customFormat="1" ht="11.25">
      <c r="B754" s="213"/>
      <c r="C754" s="214"/>
      <c r="D754" s="192" t="s">
        <v>160</v>
      </c>
      <c r="E754" s="215" t="s">
        <v>21</v>
      </c>
      <c r="F754" s="216" t="s">
        <v>635</v>
      </c>
      <c r="G754" s="214"/>
      <c r="H754" s="215" t="s">
        <v>21</v>
      </c>
      <c r="I754" s="217"/>
      <c r="J754" s="214"/>
      <c r="K754" s="214"/>
      <c r="L754" s="218"/>
      <c r="M754" s="219"/>
      <c r="N754" s="220"/>
      <c r="O754" s="220"/>
      <c r="P754" s="220"/>
      <c r="Q754" s="220"/>
      <c r="R754" s="220"/>
      <c r="S754" s="220"/>
      <c r="T754" s="221"/>
      <c r="AT754" s="222" t="s">
        <v>160</v>
      </c>
      <c r="AU754" s="222" t="s">
        <v>83</v>
      </c>
      <c r="AV754" s="15" t="s">
        <v>81</v>
      </c>
      <c r="AW754" s="15" t="s">
        <v>34</v>
      </c>
      <c r="AX754" s="15" t="s">
        <v>73</v>
      </c>
      <c r="AY754" s="222" t="s">
        <v>150</v>
      </c>
    </row>
    <row r="755" spans="1:65" s="13" customFormat="1" ht="11.25">
      <c r="B755" s="190"/>
      <c r="C755" s="191"/>
      <c r="D755" s="192" t="s">
        <v>160</v>
      </c>
      <c r="E755" s="193" t="s">
        <v>21</v>
      </c>
      <c r="F755" s="194" t="s">
        <v>902</v>
      </c>
      <c r="G755" s="191"/>
      <c r="H755" s="195">
        <v>13</v>
      </c>
      <c r="I755" s="196"/>
      <c r="J755" s="191"/>
      <c r="K755" s="191"/>
      <c r="L755" s="197"/>
      <c r="M755" s="198"/>
      <c r="N755" s="199"/>
      <c r="O755" s="199"/>
      <c r="P755" s="199"/>
      <c r="Q755" s="199"/>
      <c r="R755" s="199"/>
      <c r="S755" s="199"/>
      <c r="T755" s="200"/>
      <c r="AT755" s="201" t="s">
        <v>160</v>
      </c>
      <c r="AU755" s="201" t="s">
        <v>83</v>
      </c>
      <c r="AV755" s="13" t="s">
        <v>83</v>
      </c>
      <c r="AW755" s="13" t="s">
        <v>34</v>
      </c>
      <c r="AX755" s="13" t="s">
        <v>73</v>
      </c>
      <c r="AY755" s="201" t="s">
        <v>150</v>
      </c>
    </row>
    <row r="756" spans="1:65" s="14" customFormat="1" ht="11.25">
      <c r="B756" s="202"/>
      <c r="C756" s="203"/>
      <c r="D756" s="192" t="s">
        <v>160</v>
      </c>
      <c r="E756" s="204" t="s">
        <v>21</v>
      </c>
      <c r="F756" s="205" t="s">
        <v>162</v>
      </c>
      <c r="G756" s="203"/>
      <c r="H756" s="206">
        <v>13</v>
      </c>
      <c r="I756" s="207"/>
      <c r="J756" s="203"/>
      <c r="K756" s="203"/>
      <c r="L756" s="208"/>
      <c r="M756" s="209"/>
      <c r="N756" s="210"/>
      <c r="O756" s="210"/>
      <c r="P756" s="210"/>
      <c r="Q756" s="210"/>
      <c r="R756" s="210"/>
      <c r="S756" s="210"/>
      <c r="T756" s="211"/>
      <c r="AT756" s="212" t="s">
        <v>160</v>
      </c>
      <c r="AU756" s="212" t="s">
        <v>83</v>
      </c>
      <c r="AV756" s="14" t="s">
        <v>157</v>
      </c>
      <c r="AW756" s="14" t="s">
        <v>34</v>
      </c>
      <c r="AX756" s="14" t="s">
        <v>81</v>
      </c>
      <c r="AY756" s="212" t="s">
        <v>150</v>
      </c>
    </row>
    <row r="757" spans="1:65" s="2" customFormat="1" ht="33" customHeight="1">
      <c r="A757" s="37"/>
      <c r="B757" s="38"/>
      <c r="C757" s="172" t="s">
        <v>903</v>
      </c>
      <c r="D757" s="172" t="s">
        <v>152</v>
      </c>
      <c r="E757" s="173" t="s">
        <v>904</v>
      </c>
      <c r="F757" s="174" t="s">
        <v>905</v>
      </c>
      <c r="G757" s="175" t="s">
        <v>262</v>
      </c>
      <c r="H757" s="176">
        <v>12.4</v>
      </c>
      <c r="I757" s="177"/>
      <c r="J757" s="178">
        <f>ROUND(I757*H757,2)</f>
        <v>0</v>
      </c>
      <c r="K757" s="174" t="s">
        <v>156</v>
      </c>
      <c r="L757" s="42"/>
      <c r="M757" s="179" t="s">
        <v>21</v>
      </c>
      <c r="N757" s="180" t="s">
        <v>44</v>
      </c>
      <c r="O757" s="67"/>
      <c r="P757" s="181">
        <f>O757*H757</f>
        <v>0</v>
      </c>
      <c r="Q757" s="181">
        <v>0</v>
      </c>
      <c r="R757" s="181">
        <f>Q757*H757</f>
        <v>0</v>
      </c>
      <c r="S757" s="181">
        <v>0</v>
      </c>
      <c r="T757" s="182">
        <f>S757*H757</f>
        <v>0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183" t="s">
        <v>157</v>
      </c>
      <c r="AT757" s="183" t="s">
        <v>152</v>
      </c>
      <c r="AU757" s="183" t="s">
        <v>83</v>
      </c>
      <c r="AY757" s="20" t="s">
        <v>150</v>
      </c>
      <c r="BE757" s="184">
        <f>IF(N757="základní",J757,0)</f>
        <v>0</v>
      </c>
      <c r="BF757" s="184">
        <f>IF(N757="snížená",J757,0)</f>
        <v>0</v>
      </c>
      <c r="BG757" s="184">
        <f>IF(N757="zákl. přenesená",J757,0)</f>
        <v>0</v>
      </c>
      <c r="BH757" s="184">
        <f>IF(N757="sníž. přenesená",J757,0)</f>
        <v>0</v>
      </c>
      <c r="BI757" s="184">
        <f>IF(N757="nulová",J757,0)</f>
        <v>0</v>
      </c>
      <c r="BJ757" s="20" t="s">
        <v>81</v>
      </c>
      <c r="BK757" s="184">
        <f>ROUND(I757*H757,2)</f>
        <v>0</v>
      </c>
      <c r="BL757" s="20" t="s">
        <v>157</v>
      </c>
      <c r="BM757" s="183" t="s">
        <v>906</v>
      </c>
    </row>
    <row r="758" spans="1:65" s="2" customFormat="1" ht="11.25">
      <c r="A758" s="37"/>
      <c r="B758" s="38"/>
      <c r="C758" s="39"/>
      <c r="D758" s="185" t="s">
        <v>158</v>
      </c>
      <c r="E758" s="39"/>
      <c r="F758" s="186" t="s">
        <v>907</v>
      </c>
      <c r="G758" s="39"/>
      <c r="H758" s="39"/>
      <c r="I758" s="187"/>
      <c r="J758" s="39"/>
      <c r="K758" s="39"/>
      <c r="L758" s="42"/>
      <c r="M758" s="188"/>
      <c r="N758" s="189"/>
      <c r="O758" s="67"/>
      <c r="P758" s="67"/>
      <c r="Q758" s="67"/>
      <c r="R758" s="67"/>
      <c r="S758" s="67"/>
      <c r="T758" s="68"/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T758" s="20" t="s">
        <v>158</v>
      </c>
      <c r="AU758" s="20" t="s">
        <v>83</v>
      </c>
    </row>
    <row r="759" spans="1:65" s="15" customFormat="1" ht="11.25">
      <c r="B759" s="213"/>
      <c r="C759" s="214"/>
      <c r="D759" s="192" t="s">
        <v>160</v>
      </c>
      <c r="E759" s="215" t="s">
        <v>21</v>
      </c>
      <c r="F759" s="216" t="s">
        <v>635</v>
      </c>
      <c r="G759" s="214"/>
      <c r="H759" s="215" t="s">
        <v>21</v>
      </c>
      <c r="I759" s="217"/>
      <c r="J759" s="214"/>
      <c r="K759" s="214"/>
      <c r="L759" s="218"/>
      <c r="M759" s="219"/>
      <c r="N759" s="220"/>
      <c r="O759" s="220"/>
      <c r="P759" s="220"/>
      <c r="Q759" s="220"/>
      <c r="R759" s="220"/>
      <c r="S759" s="220"/>
      <c r="T759" s="221"/>
      <c r="AT759" s="222" t="s">
        <v>160</v>
      </c>
      <c r="AU759" s="222" t="s">
        <v>83</v>
      </c>
      <c r="AV759" s="15" t="s">
        <v>81</v>
      </c>
      <c r="AW759" s="15" t="s">
        <v>34</v>
      </c>
      <c r="AX759" s="15" t="s">
        <v>73</v>
      </c>
      <c r="AY759" s="222" t="s">
        <v>150</v>
      </c>
    </row>
    <row r="760" spans="1:65" s="13" customFormat="1" ht="11.25">
      <c r="B760" s="190"/>
      <c r="C760" s="191"/>
      <c r="D760" s="192" t="s">
        <v>160</v>
      </c>
      <c r="E760" s="193" t="s">
        <v>21</v>
      </c>
      <c r="F760" s="194" t="s">
        <v>908</v>
      </c>
      <c r="G760" s="191"/>
      <c r="H760" s="195">
        <v>12.4</v>
      </c>
      <c r="I760" s="196"/>
      <c r="J760" s="191"/>
      <c r="K760" s="191"/>
      <c r="L760" s="197"/>
      <c r="M760" s="198"/>
      <c r="N760" s="199"/>
      <c r="O760" s="199"/>
      <c r="P760" s="199"/>
      <c r="Q760" s="199"/>
      <c r="R760" s="199"/>
      <c r="S760" s="199"/>
      <c r="T760" s="200"/>
      <c r="AT760" s="201" t="s">
        <v>160</v>
      </c>
      <c r="AU760" s="201" t="s">
        <v>83</v>
      </c>
      <c r="AV760" s="13" t="s">
        <v>83</v>
      </c>
      <c r="AW760" s="13" t="s">
        <v>34</v>
      </c>
      <c r="AX760" s="13" t="s">
        <v>73</v>
      </c>
      <c r="AY760" s="201" t="s">
        <v>150</v>
      </c>
    </row>
    <row r="761" spans="1:65" s="14" customFormat="1" ht="11.25">
      <c r="B761" s="202"/>
      <c r="C761" s="203"/>
      <c r="D761" s="192" t="s">
        <v>160</v>
      </c>
      <c r="E761" s="204" t="s">
        <v>21</v>
      </c>
      <c r="F761" s="205" t="s">
        <v>162</v>
      </c>
      <c r="G761" s="203"/>
      <c r="H761" s="206">
        <v>12.4</v>
      </c>
      <c r="I761" s="207"/>
      <c r="J761" s="203"/>
      <c r="K761" s="203"/>
      <c r="L761" s="208"/>
      <c r="M761" s="209"/>
      <c r="N761" s="210"/>
      <c r="O761" s="210"/>
      <c r="P761" s="210"/>
      <c r="Q761" s="210"/>
      <c r="R761" s="210"/>
      <c r="S761" s="210"/>
      <c r="T761" s="211"/>
      <c r="AT761" s="212" t="s">
        <v>160</v>
      </c>
      <c r="AU761" s="212" t="s">
        <v>83</v>
      </c>
      <c r="AV761" s="14" t="s">
        <v>157</v>
      </c>
      <c r="AW761" s="14" t="s">
        <v>34</v>
      </c>
      <c r="AX761" s="14" t="s">
        <v>81</v>
      </c>
      <c r="AY761" s="212" t="s">
        <v>150</v>
      </c>
    </row>
    <row r="762" spans="1:65" s="12" customFormat="1" ht="22.9" customHeight="1">
      <c r="B762" s="156"/>
      <c r="C762" s="157"/>
      <c r="D762" s="158" t="s">
        <v>72</v>
      </c>
      <c r="E762" s="170" t="s">
        <v>909</v>
      </c>
      <c r="F762" s="170" t="s">
        <v>910</v>
      </c>
      <c r="G762" s="157"/>
      <c r="H762" s="157"/>
      <c r="I762" s="160"/>
      <c r="J762" s="171">
        <f>BK762</f>
        <v>0</v>
      </c>
      <c r="K762" s="157"/>
      <c r="L762" s="162"/>
      <c r="M762" s="163"/>
      <c r="N762" s="164"/>
      <c r="O762" s="164"/>
      <c r="P762" s="165">
        <f>SUM(P763:P824)</f>
        <v>0</v>
      </c>
      <c r="Q762" s="164"/>
      <c r="R762" s="165">
        <f>SUM(R763:R824)</f>
        <v>0</v>
      </c>
      <c r="S762" s="164"/>
      <c r="T762" s="166">
        <f>SUM(T763:T824)</f>
        <v>0</v>
      </c>
      <c r="AR762" s="167" t="s">
        <v>83</v>
      </c>
      <c r="AT762" s="168" t="s">
        <v>72</v>
      </c>
      <c r="AU762" s="168" t="s">
        <v>81</v>
      </c>
      <c r="AY762" s="167" t="s">
        <v>150</v>
      </c>
      <c r="BK762" s="169">
        <f>SUM(BK763:BK824)</f>
        <v>0</v>
      </c>
    </row>
    <row r="763" spans="1:65" s="2" customFormat="1" ht="90" customHeight="1">
      <c r="A763" s="37"/>
      <c r="B763" s="38"/>
      <c r="C763" s="172" t="s">
        <v>604</v>
      </c>
      <c r="D763" s="172" t="s">
        <v>152</v>
      </c>
      <c r="E763" s="173" t="s">
        <v>911</v>
      </c>
      <c r="F763" s="174" t="s">
        <v>912</v>
      </c>
      <c r="G763" s="175" t="s">
        <v>182</v>
      </c>
      <c r="H763" s="176">
        <v>40.154000000000003</v>
      </c>
      <c r="I763" s="177"/>
      <c r="J763" s="178">
        <f>ROUND(I763*H763,2)</f>
        <v>0</v>
      </c>
      <c r="K763" s="174" t="s">
        <v>284</v>
      </c>
      <c r="L763" s="42"/>
      <c r="M763" s="179" t="s">
        <v>21</v>
      </c>
      <c r="N763" s="180" t="s">
        <v>44</v>
      </c>
      <c r="O763" s="67"/>
      <c r="P763" s="181">
        <f>O763*H763</f>
        <v>0</v>
      </c>
      <c r="Q763" s="181">
        <v>0</v>
      </c>
      <c r="R763" s="181">
        <f>Q763*H763</f>
        <v>0</v>
      </c>
      <c r="S763" s="181">
        <v>0</v>
      </c>
      <c r="T763" s="182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183" t="s">
        <v>202</v>
      </c>
      <c r="AT763" s="183" t="s">
        <v>152</v>
      </c>
      <c r="AU763" s="183" t="s">
        <v>83</v>
      </c>
      <c r="AY763" s="20" t="s">
        <v>150</v>
      </c>
      <c r="BE763" s="184">
        <f>IF(N763="základní",J763,0)</f>
        <v>0</v>
      </c>
      <c r="BF763" s="184">
        <f>IF(N763="snížená",J763,0)</f>
        <v>0</v>
      </c>
      <c r="BG763" s="184">
        <f>IF(N763="zákl. přenesená",J763,0)</f>
        <v>0</v>
      </c>
      <c r="BH763" s="184">
        <f>IF(N763="sníž. přenesená",J763,0)</f>
        <v>0</v>
      </c>
      <c r="BI763" s="184">
        <f>IF(N763="nulová",J763,0)</f>
        <v>0</v>
      </c>
      <c r="BJ763" s="20" t="s">
        <v>81</v>
      </c>
      <c r="BK763" s="184">
        <f>ROUND(I763*H763,2)</f>
        <v>0</v>
      </c>
      <c r="BL763" s="20" t="s">
        <v>202</v>
      </c>
      <c r="BM763" s="183" t="s">
        <v>913</v>
      </c>
    </row>
    <row r="764" spans="1:65" s="15" customFormat="1" ht="11.25">
      <c r="B764" s="213"/>
      <c r="C764" s="214"/>
      <c r="D764" s="192" t="s">
        <v>160</v>
      </c>
      <c r="E764" s="215" t="s">
        <v>21</v>
      </c>
      <c r="F764" s="216" t="s">
        <v>443</v>
      </c>
      <c r="G764" s="214"/>
      <c r="H764" s="215" t="s">
        <v>21</v>
      </c>
      <c r="I764" s="217"/>
      <c r="J764" s="214"/>
      <c r="K764" s="214"/>
      <c r="L764" s="218"/>
      <c r="M764" s="219"/>
      <c r="N764" s="220"/>
      <c r="O764" s="220"/>
      <c r="P764" s="220"/>
      <c r="Q764" s="220"/>
      <c r="R764" s="220"/>
      <c r="S764" s="220"/>
      <c r="T764" s="221"/>
      <c r="AT764" s="222" t="s">
        <v>160</v>
      </c>
      <c r="AU764" s="222" t="s">
        <v>83</v>
      </c>
      <c r="AV764" s="15" t="s">
        <v>81</v>
      </c>
      <c r="AW764" s="15" t="s">
        <v>34</v>
      </c>
      <c r="AX764" s="15" t="s">
        <v>73</v>
      </c>
      <c r="AY764" s="222" t="s">
        <v>150</v>
      </c>
    </row>
    <row r="765" spans="1:65" s="13" customFormat="1" ht="11.25">
      <c r="B765" s="190"/>
      <c r="C765" s="191"/>
      <c r="D765" s="192" t="s">
        <v>160</v>
      </c>
      <c r="E765" s="193" t="s">
        <v>21</v>
      </c>
      <c r="F765" s="194" t="s">
        <v>914</v>
      </c>
      <c r="G765" s="191"/>
      <c r="H765" s="195">
        <v>3.9649999999999999</v>
      </c>
      <c r="I765" s="196"/>
      <c r="J765" s="191"/>
      <c r="K765" s="191"/>
      <c r="L765" s="197"/>
      <c r="M765" s="198"/>
      <c r="N765" s="199"/>
      <c r="O765" s="199"/>
      <c r="P765" s="199"/>
      <c r="Q765" s="199"/>
      <c r="R765" s="199"/>
      <c r="S765" s="199"/>
      <c r="T765" s="200"/>
      <c r="AT765" s="201" t="s">
        <v>160</v>
      </c>
      <c r="AU765" s="201" t="s">
        <v>83</v>
      </c>
      <c r="AV765" s="13" t="s">
        <v>83</v>
      </c>
      <c r="AW765" s="13" t="s">
        <v>34</v>
      </c>
      <c r="AX765" s="13" t="s">
        <v>73</v>
      </c>
      <c r="AY765" s="201" t="s">
        <v>150</v>
      </c>
    </row>
    <row r="766" spans="1:65" s="13" customFormat="1" ht="11.25">
      <c r="B766" s="190"/>
      <c r="C766" s="191"/>
      <c r="D766" s="192" t="s">
        <v>160</v>
      </c>
      <c r="E766" s="193" t="s">
        <v>21</v>
      </c>
      <c r="F766" s="194" t="s">
        <v>915</v>
      </c>
      <c r="G766" s="191"/>
      <c r="H766" s="195">
        <v>5.85</v>
      </c>
      <c r="I766" s="196"/>
      <c r="J766" s="191"/>
      <c r="K766" s="191"/>
      <c r="L766" s="197"/>
      <c r="M766" s="198"/>
      <c r="N766" s="199"/>
      <c r="O766" s="199"/>
      <c r="P766" s="199"/>
      <c r="Q766" s="199"/>
      <c r="R766" s="199"/>
      <c r="S766" s="199"/>
      <c r="T766" s="200"/>
      <c r="AT766" s="201" t="s">
        <v>160</v>
      </c>
      <c r="AU766" s="201" t="s">
        <v>83</v>
      </c>
      <c r="AV766" s="13" t="s">
        <v>83</v>
      </c>
      <c r="AW766" s="13" t="s">
        <v>34</v>
      </c>
      <c r="AX766" s="13" t="s">
        <v>73</v>
      </c>
      <c r="AY766" s="201" t="s">
        <v>150</v>
      </c>
    </row>
    <row r="767" spans="1:65" s="13" customFormat="1" ht="11.25">
      <c r="B767" s="190"/>
      <c r="C767" s="191"/>
      <c r="D767" s="192" t="s">
        <v>160</v>
      </c>
      <c r="E767" s="193" t="s">
        <v>21</v>
      </c>
      <c r="F767" s="194" t="s">
        <v>916</v>
      </c>
      <c r="G767" s="191"/>
      <c r="H767" s="195">
        <v>30.338999999999999</v>
      </c>
      <c r="I767" s="196"/>
      <c r="J767" s="191"/>
      <c r="K767" s="191"/>
      <c r="L767" s="197"/>
      <c r="M767" s="198"/>
      <c r="N767" s="199"/>
      <c r="O767" s="199"/>
      <c r="P767" s="199"/>
      <c r="Q767" s="199"/>
      <c r="R767" s="199"/>
      <c r="S767" s="199"/>
      <c r="T767" s="200"/>
      <c r="AT767" s="201" t="s">
        <v>160</v>
      </c>
      <c r="AU767" s="201" t="s">
        <v>83</v>
      </c>
      <c r="AV767" s="13" t="s">
        <v>83</v>
      </c>
      <c r="AW767" s="13" t="s">
        <v>34</v>
      </c>
      <c r="AX767" s="13" t="s">
        <v>73</v>
      </c>
      <c r="AY767" s="201" t="s">
        <v>150</v>
      </c>
    </row>
    <row r="768" spans="1:65" s="14" customFormat="1" ht="11.25">
      <c r="B768" s="202"/>
      <c r="C768" s="203"/>
      <c r="D768" s="192" t="s">
        <v>160</v>
      </c>
      <c r="E768" s="204" t="s">
        <v>21</v>
      </c>
      <c r="F768" s="205" t="s">
        <v>162</v>
      </c>
      <c r="G768" s="203"/>
      <c r="H768" s="206">
        <v>40.153999999999996</v>
      </c>
      <c r="I768" s="207"/>
      <c r="J768" s="203"/>
      <c r="K768" s="203"/>
      <c r="L768" s="208"/>
      <c r="M768" s="209"/>
      <c r="N768" s="210"/>
      <c r="O768" s="210"/>
      <c r="P768" s="210"/>
      <c r="Q768" s="210"/>
      <c r="R768" s="210"/>
      <c r="S768" s="210"/>
      <c r="T768" s="211"/>
      <c r="AT768" s="212" t="s">
        <v>160</v>
      </c>
      <c r="AU768" s="212" t="s">
        <v>83</v>
      </c>
      <c r="AV768" s="14" t="s">
        <v>157</v>
      </c>
      <c r="AW768" s="14" t="s">
        <v>34</v>
      </c>
      <c r="AX768" s="14" t="s">
        <v>81</v>
      </c>
      <c r="AY768" s="212" t="s">
        <v>150</v>
      </c>
    </row>
    <row r="769" spans="1:65" s="2" customFormat="1" ht="78" customHeight="1">
      <c r="A769" s="37"/>
      <c r="B769" s="38"/>
      <c r="C769" s="172" t="s">
        <v>917</v>
      </c>
      <c r="D769" s="172" t="s">
        <v>152</v>
      </c>
      <c r="E769" s="173" t="s">
        <v>918</v>
      </c>
      <c r="F769" s="174" t="s">
        <v>919</v>
      </c>
      <c r="G769" s="175" t="s">
        <v>182</v>
      </c>
      <c r="H769" s="176">
        <v>15.226000000000001</v>
      </c>
      <c r="I769" s="177"/>
      <c r="J769" s="178">
        <f>ROUND(I769*H769,2)</f>
        <v>0</v>
      </c>
      <c r="K769" s="174" t="s">
        <v>156</v>
      </c>
      <c r="L769" s="42"/>
      <c r="M769" s="179" t="s">
        <v>21</v>
      </c>
      <c r="N769" s="180" t="s">
        <v>44</v>
      </c>
      <c r="O769" s="67"/>
      <c r="P769" s="181">
        <f>O769*H769</f>
        <v>0</v>
      </c>
      <c r="Q769" s="181">
        <v>0</v>
      </c>
      <c r="R769" s="181">
        <f>Q769*H769</f>
        <v>0</v>
      </c>
      <c r="S769" s="181">
        <v>0</v>
      </c>
      <c r="T769" s="182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183" t="s">
        <v>202</v>
      </c>
      <c r="AT769" s="183" t="s">
        <v>152</v>
      </c>
      <c r="AU769" s="183" t="s">
        <v>83</v>
      </c>
      <c r="AY769" s="20" t="s">
        <v>150</v>
      </c>
      <c r="BE769" s="184">
        <f>IF(N769="základní",J769,0)</f>
        <v>0</v>
      </c>
      <c r="BF769" s="184">
        <f>IF(N769="snížená",J769,0)</f>
        <v>0</v>
      </c>
      <c r="BG769" s="184">
        <f>IF(N769="zákl. přenesená",J769,0)</f>
        <v>0</v>
      </c>
      <c r="BH769" s="184">
        <f>IF(N769="sníž. přenesená",J769,0)</f>
        <v>0</v>
      </c>
      <c r="BI769" s="184">
        <f>IF(N769="nulová",J769,0)</f>
        <v>0</v>
      </c>
      <c r="BJ769" s="20" t="s">
        <v>81</v>
      </c>
      <c r="BK769" s="184">
        <f>ROUND(I769*H769,2)</f>
        <v>0</v>
      </c>
      <c r="BL769" s="20" t="s">
        <v>202</v>
      </c>
      <c r="BM769" s="183" t="s">
        <v>920</v>
      </c>
    </row>
    <row r="770" spans="1:65" s="2" customFormat="1" ht="11.25">
      <c r="A770" s="37"/>
      <c r="B770" s="38"/>
      <c r="C770" s="39"/>
      <c r="D770" s="185" t="s">
        <v>158</v>
      </c>
      <c r="E770" s="39"/>
      <c r="F770" s="186" t="s">
        <v>921</v>
      </c>
      <c r="G770" s="39"/>
      <c r="H770" s="39"/>
      <c r="I770" s="187"/>
      <c r="J770" s="39"/>
      <c r="K770" s="39"/>
      <c r="L770" s="42"/>
      <c r="M770" s="188"/>
      <c r="N770" s="189"/>
      <c r="O770" s="67"/>
      <c r="P770" s="67"/>
      <c r="Q770" s="67"/>
      <c r="R770" s="67"/>
      <c r="S770" s="67"/>
      <c r="T770" s="68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T770" s="20" t="s">
        <v>158</v>
      </c>
      <c r="AU770" s="20" t="s">
        <v>83</v>
      </c>
    </row>
    <row r="771" spans="1:65" s="15" customFormat="1" ht="11.25">
      <c r="B771" s="213"/>
      <c r="C771" s="214"/>
      <c r="D771" s="192" t="s">
        <v>160</v>
      </c>
      <c r="E771" s="215" t="s">
        <v>21</v>
      </c>
      <c r="F771" s="216" t="s">
        <v>185</v>
      </c>
      <c r="G771" s="214"/>
      <c r="H771" s="215" t="s">
        <v>21</v>
      </c>
      <c r="I771" s="217"/>
      <c r="J771" s="214"/>
      <c r="K771" s="214"/>
      <c r="L771" s="218"/>
      <c r="M771" s="219"/>
      <c r="N771" s="220"/>
      <c r="O771" s="220"/>
      <c r="P771" s="220"/>
      <c r="Q771" s="220"/>
      <c r="R771" s="220"/>
      <c r="S771" s="220"/>
      <c r="T771" s="221"/>
      <c r="AT771" s="222" t="s">
        <v>160</v>
      </c>
      <c r="AU771" s="222" t="s">
        <v>83</v>
      </c>
      <c r="AV771" s="15" t="s">
        <v>81</v>
      </c>
      <c r="AW771" s="15" t="s">
        <v>34</v>
      </c>
      <c r="AX771" s="15" t="s">
        <v>73</v>
      </c>
      <c r="AY771" s="222" t="s">
        <v>150</v>
      </c>
    </row>
    <row r="772" spans="1:65" s="13" customFormat="1" ht="11.25">
      <c r="B772" s="190"/>
      <c r="C772" s="191"/>
      <c r="D772" s="192" t="s">
        <v>160</v>
      </c>
      <c r="E772" s="193" t="s">
        <v>21</v>
      </c>
      <c r="F772" s="194" t="s">
        <v>922</v>
      </c>
      <c r="G772" s="191"/>
      <c r="H772" s="195">
        <v>15.226000000000001</v>
      </c>
      <c r="I772" s="196"/>
      <c r="J772" s="191"/>
      <c r="K772" s="191"/>
      <c r="L772" s="197"/>
      <c r="M772" s="198"/>
      <c r="N772" s="199"/>
      <c r="O772" s="199"/>
      <c r="P772" s="199"/>
      <c r="Q772" s="199"/>
      <c r="R772" s="199"/>
      <c r="S772" s="199"/>
      <c r="T772" s="200"/>
      <c r="AT772" s="201" t="s">
        <v>160</v>
      </c>
      <c r="AU772" s="201" t="s">
        <v>83</v>
      </c>
      <c r="AV772" s="13" t="s">
        <v>83</v>
      </c>
      <c r="AW772" s="13" t="s">
        <v>34</v>
      </c>
      <c r="AX772" s="13" t="s">
        <v>73</v>
      </c>
      <c r="AY772" s="201" t="s">
        <v>150</v>
      </c>
    </row>
    <row r="773" spans="1:65" s="14" customFormat="1" ht="11.25">
      <c r="B773" s="202"/>
      <c r="C773" s="203"/>
      <c r="D773" s="192" t="s">
        <v>160</v>
      </c>
      <c r="E773" s="204" t="s">
        <v>21</v>
      </c>
      <c r="F773" s="205" t="s">
        <v>162</v>
      </c>
      <c r="G773" s="203"/>
      <c r="H773" s="206">
        <v>15.226000000000001</v>
      </c>
      <c r="I773" s="207"/>
      <c r="J773" s="203"/>
      <c r="K773" s="203"/>
      <c r="L773" s="208"/>
      <c r="M773" s="209"/>
      <c r="N773" s="210"/>
      <c r="O773" s="210"/>
      <c r="P773" s="210"/>
      <c r="Q773" s="210"/>
      <c r="R773" s="210"/>
      <c r="S773" s="210"/>
      <c r="T773" s="211"/>
      <c r="AT773" s="212" t="s">
        <v>160</v>
      </c>
      <c r="AU773" s="212" t="s">
        <v>83</v>
      </c>
      <c r="AV773" s="14" t="s">
        <v>157</v>
      </c>
      <c r="AW773" s="14" t="s">
        <v>34</v>
      </c>
      <c r="AX773" s="14" t="s">
        <v>81</v>
      </c>
      <c r="AY773" s="212" t="s">
        <v>150</v>
      </c>
    </row>
    <row r="774" spans="1:65" s="2" customFormat="1" ht="66.75" customHeight="1">
      <c r="A774" s="37"/>
      <c r="B774" s="38"/>
      <c r="C774" s="172" t="s">
        <v>609</v>
      </c>
      <c r="D774" s="172" t="s">
        <v>152</v>
      </c>
      <c r="E774" s="173" t="s">
        <v>923</v>
      </c>
      <c r="F774" s="174" t="s">
        <v>924</v>
      </c>
      <c r="G774" s="175" t="s">
        <v>182</v>
      </c>
      <c r="H774" s="176">
        <v>4.5999999999999996</v>
      </c>
      <c r="I774" s="177"/>
      <c r="J774" s="178">
        <f>ROUND(I774*H774,2)</f>
        <v>0</v>
      </c>
      <c r="K774" s="174" t="s">
        <v>284</v>
      </c>
      <c r="L774" s="42"/>
      <c r="M774" s="179" t="s">
        <v>21</v>
      </c>
      <c r="N774" s="180" t="s">
        <v>44</v>
      </c>
      <c r="O774" s="67"/>
      <c r="P774" s="181">
        <f>O774*H774</f>
        <v>0</v>
      </c>
      <c r="Q774" s="181">
        <v>0</v>
      </c>
      <c r="R774" s="181">
        <f>Q774*H774</f>
        <v>0</v>
      </c>
      <c r="S774" s="181">
        <v>0</v>
      </c>
      <c r="T774" s="182">
        <f>S774*H774</f>
        <v>0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183" t="s">
        <v>202</v>
      </c>
      <c r="AT774" s="183" t="s">
        <v>152</v>
      </c>
      <c r="AU774" s="183" t="s">
        <v>83</v>
      </c>
      <c r="AY774" s="20" t="s">
        <v>150</v>
      </c>
      <c r="BE774" s="184">
        <f>IF(N774="základní",J774,0)</f>
        <v>0</v>
      </c>
      <c r="BF774" s="184">
        <f>IF(N774="snížená",J774,0)</f>
        <v>0</v>
      </c>
      <c r="BG774" s="184">
        <f>IF(N774="zákl. přenesená",J774,0)</f>
        <v>0</v>
      </c>
      <c r="BH774" s="184">
        <f>IF(N774="sníž. přenesená",J774,0)</f>
        <v>0</v>
      </c>
      <c r="BI774" s="184">
        <f>IF(N774="nulová",J774,0)</f>
        <v>0</v>
      </c>
      <c r="BJ774" s="20" t="s">
        <v>81</v>
      </c>
      <c r="BK774" s="184">
        <f>ROUND(I774*H774,2)</f>
        <v>0</v>
      </c>
      <c r="BL774" s="20" t="s">
        <v>202</v>
      </c>
      <c r="BM774" s="183" t="s">
        <v>925</v>
      </c>
    </row>
    <row r="775" spans="1:65" s="15" customFormat="1" ht="11.25">
      <c r="B775" s="213"/>
      <c r="C775" s="214"/>
      <c r="D775" s="192" t="s">
        <v>160</v>
      </c>
      <c r="E775" s="215" t="s">
        <v>21</v>
      </c>
      <c r="F775" s="216" t="s">
        <v>185</v>
      </c>
      <c r="G775" s="214"/>
      <c r="H775" s="215" t="s">
        <v>21</v>
      </c>
      <c r="I775" s="217"/>
      <c r="J775" s="214"/>
      <c r="K775" s="214"/>
      <c r="L775" s="218"/>
      <c r="M775" s="219"/>
      <c r="N775" s="220"/>
      <c r="O775" s="220"/>
      <c r="P775" s="220"/>
      <c r="Q775" s="220"/>
      <c r="R775" s="220"/>
      <c r="S775" s="220"/>
      <c r="T775" s="221"/>
      <c r="AT775" s="222" t="s">
        <v>160</v>
      </c>
      <c r="AU775" s="222" t="s">
        <v>83</v>
      </c>
      <c r="AV775" s="15" t="s">
        <v>81</v>
      </c>
      <c r="AW775" s="15" t="s">
        <v>34</v>
      </c>
      <c r="AX775" s="15" t="s">
        <v>73</v>
      </c>
      <c r="AY775" s="222" t="s">
        <v>150</v>
      </c>
    </row>
    <row r="776" spans="1:65" s="15" customFormat="1" ht="11.25">
      <c r="B776" s="213"/>
      <c r="C776" s="214"/>
      <c r="D776" s="192" t="s">
        <v>160</v>
      </c>
      <c r="E776" s="215" t="s">
        <v>21</v>
      </c>
      <c r="F776" s="216" t="s">
        <v>926</v>
      </c>
      <c r="G776" s="214"/>
      <c r="H776" s="215" t="s">
        <v>21</v>
      </c>
      <c r="I776" s="217"/>
      <c r="J776" s="214"/>
      <c r="K776" s="214"/>
      <c r="L776" s="218"/>
      <c r="M776" s="219"/>
      <c r="N776" s="220"/>
      <c r="O776" s="220"/>
      <c r="P776" s="220"/>
      <c r="Q776" s="220"/>
      <c r="R776" s="220"/>
      <c r="S776" s="220"/>
      <c r="T776" s="221"/>
      <c r="AT776" s="222" t="s">
        <v>160</v>
      </c>
      <c r="AU776" s="222" t="s">
        <v>83</v>
      </c>
      <c r="AV776" s="15" t="s">
        <v>81</v>
      </c>
      <c r="AW776" s="15" t="s">
        <v>34</v>
      </c>
      <c r="AX776" s="15" t="s">
        <v>73</v>
      </c>
      <c r="AY776" s="222" t="s">
        <v>150</v>
      </c>
    </row>
    <row r="777" spans="1:65" s="13" customFormat="1" ht="11.25">
      <c r="B777" s="190"/>
      <c r="C777" s="191"/>
      <c r="D777" s="192" t="s">
        <v>160</v>
      </c>
      <c r="E777" s="193" t="s">
        <v>21</v>
      </c>
      <c r="F777" s="194" t="s">
        <v>927</v>
      </c>
      <c r="G777" s="191"/>
      <c r="H777" s="195">
        <v>2.093</v>
      </c>
      <c r="I777" s="196"/>
      <c r="J777" s="191"/>
      <c r="K777" s="191"/>
      <c r="L777" s="197"/>
      <c r="M777" s="198"/>
      <c r="N777" s="199"/>
      <c r="O777" s="199"/>
      <c r="P777" s="199"/>
      <c r="Q777" s="199"/>
      <c r="R777" s="199"/>
      <c r="S777" s="199"/>
      <c r="T777" s="200"/>
      <c r="AT777" s="201" t="s">
        <v>160</v>
      </c>
      <c r="AU777" s="201" t="s">
        <v>83</v>
      </c>
      <c r="AV777" s="13" t="s">
        <v>83</v>
      </c>
      <c r="AW777" s="13" t="s">
        <v>34</v>
      </c>
      <c r="AX777" s="13" t="s">
        <v>73</v>
      </c>
      <c r="AY777" s="201" t="s">
        <v>150</v>
      </c>
    </row>
    <row r="778" spans="1:65" s="13" customFormat="1" ht="11.25">
      <c r="B778" s="190"/>
      <c r="C778" s="191"/>
      <c r="D778" s="192" t="s">
        <v>160</v>
      </c>
      <c r="E778" s="193" t="s">
        <v>21</v>
      </c>
      <c r="F778" s="194" t="s">
        <v>928</v>
      </c>
      <c r="G778" s="191"/>
      <c r="H778" s="195">
        <v>2.5070000000000001</v>
      </c>
      <c r="I778" s="196"/>
      <c r="J778" s="191"/>
      <c r="K778" s="191"/>
      <c r="L778" s="197"/>
      <c r="M778" s="198"/>
      <c r="N778" s="199"/>
      <c r="O778" s="199"/>
      <c r="P778" s="199"/>
      <c r="Q778" s="199"/>
      <c r="R778" s="199"/>
      <c r="S778" s="199"/>
      <c r="T778" s="200"/>
      <c r="AT778" s="201" t="s">
        <v>160</v>
      </c>
      <c r="AU778" s="201" t="s">
        <v>83</v>
      </c>
      <c r="AV778" s="13" t="s">
        <v>83</v>
      </c>
      <c r="AW778" s="13" t="s">
        <v>34</v>
      </c>
      <c r="AX778" s="13" t="s">
        <v>73</v>
      </c>
      <c r="AY778" s="201" t="s">
        <v>150</v>
      </c>
    </row>
    <row r="779" spans="1:65" s="14" customFormat="1" ht="11.25">
      <c r="B779" s="202"/>
      <c r="C779" s="203"/>
      <c r="D779" s="192" t="s">
        <v>160</v>
      </c>
      <c r="E779" s="204" t="s">
        <v>21</v>
      </c>
      <c r="F779" s="205" t="s">
        <v>162</v>
      </c>
      <c r="G779" s="203"/>
      <c r="H779" s="206">
        <v>4.5999999999999996</v>
      </c>
      <c r="I779" s="207"/>
      <c r="J779" s="203"/>
      <c r="K779" s="203"/>
      <c r="L779" s="208"/>
      <c r="M779" s="209"/>
      <c r="N779" s="210"/>
      <c r="O779" s="210"/>
      <c r="P779" s="210"/>
      <c r="Q779" s="210"/>
      <c r="R779" s="210"/>
      <c r="S779" s="210"/>
      <c r="T779" s="211"/>
      <c r="AT779" s="212" t="s">
        <v>160</v>
      </c>
      <c r="AU779" s="212" t="s">
        <v>83</v>
      </c>
      <c r="AV779" s="14" t="s">
        <v>157</v>
      </c>
      <c r="AW779" s="14" t="s">
        <v>34</v>
      </c>
      <c r="AX779" s="14" t="s">
        <v>81</v>
      </c>
      <c r="AY779" s="212" t="s">
        <v>150</v>
      </c>
    </row>
    <row r="780" spans="1:65" s="2" customFormat="1" ht="24.2" customHeight="1">
      <c r="A780" s="37"/>
      <c r="B780" s="38"/>
      <c r="C780" s="172" t="s">
        <v>929</v>
      </c>
      <c r="D780" s="172" t="s">
        <v>152</v>
      </c>
      <c r="E780" s="173" t="s">
        <v>930</v>
      </c>
      <c r="F780" s="174" t="s">
        <v>931</v>
      </c>
      <c r="G780" s="175" t="s">
        <v>182</v>
      </c>
      <c r="H780" s="176">
        <v>4.5999999999999996</v>
      </c>
      <c r="I780" s="177"/>
      <c r="J780" s="178">
        <f>ROUND(I780*H780,2)</f>
        <v>0</v>
      </c>
      <c r="K780" s="174" t="s">
        <v>156</v>
      </c>
      <c r="L780" s="42"/>
      <c r="M780" s="179" t="s">
        <v>21</v>
      </c>
      <c r="N780" s="180" t="s">
        <v>44</v>
      </c>
      <c r="O780" s="67"/>
      <c r="P780" s="181">
        <f>O780*H780</f>
        <v>0</v>
      </c>
      <c r="Q780" s="181">
        <v>0</v>
      </c>
      <c r="R780" s="181">
        <f>Q780*H780</f>
        <v>0</v>
      </c>
      <c r="S780" s="181">
        <v>0</v>
      </c>
      <c r="T780" s="182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183" t="s">
        <v>202</v>
      </c>
      <c r="AT780" s="183" t="s">
        <v>152</v>
      </c>
      <c r="AU780" s="183" t="s">
        <v>83</v>
      </c>
      <c r="AY780" s="20" t="s">
        <v>150</v>
      </c>
      <c r="BE780" s="184">
        <f>IF(N780="základní",J780,0)</f>
        <v>0</v>
      </c>
      <c r="BF780" s="184">
        <f>IF(N780="snížená",J780,0)</f>
        <v>0</v>
      </c>
      <c r="BG780" s="184">
        <f>IF(N780="zákl. přenesená",J780,0)</f>
        <v>0</v>
      </c>
      <c r="BH780" s="184">
        <f>IF(N780="sníž. přenesená",J780,0)</f>
        <v>0</v>
      </c>
      <c r="BI780" s="184">
        <f>IF(N780="nulová",J780,0)</f>
        <v>0</v>
      </c>
      <c r="BJ780" s="20" t="s">
        <v>81</v>
      </c>
      <c r="BK780" s="184">
        <f>ROUND(I780*H780,2)</f>
        <v>0</v>
      </c>
      <c r="BL780" s="20" t="s">
        <v>202</v>
      </c>
      <c r="BM780" s="183" t="s">
        <v>932</v>
      </c>
    </row>
    <row r="781" spans="1:65" s="2" customFormat="1" ht="11.25">
      <c r="A781" s="37"/>
      <c r="B781" s="38"/>
      <c r="C781" s="39"/>
      <c r="D781" s="185" t="s">
        <v>158</v>
      </c>
      <c r="E781" s="39"/>
      <c r="F781" s="186" t="s">
        <v>933</v>
      </c>
      <c r="G781" s="39"/>
      <c r="H781" s="39"/>
      <c r="I781" s="187"/>
      <c r="J781" s="39"/>
      <c r="K781" s="39"/>
      <c r="L781" s="42"/>
      <c r="M781" s="188"/>
      <c r="N781" s="189"/>
      <c r="O781" s="67"/>
      <c r="P781" s="67"/>
      <c r="Q781" s="67"/>
      <c r="R781" s="67"/>
      <c r="S781" s="67"/>
      <c r="T781" s="68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T781" s="20" t="s">
        <v>158</v>
      </c>
      <c r="AU781" s="20" t="s">
        <v>83</v>
      </c>
    </row>
    <row r="782" spans="1:65" s="15" customFormat="1" ht="11.25">
      <c r="B782" s="213"/>
      <c r="C782" s="214"/>
      <c r="D782" s="192" t="s">
        <v>160</v>
      </c>
      <c r="E782" s="215" t="s">
        <v>21</v>
      </c>
      <c r="F782" s="216" t="s">
        <v>185</v>
      </c>
      <c r="G782" s="214"/>
      <c r="H782" s="215" t="s">
        <v>21</v>
      </c>
      <c r="I782" s="217"/>
      <c r="J782" s="214"/>
      <c r="K782" s="214"/>
      <c r="L782" s="218"/>
      <c r="M782" s="219"/>
      <c r="N782" s="220"/>
      <c r="O782" s="220"/>
      <c r="P782" s="220"/>
      <c r="Q782" s="220"/>
      <c r="R782" s="220"/>
      <c r="S782" s="220"/>
      <c r="T782" s="221"/>
      <c r="AT782" s="222" t="s">
        <v>160</v>
      </c>
      <c r="AU782" s="222" t="s">
        <v>83</v>
      </c>
      <c r="AV782" s="15" t="s">
        <v>81</v>
      </c>
      <c r="AW782" s="15" t="s">
        <v>34</v>
      </c>
      <c r="AX782" s="15" t="s">
        <v>73</v>
      </c>
      <c r="AY782" s="222" t="s">
        <v>150</v>
      </c>
    </row>
    <row r="783" spans="1:65" s="15" customFormat="1" ht="11.25">
      <c r="B783" s="213"/>
      <c r="C783" s="214"/>
      <c r="D783" s="192" t="s">
        <v>160</v>
      </c>
      <c r="E783" s="215" t="s">
        <v>21</v>
      </c>
      <c r="F783" s="216" t="s">
        <v>926</v>
      </c>
      <c r="G783" s="214"/>
      <c r="H783" s="215" t="s">
        <v>21</v>
      </c>
      <c r="I783" s="217"/>
      <c r="J783" s="214"/>
      <c r="K783" s="214"/>
      <c r="L783" s="218"/>
      <c r="M783" s="219"/>
      <c r="N783" s="220"/>
      <c r="O783" s="220"/>
      <c r="P783" s="220"/>
      <c r="Q783" s="220"/>
      <c r="R783" s="220"/>
      <c r="S783" s="220"/>
      <c r="T783" s="221"/>
      <c r="AT783" s="222" t="s">
        <v>160</v>
      </c>
      <c r="AU783" s="222" t="s">
        <v>83</v>
      </c>
      <c r="AV783" s="15" t="s">
        <v>81</v>
      </c>
      <c r="AW783" s="15" t="s">
        <v>34</v>
      </c>
      <c r="AX783" s="15" t="s">
        <v>73</v>
      </c>
      <c r="AY783" s="222" t="s">
        <v>150</v>
      </c>
    </row>
    <row r="784" spans="1:65" s="13" customFormat="1" ht="11.25">
      <c r="B784" s="190"/>
      <c r="C784" s="191"/>
      <c r="D784" s="192" t="s">
        <v>160</v>
      </c>
      <c r="E784" s="193" t="s">
        <v>21</v>
      </c>
      <c r="F784" s="194" t="s">
        <v>927</v>
      </c>
      <c r="G784" s="191"/>
      <c r="H784" s="195">
        <v>2.093</v>
      </c>
      <c r="I784" s="196"/>
      <c r="J784" s="191"/>
      <c r="K784" s="191"/>
      <c r="L784" s="197"/>
      <c r="M784" s="198"/>
      <c r="N784" s="199"/>
      <c r="O784" s="199"/>
      <c r="P784" s="199"/>
      <c r="Q784" s="199"/>
      <c r="R784" s="199"/>
      <c r="S784" s="199"/>
      <c r="T784" s="200"/>
      <c r="AT784" s="201" t="s">
        <v>160</v>
      </c>
      <c r="AU784" s="201" t="s">
        <v>83</v>
      </c>
      <c r="AV784" s="13" t="s">
        <v>83</v>
      </c>
      <c r="AW784" s="13" t="s">
        <v>34</v>
      </c>
      <c r="AX784" s="13" t="s">
        <v>73</v>
      </c>
      <c r="AY784" s="201" t="s">
        <v>150</v>
      </c>
    </row>
    <row r="785" spans="1:65" s="13" customFormat="1" ht="11.25">
      <c r="B785" s="190"/>
      <c r="C785" s="191"/>
      <c r="D785" s="192" t="s">
        <v>160</v>
      </c>
      <c r="E785" s="193" t="s">
        <v>21</v>
      </c>
      <c r="F785" s="194" t="s">
        <v>928</v>
      </c>
      <c r="G785" s="191"/>
      <c r="H785" s="195">
        <v>2.5070000000000001</v>
      </c>
      <c r="I785" s="196"/>
      <c r="J785" s="191"/>
      <c r="K785" s="191"/>
      <c r="L785" s="197"/>
      <c r="M785" s="198"/>
      <c r="N785" s="199"/>
      <c r="O785" s="199"/>
      <c r="P785" s="199"/>
      <c r="Q785" s="199"/>
      <c r="R785" s="199"/>
      <c r="S785" s="199"/>
      <c r="T785" s="200"/>
      <c r="AT785" s="201" t="s">
        <v>160</v>
      </c>
      <c r="AU785" s="201" t="s">
        <v>83</v>
      </c>
      <c r="AV785" s="13" t="s">
        <v>83</v>
      </c>
      <c r="AW785" s="13" t="s">
        <v>34</v>
      </c>
      <c r="AX785" s="13" t="s">
        <v>73</v>
      </c>
      <c r="AY785" s="201" t="s">
        <v>150</v>
      </c>
    </row>
    <row r="786" spans="1:65" s="14" customFormat="1" ht="11.25">
      <c r="B786" s="202"/>
      <c r="C786" s="203"/>
      <c r="D786" s="192" t="s">
        <v>160</v>
      </c>
      <c r="E786" s="204" t="s">
        <v>21</v>
      </c>
      <c r="F786" s="205" t="s">
        <v>162</v>
      </c>
      <c r="G786" s="203"/>
      <c r="H786" s="206">
        <v>4.5999999999999996</v>
      </c>
      <c r="I786" s="207"/>
      <c r="J786" s="203"/>
      <c r="K786" s="203"/>
      <c r="L786" s="208"/>
      <c r="M786" s="209"/>
      <c r="N786" s="210"/>
      <c r="O786" s="210"/>
      <c r="P786" s="210"/>
      <c r="Q786" s="210"/>
      <c r="R786" s="210"/>
      <c r="S786" s="210"/>
      <c r="T786" s="211"/>
      <c r="AT786" s="212" t="s">
        <v>160</v>
      </c>
      <c r="AU786" s="212" t="s">
        <v>83</v>
      </c>
      <c r="AV786" s="14" t="s">
        <v>157</v>
      </c>
      <c r="AW786" s="14" t="s">
        <v>34</v>
      </c>
      <c r="AX786" s="14" t="s">
        <v>81</v>
      </c>
      <c r="AY786" s="212" t="s">
        <v>150</v>
      </c>
    </row>
    <row r="787" spans="1:65" s="2" customFormat="1" ht="66.75" customHeight="1">
      <c r="A787" s="37"/>
      <c r="B787" s="38"/>
      <c r="C787" s="172" t="s">
        <v>615</v>
      </c>
      <c r="D787" s="172" t="s">
        <v>152</v>
      </c>
      <c r="E787" s="173" t="s">
        <v>934</v>
      </c>
      <c r="F787" s="174" t="s">
        <v>935</v>
      </c>
      <c r="G787" s="175" t="s">
        <v>182</v>
      </c>
      <c r="H787" s="176">
        <v>165.06</v>
      </c>
      <c r="I787" s="177"/>
      <c r="J787" s="178">
        <f>ROUND(I787*H787,2)</f>
        <v>0</v>
      </c>
      <c r="K787" s="174" t="s">
        <v>284</v>
      </c>
      <c r="L787" s="42"/>
      <c r="M787" s="179" t="s">
        <v>21</v>
      </c>
      <c r="N787" s="180" t="s">
        <v>44</v>
      </c>
      <c r="O787" s="67"/>
      <c r="P787" s="181">
        <f>O787*H787</f>
        <v>0</v>
      </c>
      <c r="Q787" s="181">
        <v>0</v>
      </c>
      <c r="R787" s="181">
        <f>Q787*H787</f>
        <v>0</v>
      </c>
      <c r="S787" s="181">
        <v>0</v>
      </c>
      <c r="T787" s="182">
        <f>S787*H787</f>
        <v>0</v>
      </c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R787" s="183" t="s">
        <v>202</v>
      </c>
      <c r="AT787" s="183" t="s">
        <v>152</v>
      </c>
      <c r="AU787" s="183" t="s">
        <v>83</v>
      </c>
      <c r="AY787" s="20" t="s">
        <v>150</v>
      </c>
      <c r="BE787" s="184">
        <f>IF(N787="základní",J787,0)</f>
        <v>0</v>
      </c>
      <c r="BF787" s="184">
        <f>IF(N787="snížená",J787,0)</f>
        <v>0</v>
      </c>
      <c r="BG787" s="184">
        <f>IF(N787="zákl. přenesená",J787,0)</f>
        <v>0</v>
      </c>
      <c r="BH787" s="184">
        <f>IF(N787="sníž. přenesená",J787,0)</f>
        <v>0</v>
      </c>
      <c r="BI787" s="184">
        <f>IF(N787="nulová",J787,0)</f>
        <v>0</v>
      </c>
      <c r="BJ787" s="20" t="s">
        <v>81</v>
      </c>
      <c r="BK787" s="184">
        <f>ROUND(I787*H787,2)</f>
        <v>0</v>
      </c>
      <c r="BL787" s="20" t="s">
        <v>202</v>
      </c>
      <c r="BM787" s="183" t="s">
        <v>936</v>
      </c>
    </row>
    <row r="788" spans="1:65" s="15" customFormat="1" ht="11.25">
      <c r="B788" s="213"/>
      <c r="C788" s="214"/>
      <c r="D788" s="192" t="s">
        <v>160</v>
      </c>
      <c r="E788" s="215" t="s">
        <v>21</v>
      </c>
      <c r="F788" s="216" t="s">
        <v>185</v>
      </c>
      <c r="G788" s="214"/>
      <c r="H788" s="215" t="s">
        <v>21</v>
      </c>
      <c r="I788" s="217"/>
      <c r="J788" s="214"/>
      <c r="K788" s="214"/>
      <c r="L788" s="218"/>
      <c r="M788" s="219"/>
      <c r="N788" s="220"/>
      <c r="O788" s="220"/>
      <c r="P788" s="220"/>
      <c r="Q788" s="220"/>
      <c r="R788" s="220"/>
      <c r="S788" s="220"/>
      <c r="T788" s="221"/>
      <c r="AT788" s="222" t="s">
        <v>160</v>
      </c>
      <c r="AU788" s="222" t="s">
        <v>83</v>
      </c>
      <c r="AV788" s="15" t="s">
        <v>81</v>
      </c>
      <c r="AW788" s="15" t="s">
        <v>34</v>
      </c>
      <c r="AX788" s="15" t="s">
        <v>73</v>
      </c>
      <c r="AY788" s="222" t="s">
        <v>150</v>
      </c>
    </row>
    <row r="789" spans="1:65" s="15" customFormat="1" ht="11.25">
      <c r="B789" s="213"/>
      <c r="C789" s="214"/>
      <c r="D789" s="192" t="s">
        <v>160</v>
      </c>
      <c r="E789" s="215" t="s">
        <v>21</v>
      </c>
      <c r="F789" s="216" t="s">
        <v>937</v>
      </c>
      <c r="G789" s="214"/>
      <c r="H789" s="215" t="s">
        <v>21</v>
      </c>
      <c r="I789" s="217"/>
      <c r="J789" s="214"/>
      <c r="K789" s="214"/>
      <c r="L789" s="218"/>
      <c r="M789" s="219"/>
      <c r="N789" s="220"/>
      <c r="O789" s="220"/>
      <c r="P789" s="220"/>
      <c r="Q789" s="220"/>
      <c r="R789" s="220"/>
      <c r="S789" s="220"/>
      <c r="T789" s="221"/>
      <c r="AT789" s="222" t="s">
        <v>160</v>
      </c>
      <c r="AU789" s="222" t="s">
        <v>83</v>
      </c>
      <c r="AV789" s="15" t="s">
        <v>81</v>
      </c>
      <c r="AW789" s="15" t="s">
        <v>34</v>
      </c>
      <c r="AX789" s="15" t="s">
        <v>73</v>
      </c>
      <c r="AY789" s="222" t="s">
        <v>150</v>
      </c>
    </row>
    <row r="790" spans="1:65" s="13" customFormat="1" ht="11.25">
      <c r="B790" s="190"/>
      <c r="C790" s="191"/>
      <c r="D790" s="192" t="s">
        <v>160</v>
      </c>
      <c r="E790" s="193" t="s">
        <v>21</v>
      </c>
      <c r="F790" s="194" t="s">
        <v>938</v>
      </c>
      <c r="G790" s="191"/>
      <c r="H790" s="195">
        <v>11.101000000000001</v>
      </c>
      <c r="I790" s="196"/>
      <c r="J790" s="191"/>
      <c r="K790" s="191"/>
      <c r="L790" s="197"/>
      <c r="M790" s="198"/>
      <c r="N790" s="199"/>
      <c r="O790" s="199"/>
      <c r="P790" s="199"/>
      <c r="Q790" s="199"/>
      <c r="R790" s="199"/>
      <c r="S790" s="199"/>
      <c r="T790" s="200"/>
      <c r="AT790" s="201" t="s">
        <v>160</v>
      </c>
      <c r="AU790" s="201" t="s">
        <v>83</v>
      </c>
      <c r="AV790" s="13" t="s">
        <v>83</v>
      </c>
      <c r="AW790" s="13" t="s">
        <v>34</v>
      </c>
      <c r="AX790" s="13" t="s">
        <v>73</v>
      </c>
      <c r="AY790" s="201" t="s">
        <v>150</v>
      </c>
    </row>
    <row r="791" spans="1:65" s="13" customFormat="1" ht="11.25">
      <c r="B791" s="190"/>
      <c r="C791" s="191"/>
      <c r="D791" s="192" t="s">
        <v>160</v>
      </c>
      <c r="E791" s="193" t="s">
        <v>21</v>
      </c>
      <c r="F791" s="194" t="s">
        <v>939</v>
      </c>
      <c r="G791" s="191"/>
      <c r="H791" s="195">
        <v>45.58</v>
      </c>
      <c r="I791" s="196"/>
      <c r="J791" s="191"/>
      <c r="K791" s="191"/>
      <c r="L791" s="197"/>
      <c r="M791" s="198"/>
      <c r="N791" s="199"/>
      <c r="O791" s="199"/>
      <c r="P791" s="199"/>
      <c r="Q791" s="199"/>
      <c r="R791" s="199"/>
      <c r="S791" s="199"/>
      <c r="T791" s="200"/>
      <c r="AT791" s="201" t="s">
        <v>160</v>
      </c>
      <c r="AU791" s="201" t="s">
        <v>83</v>
      </c>
      <c r="AV791" s="13" t="s">
        <v>83</v>
      </c>
      <c r="AW791" s="13" t="s">
        <v>34</v>
      </c>
      <c r="AX791" s="13" t="s">
        <v>73</v>
      </c>
      <c r="AY791" s="201" t="s">
        <v>150</v>
      </c>
    </row>
    <row r="792" spans="1:65" s="13" customFormat="1" ht="11.25">
      <c r="B792" s="190"/>
      <c r="C792" s="191"/>
      <c r="D792" s="192" t="s">
        <v>160</v>
      </c>
      <c r="E792" s="193" t="s">
        <v>21</v>
      </c>
      <c r="F792" s="194" t="s">
        <v>940</v>
      </c>
      <c r="G792" s="191"/>
      <c r="H792" s="195">
        <v>37.037999999999997</v>
      </c>
      <c r="I792" s="196"/>
      <c r="J792" s="191"/>
      <c r="K792" s="191"/>
      <c r="L792" s="197"/>
      <c r="M792" s="198"/>
      <c r="N792" s="199"/>
      <c r="O792" s="199"/>
      <c r="P792" s="199"/>
      <c r="Q792" s="199"/>
      <c r="R792" s="199"/>
      <c r="S792" s="199"/>
      <c r="T792" s="200"/>
      <c r="AT792" s="201" t="s">
        <v>160</v>
      </c>
      <c r="AU792" s="201" t="s">
        <v>83</v>
      </c>
      <c r="AV792" s="13" t="s">
        <v>83</v>
      </c>
      <c r="AW792" s="13" t="s">
        <v>34</v>
      </c>
      <c r="AX792" s="13" t="s">
        <v>73</v>
      </c>
      <c r="AY792" s="201" t="s">
        <v>150</v>
      </c>
    </row>
    <row r="793" spans="1:65" s="13" customFormat="1" ht="11.25">
      <c r="B793" s="190"/>
      <c r="C793" s="191"/>
      <c r="D793" s="192" t="s">
        <v>160</v>
      </c>
      <c r="E793" s="193" t="s">
        <v>21</v>
      </c>
      <c r="F793" s="194" t="s">
        <v>941</v>
      </c>
      <c r="G793" s="191"/>
      <c r="H793" s="195">
        <v>16.16</v>
      </c>
      <c r="I793" s="196"/>
      <c r="J793" s="191"/>
      <c r="K793" s="191"/>
      <c r="L793" s="197"/>
      <c r="M793" s="198"/>
      <c r="N793" s="199"/>
      <c r="O793" s="199"/>
      <c r="P793" s="199"/>
      <c r="Q793" s="199"/>
      <c r="R793" s="199"/>
      <c r="S793" s="199"/>
      <c r="T793" s="200"/>
      <c r="AT793" s="201" t="s">
        <v>160</v>
      </c>
      <c r="AU793" s="201" t="s">
        <v>83</v>
      </c>
      <c r="AV793" s="13" t="s">
        <v>83</v>
      </c>
      <c r="AW793" s="13" t="s">
        <v>34</v>
      </c>
      <c r="AX793" s="13" t="s">
        <v>73</v>
      </c>
      <c r="AY793" s="201" t="s">
        <v>150</v>
      </c>
    </row>
    <row r="794" spans="1:65" s="13" customFormat="1" ht="11.25">
      <c r="B794" s="190"/>
      <c r="C794" s="191"/>
      <c r="D794" s="192" t="s">
        <v>160</v>
      </c>
      <c r="E794" s="193" t="s">
        <v>21</v>
      </c>
      <c r="F794" s="194" t="s">
        <v>455</v>
      </c>
      <c r="G794" s="191"/>
      <c r="H794" s="195">
        <v>12.09</v>
      </c>
      <c r="I794" s="196"/>
      <c r="J794" s="191"/>
      <c r="K794" s="191"/>
      <c r="L794" s="197"/>
      <c r="M794" s="198"/>
      <c r="N794" s="199"/>
      <c r="O794" s="199"/>
      <c r="P794" s="199"/>
      <c r="Q794" s="199"/>
      <c r="R794" s="199"/>
      <c r="S794" s="199"/>
      <c r="T794" s="200"/>
      <c r="AT794" s="201" t="s">
        <v>160</v>
      </c>
      <c r="AU794" s="201" t="s">
        <v>83</v>
      </c>
      <c r="AV794" s="13" t="s">
        <v>83</v>
      </c>
      <c r="AW794" s="13" t="s">
        <v>34</v>
      </c>
      <c r="AX794" s="13" t="s">
        <v>73</v>
      </c>
      <c r="AY794" s="201" t="s">
        <v>150</v>
      </c>
    </row>
    <row r="795" spans="1:65" s="13" customFormat="1" ht="11.25">
      <c r="B795" s="190"/>
      <c r="C795" s="191"/>
      <c r="D795" s="192" t="s">
        <v>160</v>
      </c>
      <c r="E795" s="193" t="s">
        <v>21</v>
      </c>
      <c r="F795" s="194" t="s">
        <v>942</v>
      </c>
      <c r="G795" s="191"/>
      <c r="H795" s="195">
        <v>13.06</v>
      </c>
      <c r="I795" s="196"/>
      <c r="J795" s="191"/>
      <c r="K795" s="191"/>
      <c r="L795" s="197"/>
      <c r="M795" s="198"/>
      <c r="N795" s="199"/>
      <c r="O795" s="199"/>
      <c r="P795" s="199"/>
      <c r="Q795" s="199"/>
      <c r="R795" s="199"/>
      <c r="S795" s="199"/>
      <c r="T795" s="200"/>
      <c r="AT795" s="201" t="s">
        <v>160</v>
      </c>
      <c r="AU795" s="201" t="s">
        <v>83</v>
      </c>
      <c r="AV795" s="13" t="s">
        <v>83</v>
      </c>
      <c r="AW795" s="13" t="s">
        <v>34</v>
      </c>
      <c r="AX795" s="13" t="s">
        <v>73</v>
      </c>
      <c r="AY795" s="201" t="s">
        <v>150</v>
      </c>
    </row>
    <row r="796" spans="1:65" s="16" customFormat="1" ht="11.25">
      <c r="B796" s="233"/>
      <c r="C796" s="234"/>
      <c r="D796" s="192" t="s">
        <v>160</v>
      </c>
      <c r="E796" s="235" t="s">
        <v>21</v>
      </c>
      <c r="F796" s="236" t="s">
        <v>323</v>
      </c>
      <c r="G796" s="234"/>
      <c r="H796" s="237">
        <v>135.029</v>
      </c>
      <c r="I796" s="238"/>
      <c r="J796" s="234"/>
      <c r="K796" s="234"/>
      <c r="L796" s="239"/>
      <c r="M796" s="240"/>
      <c r="N796" s="241"/>
      <c r="O796" s="241"/>
      <c r="P796" s="241"/>
      <c r="Q796" s="241"/>
      <c r="R796" s="241"/>
      <c r="S796" s="241"/>
      <c r="T796" s="242"/>
      <c r="AT796" s="243" t="s">
        <v>160</v>
      </c>
      <c r="AU796" s="243" t="s">
        <v>83</v>
      </c>
      <c r="AV796" s="16" t="s">
        <v>168</v>
      </c>
      <c r="AW796" s="16" t="s">
        <v>34</v>
      </c>
      <c r="AX796" s="16" t="s">
        <v>73</v>
      </c>
      <c r="AY796" s="243" t="s">
        <v>150</v>
      </c>
    </row>
    <row r="797" spans="1:65" s="15" customFormat="1" ht="11.25">
      <c r="B797" s="213"/>
      <c r="C797" s="214"/>
      <c r="D797" s="192" t="s">
        <v>160</v>
      </c>
      <c r="E797" s="215" t="s">
        <v>21</v>
      </c>
      <c r="F797" s="216" t="s">
        <v>483</v>
      </c>
      <c r="G797" s="214"/>
      <c r="H797" s="215" t="s">
        <v>21</v>
      </c>
      <c r="I797" s="217"/>
      <c r="J797" s="214"/>
      <c r="K797" s="214"/>
      <c r="L797" s="218"/>
      <c r="M797" s="219"/>
      <c r="N797" s="220"/>
      <c r="O797" s="220"/>
      <c r="P797" s="220"/>
      <c r="Q797" s="220"/>
      <c r="R797" s="220"/>
      <c r="S797" s="220"/>
      <c r="T797" s="221"/>
      <c r="AT797" s="222" t="s">
        <v>160</v>
      </c>
      <c r="AU797" s="222" t="s">
        <v>83</v>
      </c>
      <c r="AV797" s="15" t="s">
        <v>81</v>
      </c>
      <c r="AW797" s="15" t="s">
        <v>34</v>
      </c>
      <c r="AX797" s="15" t="s">
        <v>73</v>
      </c>
      <c r="AY797" s="222" t="s">
        <v>150</v>
      </c>
    </row>
    <row r="798" spans="1:65" s="13" customFormat="1" ht="11.25">
      <c r="B798" s="190"/>
      <c r="C798" s="191"/>
      <c r="D798" s="192" t="s">
        <v>160</v>
      </c>
      <c r="E798" s="193" t="s">
        <v>21</v>
      </c>
      <c r="F798" s="194" t="s">
        <v>484</v>
      </c>
      <c r="G798" s="191"/>
      <c r="H798" s="195">
        <v>30.030999999999999</v>
      </c>
      <c r="I798" s="196"/>
      <c r="J798" s="191"/>
      <c r="K798" s="191"/>
      <c r="L798" s="197"/>
      <c r="M798" s="198"/>
      <c r="N798" s="199"/>
      <c r="O798" s="199"/>
      <c r="P798" s="199"/>
      <c r="Q798" s="199"/>
      <c r="R798" s="199"/>
      <c r="S798" s="199"/>
      <c r="T798" s="200"/>
      <c r="AT798" s="201" t="s">
        <v>160</v>
      </c>
      <c r="AU798" s="201" t="s">
        <v>83</v>
      </c>
      <c r="AV798" s="13" t="s">
        <v>83</v>
      </c>
      <c r="AW798" s="13" t="s">
        <v>34</v>
      </c>
      <c r="AX798" s="13" t="s">
        <v>73</v>
      </c>
      <c r="AY798" s="201" t="s">
        <v>150</v>
      </c>
    </row>
    <row r="799" spans="1:65" s="16" customFormat="1" ht="11.25">
      <c r="B799" s="233"/>
      <c r="C799" s="234"/>
      <c r="D799" s="192" t="s">
        <v>160</v>
      </c>
      <c r="E799" s="235" t="s">
        <v>21</v>
      </c>
      <c r="F799" s="236" t="s">
        <v>323</v>
      </c>
      <c r="G799" s="234"/>
      <c r="H799" s="237">
        <v>30.030999999999999</v>
      </c>
      <c r="I799" s="238"/>
      <c r="J799" s="234"/>
      <c r="K799" s="234"/>
      <c r="L799" s="239"/>
      <c r="M799" s="240"/>
      <c r="N799" s="241"/>
      <c r="O799" s="241"/>
      <c r="P799" s="241"/>
      <c r="Q799" s="241"/>
      <c r="R799" s="241"/>
      <c r="S799" s="241"/>
      <c r="T799" s="242"/>
      <c r="AT799" s="243" t="s">
        <v>160</v>
      </c>
      <c r="AU799" s="243" t="s">
        <v>83</v>
      </c>
      <c r="AV799" s="16" t="s">
        <v>168</v>
      </c>
      <c r="AW799" s="16" t="s">
        <v>34</v>
      </c>
      <c r="AX799" s="16" t="s">
        <v>73</v>
      </c>
      <c r="AY799" s="243" t="s">
        <v>150</v>
      </c>
    </row>
    <row r="800" spans="1:65" s="14" customFormat="1" ht="11.25">
      <c r="B800" s="202"/>
      <c r="C800" s="203"/>
      <c r="D800" s="192" t="s">
        <v>160</v>
      </c>
      <c r="E800" s="204" t="s">
        <v>21</v>
      </c>
      <c r="F800" s="205" t="s">
        <v>162</v>
      </c>
      <c r="G800" s="203"/>
      <c r="H800" s="206">
        <v>165.06</v>
      </c>
      <c r="I800" s="207"/>
      <c r="J800" s="203"/>
      <c r="K800" s="203"/>
      <c r="L800" s="208"/>
      <c r="M800" s="209"/>
      <c r="N800" s="210"/>
      <c r="O800" s="210"/>
      <c r="P800" s="210"/>
      <c r="Q800" s="210"/>
      <c r="R800" s="210"/>
      <c r="S800" s="210"/>
      <c r="T800" s="211"/>
      <c r="AT800" s="212" t="s">
        <v>160</v>
      </c>
      <c r="AU800" s="212" t="s">
        <v>83</v>
      </c>
      <c r="AV800" s="14" t="s">
        <v>157</v>
      </c>
      <c r="AW800" s="14" t="s">
        <v>34</v>
      </c>
      <c r="AX800" s="14" t="s">
        <v>81</v>
      </c>
      <c r="AY800" s="212" t="s">
        <v>150</v>
      </c>
    </row>
    <row r="801" spans="1:65" s="2" customFormat="1" ht="66.75" customHeight="1">
      <c r="A801" s="37"/>
      <c r="B801" s="38"/>
      <c r="C801" s="223" t="s">
        <v>943</v>
      </c>
      <c r="D801" s="223" t="s">
        <v>301</v>
      </c>
      <c r="E801" s="224" t="s">
        <v>944</v>
      </c>
      <c r="F801" s="225" t="s">
        <v>945</v>
      </c>
      <c r="G801" s="226" t="s">
        <v>182</v>
      </c>
      <c r="H801" s="227">
        <v>161.304</v>
      </c>
      <c r="I801" s="228"/>
      <c r="J801" s="229">
        <f>ROUND(I801*H801,2)</f>
        <v>0</v>
      </c>
      <c r="K801" s="225" t="s">
        <v>156</v>
      </c>
      <c r="L801" s="230"/>
      <c r="M801" s="231" t="s">
        <v>21</v>
      </c>
      <c r="N801" s="232" t="s">
        <v>44</v>
      </c>
      <c r="O801" s="67"/>
      <c r="P801" s="181">
        <f>O801*H801</f>
        <v>0</v>
      </c>
      <c r="Q801" s="181">
        <v>0</v>
      </c>
      <c r="R801" s="181">
        <f>Q801*H801</f>
        <v>0</v>
      </c>
      <c r="S801" s="181">
        <v>0</v>
      </c>
      <c r="T801" s="182">
        <f>S801*H801</f>
        <v>0</v>
      </c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R801" s="183" t="s">
        <v>277</v>
      </c>
      <c r="AT801" s="183" t="s">
        <v>301</v>
      </c>
      <c r="AU801" s="183" t="s">
        <v>83</v>
      </c>
      <c r="AY801" s="20" t="s">
        <v>150</v>
      </c>
      <c r="BE801" s="184">
        <f>IF(N801="základní",J801,0)</f>
        <v>0</v>
      </c>
      <c r="BF801" s="184">
        <f>IF(N801="snížená",J801,0)</f>
        <v>0</v>
      </c>
      <c r="BG801" s="184">
        <f>IF(N801="zákl. přenesená",J801,0)</f>
        <v>0</v>
      </c>
      <c r="BH801" s="184">
        <f>IF(N801="sníž. přenesená",J801,0)</f>
        <v>0</v>
      </c>
      <c r="BI801" s="184">
        <f>IF(N801="nulová",J801,0)</f>
        <v>0</v>
      </c>
      <c r="BJ801" s="20" t="s">
        <v>81</v>
      </c>
      <c r="BK801" s="184">
        <f>ROUND(I801*H801,2)</f>
        <v>0</v>
      </c>
      <c r="BL801" s="20" t="s">
        <v>202</v>
      </c>
      <c r="BM801" s="183" t="s">
        <v>946</v>
      </c>
    </row>
    <row r="802" spans="1:65" s="15" customFormat="1" ht="11.25">
      <c r="B802" s="213"/>
      <c r="C802" s="214"/>
      <c r="D802" s="192" t="s">
        <v>160</v>
      </c>
      <c r="E802" s="215" t="s">
        <v>21</v>
      </c>
      <c r="F802" s="216" t="s">
        <v>185</v>
      </c>
      <c r="G802" s="214"/>
      <c r="H802" s="215" t="s">
        <v>21</v>
      </c>
      <c r="I802" s="217"/>
      <c r="J802" s="214"/>
      <c r="K802" s="214"/>
      <c r="L802" s="218"/>
      <c r="M802" s="219"/>
      <c r="N802" s="220"/>
      <c r="O802" s="220"/>
      <c r="P802" s="220"/>
      <c r="Q802" s="220"/>
      <c r="R802" s="220"/>
      <c r="S802" s="220"/>
      <c r="T802" s="221"/>
      <c r="AT802" s="222" t="s">
        <v>160</v>
      </c>
      <c r="AU802" s="222" t="s">
        <v>83</v>
      </c>
      <c r="AV802" s="15" t="s">
        <v>81</v>
      </c>
      <c r="AW802" s="15" t="s">
        <v>34</v>
      </c>
      <c r="AX802" s="15" t="s">
        <v>73</v>
      </c>
      <c r="AY802" s="222" t="s">
        <v>150</v>
      </c>
    </row>
    <row r="803" spans="1:65" s="13" customFormat="1" ht="11.25">
      <c r="B803" s="190"/>
      <c r="C803" s="191"/>
      <c r="D803" s="192" t="s">
        <v>160</v>
      </c>
      <c r="E803" s="193" t="s">
        <v>21</v>
      </c>
      <c r="F803" s="194" t="s">
        <v>938</v>
      </c>
      <c r="G803" s="191"/>
      <c r="H803" s="195">
        <v>11.101000000000001</v>
      </c>
      <c r="I803" s="196"/>
      <c r="J803" s="191"/>
      <c r="K803" s="191"/>
      <c r="L803" s="197"/>
      <c r="M803" s="198"/>
      <c r="N803" s="199"/>
      <c r="O803" s="199"/>
      <c r="P803" s="199"/>
      <c r="Q803" s="199"/>
      <c r="R803" s="199"/>
      <c r="S803" s="199"/>
      <c r="T803" s="200"/>
      <c r="AT803" s="201" t="s">
        <v>160</v>
      </c>
      <c r="AU803" s="201" t="s">
        <v>83</v>
      </c>
      <c r="AV803" s="13" t="s">
        <v>83</v>
      </c>
      <c r="AW803" s="13" t="s">
        <v>34</v>
      </c>
      <c r="AX803" s="13" t="s">
        <v>73</v>
      </c>
      <c r="AY803" s="201" t="s">
        <v>150</v>
      </c>
    </row>
    <row r="804" spans="1:65" s="13" customFormat="1" ht="11.25">
      <c r="B804" s="190"/>
      <c r="C804" s="191"/>
      <c r="D804" s="192" t="s">
        <v>160</v>
      </c>
      <c r="E804" s="193" t="s">
        <v>21</v>
      </c>
      <c r="F804" s="194" t="s">
        <v>939</v>
      </c>
      <c r="G804" s="191"/>
      <c r="H804" s="195">
        <v>45.58</v>
      </c>
      <c r="I804" s="196"/>
      <c r="J804" s="191"/>
      <c r="K804" s="191"/>
      <c r="L804" s="197"/>
      <c r="M804" s="198"/>
      <c r="N804" s="199"/>
      <c r="O804" s="199"/>
      <c r="P804" s="199"/>
      <c r="Q804" s="199"/>
      <c r="R804" s="199"/>
      <c r="S804" s="199"/>
      <c r="T804" s="200"/>
      <c r="AT804" s="201" t="s">
        <v>160</v>
      </c>
      <c r="AU804" s="201" t="s">
        <v>83</v>
      </c>
      <c r="AV804" s="13" t="s">
        <v>83</v>
      </c>
      <c r="AW804" s="13" t="s">
        <v>34</v>
      </c>
      <c r="AX804" s="13" t="s">
        <v>73</v>
      </c>
      <c r="AY804" s="201" t="s">
        <v>150</v>
      </c>
    </row>
    <row r="805" spans="1:65" s="13" customFormat="1" ht="11.25">
      <c r="B805" s="190"/>
      <c r="C805" s="191"/>
      <c r="D805" s="192" t="s">
        <v>160</v>
      </c>
      <c r="E805" s="193" t="s">
        <v>21</v>
      </c>
      <c r="F805" s="194" t="s">
        <v>940</v>
      </c>
      <c r="G805" s="191"/>
      <c r="H805" s="195">
        <v>37.037999999999997</v>
      </c>
      <c r="I805" s="196"/>
      <c r="J805" s="191"/>
      <c r="K805" s="191"/>
      <c r="L805" s="197"/>
      <c r="M805" s="198"/>
      <c r="N805" s="199"/>
      <c r="O805" s="199"/>
      <c r="P805" s="199"/>
      <c r="Q805" s="199"/>
      <c r="R805" s="199"/>
      <c r="S805" s="199"/>
      <c r="T805" s="200"/>
      <c r="AT805" s="201" t="s">
        <v>160</v>
      </c>
      <c r="AU805" s="201" t="s">
        <v>83</v>
      </c>
      <c r="AV805" s="13" t="s">
        <v>83</v>
      </c>
      <c r="AW805" s="13" t="s">
        <v>34</v>
      </c>
      <c r="AX805" s="13" t="s">
        <v>73</v>
      </c>
      <c r="AY805" s="201" t="s">
        <v>150</v>
      </c>
    </row>
    <row r="806" spans="1:65" s="13" customFormat="1" ht="11.25">
      <c r="B806" s="190"/>
      <c r="C806" s="191"/>
      <c r="D806" s="192" t="s">
        <v>160</v>
      </c>
      <c r="E806" s="193" t="s">
        <v>21</v>
      </c>
      <c r="F806" s="194" t="s">
        <v>941</v>
      </c>
      <c r="G806" s="191"/>
      <c r="H806" s="195">
        <v>16.16</v>
      </c>
      <c r="I806" s="196"/>
      <c r="J806" s="191"/>
      <c r="K806" s="191"/>
      <c r="L806" s="197"/>
      <c r="M806" s="198"/>
      <c r="N806" s="199"/>
      <c r="O806" s="199"/>
      <c r="P806" s="199"/>
      <c r="Q806" s="199"/>
      <c r="R806" s="199"/>
      <c r="S806" s="199"/>
      <c r="T806" s="200"/>
      <c r="AT806" s="201" t="s">
        <v>160</v>
      </c>
      <c r="AU806" s="201" t="s">
        <v>83</v>
      </c>
      <c r="AV806" s="13" t="s">
        <v>83</v>
      </c>
      <c r="AW806" s="13" t="s">
        <v>34</v>
      </c>
      <c r="AX806" s="13" t="s">
        <v>73</v>
      </c>
      <c r="AY806" s="201" t="s">
        <v>150</v>
      </c>
    </row>
    <row r="807" spans="1:65" s="13" customFormat="1" ht="11.25">
      <c r="B807" s="190"/>
      <c r="C807" s="191"/>
      <c r="D807" s="192" t="s">
        <v>160</v>
      </c>
      <c r="E807" s="193" t="s">
        <v>21</v>
      </c>
      <c r="F807" s="194" t="s">
        <v>455</v>
      </c>
      <c r="G807" s="191"/>
      <c r="H807" s="195">
        <v>12.09</v>
      </c>
      <c r="I807" s="196"/>
      <c r="J807" s="191"/>
      <c r="K807" s="191"/>
      <c r="L807" s="197"/>
      <c r="M807" s="198"/>
      <c r="N807" s="199"/>
      <c r="O807" s="199"/>
      <c r="P807" s="199"/>
      <c r="Q807" s="199"/>
      <c r="R807" s="199"/>
      <c r="S807" s="199"/>
      <c r="T807" s="200"/>
      <c r="AT807" s="201" t="s">
        <v>160</v>
      </c>
      <c r="AU807" s="201" t="s">
        <v>83</v>
      </c>
      <c r="AV807" s="13" t="s">
        <v>83</v>
      </c>
      <c r="AW807" s="13" t="s">
        <v>34</v>
      </c>
      <c r="AX807" s="13" t="s">
        <v>73</v>
      </c>
      <c r="AY807" s="201" t="s">
        <v>150</v>
      </c>
    </row>
    <row r="808" spans="1:65" s="13" customFormat="1" ht="11.25">
      <c r="B808" s="190"/>
      <c r="C808" s="191"/>
      <c r="D808" s="192" t="s">
        <v>160</v>
      </c>
      <c r="E808" s="193" t="s">
        <v>21</v>
      </c>
      <c r="F808" s="194" t="s">
        <v>942</v>
      </c>
      <c r="G808" s="191"/>
      <c r="H808" s="195">
        <v>13.06</v>
      </c>
      <c r="I808" s="196"/>
      <c r="J808" s="191"/>
      <c r="K808" s="191"/>
      <c r="L808" s="197"/>
      <c r="M808" s="198"/>
      <c r="N808" s="199"/>
      <c r="O808" s="199"/>
      <c r="P808" s="199"/>
      <c r="Q808" s="199"/>
      <c r="R808" s="199"/>
      <c r="S808" s="199"/>
      <c r="T808" s="200"/>
      <c r="AT808" s="201" t="s">
        <v>160</v>
      </c>
      <c r="AU808" s="201" t="s">
        <v>83</v>
      </c>
      <c r="AV808" s="13" t="s">
        <v>83</v>
      </c>
      <c r="AW808" s="13" t="s">
        <v>34</v>
      </c>
      <c r="AX808" s="13" t="s">
        <v>73</v>
      </c>
      <c r="AY808" s="201" t="s">
        <v>150</v>
      </c>
    </row>
    <row r="809" spans="1:65" s="16" customFormat="1" ht="11.25">
      <c r="B809" s="233"/>
      <c r="C809" s="234"/>
      <c r="D809" s="192" t="s">
        <v>160</v>
      </c>
      <c r="E809" s="235" t="s">
        <v>21</v>
      </c>
      <c r="F809" s="236" t="s">
        <v>323</v>
      </c>
      <c r="G809" s="234"/>
      <c r="H809" s="237">
        <v>135.029</v>
      </c>
      <c r="I809" s="238"/>
      <c r="J809" s="234"/>
      <c r="K809" s="234"/>
      <c r="L809" s="239"/>
      <c r="M809" s="240"/>
      <c r="N809" s="241"/>
      <c r="O809" s="241"/>
      <c r="P809" s="241"/>
      <c r="Q809" s="241"/>
      <c r="R809" s="241"/>
      <c r="S809" s="241"/>
      <c r="T809" s="242"/>
      <c r="AT809" s="243" t="s">
        <v>160</v>
      </c>
      <c r="AU809" s="243" t="s">
        <v>83</v>
      </c>
      <c r="AV809" s="16" t="s">
        <v>168</v>
      </c>
      <c r="AW809" s="16" t="s">
        <v>34</v>
      </c>
      <c r="AX809" s="16" t="s">
        <v>73</v>
      </c>
      <c r="AY809" s="243" t="s">
        <v>150</v>
      </c>
    </row>
    <row r="810" spans="1:65" s="15" customFormat="1" ht="11.25">
      <c r="B810" s="213"/>
      <c r="C810" s="214"/>
      <c r="D810" s="192" t="s">
        <v>160</v>
      </c>
      <c r="E810" s="215" t="s">
        <v>21</v>
      </c>
      <c r="F810" s="216" t="s">
        <v>947</v>
      </c>
      <c r="G810" s="214"/>
      <c r="H810" s="215" t="s">
        <v>21</v>
      </c>
      <c r="I810" s="217"/>
      <c r="J810" s="214"/>
      <c r="K810" s="214"/>
      <c r="L810" s="218"/>
      <c r="M810" s="219"/>
      <c r="N810" s="220"/>
      <c r="O810" s="220"/>
      <c r="P810" s="220"/>
      <c r="Q810" s="220"/>
      <c r="R810" s="220"/>
      <c r="S810" s="220"/>
      <c r="T810" s="221"/>
      <c r="AT810" s="222" t="s">
        <v>160</v>
      </c>
      <c r="AU810" s="222" t="s">
        <v>83</v>
      </c>
      <c r="AV810" s="15" t="s">
        <v>81</v>
      </c>
      <c r="AW810" s="15" t="s">
        <v>34</v>
      </c>
      <c r="AX810" s="15" t="s">
        <v>73</v>
      </c>
      <c r="AY810" s="222" t="s">
        <v>150</v>
      </c>
    </row>
    <row r="811" spans="1:65" s="13" customFormat="1" ht="11.25">
      <c r="B811" s="190"/>
      <c r="C811" s="191"/>
      <c r="D811" s="192" t="s">
        <v>160</v>
      </c>
      <c r="E811" s="193" t="s">
        <v>21</v>
      </c>
      <c r="F811" s="194" t="s">
        <v>948</v>
      </c>
      <c r="G811" s="191"/>
      <c r="H811" s="195">
        <v>2.093</v>
      </c>
      <c r="I811" s="196"/>
      <c r="J811" s="191"/>
      <c r="K811" s="191"/>
      <c r="L811" s="197"/>
      <c r="M811" s="198"/>
      <c r="N811" s="199"/>
      <c r="O811" s="199"/>
      <c r="P811" s="199"/>
      <c r="Q811" s="199"/>
      <c r="R811" s="199"/>
      <c r="S811" s="199"/>
      <c r="T811" s="200"/>
      <c r="AT811" s="201" t="s">
        <v>160</v>
      </c>
      <c r="AU811" s="201" t="s">
        <v>83</v>
      </c>
      <c r="AV811" s="13" t="s">
        <v>83</v>
      </c>
      <c r="AW811" s="13" t="s">
        <v>34</v>
      </c>
      <c r="AX811" s="13" t="s">
        <v>73</v>
      </c>
      <c r="AY811" s="201" t="s">
        <v>150</v>
      </c>
    </row>
    <row r="812" spans="1:65" s="13" customFormat="1" ht="11.25">
      <c r="B812" s="190"/>
      <c r="C812" s="191"/>
      <c r="D812" s="192" t="s">
        <v>160</v>
      </c>
      <c r="E812" s="193" t="s">
        <v>21</v>
      </c>
      <c r="F812" s="194" t="s">
        <v>949</v>
      </c>
      <c r="G812" s="191"/>
      <c r="H812" s="195">
        <v>2.5070000000000001</v>
      </c>
      <c r="I812" s="196"/>
      <c r="J812" s="191"/>
      <c r="K812" s="191"/>
      <c r="L812" s="197"/>
      <c r="M812" s="198"/>
      <c r="N812" s="199"/>
      <c r="O812" s="199"/>
      <c r="P812" s="199"/>
      <c r="Q812" s="199"/>
      <c r="R812" s="199"/>
      <c r="S812" s="199"/>
      <c r="T812" s="200"/>
      <c r="AT812" s="201" t="s">
        <v>160</v>
      </c>
      <c r="AU812" s="201" t="s">
        <v>83</v>
      </c>
      <c r="AV812" s="13" t="s">
        <v>83</v>
      </c>
      <c r="AW812" s="13" t="s">
        <v>34</v>
      </c>
      <c r="AX812" s="13" t="s">
        <v>73</v>
      </c>
      <c r="AY812" s="201" t="s">
        <v>150</v>
      </c>
    </row>
    <row r="813" spans="1:65" s="13" customFormat="1" ht="11.25">
      <c r="B813" s="190"/>
      <c r="C813" s="191"/>
      <c r="D813" s="192" t="s">
        <v>160</v>
      </c>
      <c r="E813" s="193" t="s">
        <v>21</v>
      </c>
      <c r="F813" s="194" t="s">
        <v>950</v>
      </c>
      <c r="G813" s="191"/>
      <c r="H813" s="195">
        <v>21.675000000000001</v>
      </c>
      <c r="I813" s="196"/>
      <c r="J813" s="191"/>
      <c r="K813" s="191"/>
      <c r="L813" s="197"/>
      <c r="M813" s="198"/>
      <c r="N813" s="199"/>
      <c r="O813" s="199"/>
      <c r="P813" s="199"/>
      <c r="Q813" s="199"/>
      <c r="R813" s="199"/>
      <c r="S813" s="199"/>
      <c r="T813" s="200"/>
      <c r="AT813" s="201" t="s">
        <v>160</v>
      </c>
      <c r="AU813" s="201" t="s">
        <v>83</v>
      </c>
      <c r="AV813" s="13" t="s">
        <v>83</v>
      </c>
      <c r="AW813" s="13" t="s">
        <v>34</v>
      </c>
      <c r="AX813" s="13" t="s">
        <v>73</v>
      </c>
      <c r="AY813" s="201" t="s">
        <v>150</v>
      </c>
    </row>
    <row r="814" spans="1:65" s="16" customFormat="1" ht="11.25">
      <c r="B814" s="233"/>
      <c r="C814" s="234"/>
      <c r="D814" s="192" t="s">
        <v>160</v>
      </c>
      <c r="E814" s="235" t="s">
        <v>21</v>
      </c>
      <c r="F814" s="236" t="s">
        <v>323</v>
      </c>
      <c r="G814" s="234"/>
      <c r="H814" s="237">
        <v>26.274999999999999</v>
      </c>
      <c r="I814" s="238"/>
      <c r="J814" s="234"/>
      <c r="K814" s="234"/>
      <c r="L814" s="239"/>
      <c r="M814" s="240"/>
      <c r="N814" s="241"/>
      <c r="O814" s="241"/>
      <c r="P814" s="241"/>
      <c r="Q814" s="241"/>
      <c r="R814" s="241"/>
      <c r="S814" s="241"/>
      <c r="T814" s="242"/>
      <c r="AT814" s="243" t="s">
        <v>160</v>
      </c>
      <c r="AU814" s="243" t="s">
        <v>83</v>
      </c>
      <c r="AV814" s="16" t="s">
        <v>168</v>
      </c>
      <c r="AW814" s="16" t="s">
        <v>34</v>
      </c>
      <c r="AX814" s="16" t="s">
        <v>73</v>
      </c>
      <c r="AY814" s="243" t="s">
        <v>150</v>
      </c>
    </row>
    <row r="815" spans="1:65" s="14" customFormat="1" ht="11.25">
      <c r="B815" s="202"/>
      <c r="C815" s="203"/>
      <c r="D815" s="192" t="s">
        <v>160</v>
      </c>
      <c r="E815" s="204" t="s">
        <v>21</v>
      </c>
      <c r="F815" s="205" t="s">
        <v>162</v>
      </c>
      <c r="G815" s="203"/>
      <c r="H815" s="206">
        <v>161.304</v>
      </c>
      <c r="I815" s="207"/>
      <c r="J815" s="203"/>
      <c r="K815" s="203"/>
      <c r="L815" s="208"/>
      <c r="M815" s="209"/>
      <c r="N815" s="210"/>
      <c r="O815" s="210"/>
      <c r="P815" s="210"/>
      <c r="Q815" s="210"/>
      <c r="R815" s="210"/>
      <c r="S815" s="210"/>
      <c r="T815" s="211"/>
      <c r="AT815" s="212" t="s">
        <v>160</v>
      </c>
      <c r="AU815" s="212" t="s">
        <v>83</v>
      </c>
      <c r="AV815" s="14" t="s">
        <v>157</v>
      </c>
      <c r="AW815" s="14" t="s">
        <v>34</v>
      </c>
      <c r="AX815" s="14" t="s">
        <v>81</v>
      </c>
      <c r="AY815" s="212" t="s">
        <v>150</v>
      </c>
    </row>
    <row r="816" spans="1:65" s="2" customFormat="1" ht="66.75" customHeight="1">
      <c r="A816" s="37"/>
      <c r="B816" s="38"/>
      <c r="C816" s="172" t="s">
        <v>621</v>
      </c>
      <c r="D816" s="172" t="s">
        <v>152</v>
      </c>
      <c r="E816" s="173" t="s">
        <v>951</v>
      </c>
      <c r="F816" s="174" t="s">
        <v>935</v>
      </c>
      <c r="G816" s="175" t="s">
        <v>182</v>
      </c>
      <c r="H816" s="176">
        <v>26.274999999999999</v>
      </c>
      <c r="I816" s="177"/>
      <c r="J816" s="178">
        <f>ROUND(I816*H816,2)</f>
        <v>0</v>
      </c>
      <c r="K816" s="174" t="s">
        <v>284</v>
      </c>
      <c r="L816" s="42"/>
      <c r="M816" s="179" t="s">
        <v>21</v>
      </c>
      <c r="N816" s="180" t="s">
        <v>44</v>
      </c>
      <c r="O816" s="67"/>
      <c r="P816" s="181">
        <f>O816*H816</f>
        <v>0</v>
      </c>
      <c r="Q816" s="181">
        <v>0</v>
      </c>
      <c r="R816" s="181">
        <f>Q816*H816</f>
        <v>0</v>
      </c>
      <c r="S816" s="181">
        <v>0</v>
      </c>
      <c r="T816" s="182">
        <f>S816*H816</f>
        <v>0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183" t="s">
        <v>202</v>
      </c>
      <c r="AT816" s="183" t="s">
        <v>152</v>
      </c>
      <c r="AU816" s="183" t="s">
        <v>83</v>
      </c>
      <c r="AY816" s="20" t="s">
        <v>150</v>
      </c>
      <c r="BE816" s="184">
        <f>IF(N816="základní",J816,0)</f>
        <v>0</v>
      </c>
      <c r="BF816" s="184">
        <f>IF(N816="snížená",J816,0)</f>
        <v>0</v>
      </c>
      <c r="BG816" s="184">
        <f>IF(N816="zákl. přenesená",J816,0)</f>
        <v>0</v>
      </c>
      <c r="BH816" s="184">
        <f>IF(N816="sníž. přenesená",J816,0)</f>
        <v>0</v>
      </c>
      <c r="BI816" s="184">
        <f>IF(N816="nulová",J816,0)</f>
        <v>0</v>
      </c>
      <c r="BJ816" s="20" t="s">
        <v>81</v>
      </c>
      <c r="BK816" s="184">
        <f>ROUND(I816*H816,2)</f>
        <v>0</v>
      </c>
      <c r="BL816" s="20" t="s">
        <v>202</v>
      </c>
      <c r="BM816" s="183" t="s">
        <v>952</v>
      </c>
    </row>
    <row r="817" spans="1:65" s="15" customFormat="1" ht="11.25">
      <c r="B817" s="213"/>
      <c r="C817" s="214"/>
      <c r="D817" s="192" t="s">
        <v>160</v>
      </c>
      <c r="E817" s="215" t="s">
        <v>21</v>
      </c>
      <c r="F817" s="216" t="s">
        <v>185</v>
      </c>
      <c r="G817" s="214"/>
      <c r="H817" s="215" t="s">
        <v>21</v>
      </c>
      <c r="I817" s="217"/>
      <c r="J817" s="214"/>
      <c r="K817" s="214"/>
      <c r="L817" s="218"/>
      <c r="M817" s="219"/>
      <c r="N817" s="220"/>
      <c r="O817" s="220"/>
      <c r="P817" s="220"/>
      <c r="Q817" s="220"/>
      <c r="R817" s="220"/>
      <c r="S817" s="220"/>
      <c r="T817" s="221"/>
      <c r="AT817" s="222" t="s">
        <v>160</v>
      </c>
      <c r="AU817" s="222" t="s">
        <v>83</v>
      </c>
      <c r="AV817" s="15" t="s">
        <v>81</v>
      </c>
      <c r="AW817" s="15" t="s">
        <v>34</v>
      </c>
      <c r="AX817" s="15" t="s">
        <v>73</v>
      </c>
      <c r="AY817" s="222" t="s">
        <v>150</v>
      </c>
    </row>
    <row r="818" spans="1:65" s="15" customFormat="1" ht="11.25">
      <c r="B818" s="213"/>
      <c r="C818" s="214"/>
      <c r="D818" s="192" t="s">
        <v>160</v>
      </c>
      <c r="E818" s="215" t="s">
        <v>21</v>
      </c>
      <c r="F818" s="216" t="s">
        <v>947</v>
      </c>
      <c r="G818" s="214"/>
      <c r="H818" s="215" t="s">
        <v>21</v>
      </c>
      <c r="I818" s="217"/>
      <c r="J818" s="214"/>
      <c r="K818" s="214"/>
      <c r="L818" s="218"/>
      <c r="M818" s="219"/>
      <c r="N818" s="220"/>
      <c r="O818" s="220"/>
      <c r="P818" s="220"/>
      <c r="Q818" s="220"/>
      <c r="R818" s="220"/>
      <c r="S818" s="220"/>
      <c r="T818" s="221"/>
      <c r="AT818" s="222" t="s">
        <v>160</v>
      </c>
      <c r="AU818" s="222" t="s">
        <v>83</v>
      </c>
      <c r="AV818" s="15" t="s">
        <v>81</v>
      </c>
      <c r="AW818" s="15" t="s">
        <v>34</v>
      </c>
      <c r="AX818" s="15" t="s">
        <v>73</v>
      </c>
      <c r="AY818" s="222" t="s">
        <v>150</v>
      </c>
    </row>
    <row r="819" spans="1:65" s="13" customFormat="1" ht="11.25">
      <c r="B819" s="190"/>
      <c r="C819" s="191"/>
      <c r="D819" s="192" t="s">
        <v>160</v>
      </c>
      <c r="E819" s="193" t="s">
        <v>21</v>
      </c>
      <c r="F819" s="194" t="s">
        <v>948</v>
      </c>
      <c r="G819" s="191"/>
      <c r="H819" s="195">
        <v>2.093</v>
      </c>
      <c r="I819" s="196"/>
      <c r="J819" s="191"/>
      <c r="K819" s="191"/>
      <c r="L819" s="197"/>
      <c r="M819" s="198"/>
      <c r="N819" s="199"/>
      <c r="O819" s="199"/>
      <c r="P819" s="199"/>
      <c r="Q819" s="199"/>
      <c r="R819" s="199"/>
      <c r="S819" s="199"/>
      <c r="T819" s="200"/>
      <c r="AT819" s="201" t="s">
        <v>160</v>
      </c>
      <c r="AU819" s="201" t="s">
        <v>83</v>
      </c>
      <c r="AV819" s="13" t="s">
        <v>83</v>
      </c>
      <c r="AW819" s="13" t="s">
        <v>34</v>
      </c>
      <c r="AX819" s="13" t="s">
        <v>73</v>
      </c>
      <c r="AY819" s="201" t="s">
        <v>150</v>
      </c>
    </row>
    <row r="820" spans="1:65" s="13" customFormat="1" ht="11.25">
      <c r="B820" s="190"/>
      <c r="C820" s="191"/>
      <c r="D820" s="192" t="s">
        <v>160</v>
      </c>
      <c r="E820" s="193" t="s">
        <v>21</v>
      </c>
      <c r="F820" s="194" t="s">
        <v>949</v>
      </c>
      <c r="G820" s="191"/>
      <c r="H820" s="195">
        <v>2.5070000000000001</v>
      </c>
      <c r="I820" s="196"/>
      <c r="J820" s="191"/>
      <c r="K820" s="191"/>
      <c r="L820" s="197"/>
      <c r="M820" s="198"/>
      <c r="N820" s="199"/>
      <c r="O820" s="199"/>
      <c r="P820" s="199"/>
      <c r="Q820" s="199"/>
      <c r="R820" s="199"/>
      <c r="S820" s="199"/>
      <c r="T820" s="200"/>
      <c r="AT820" s="201" t="s">
        <v>160</v>
      </c>
      <c r="AU820" s="201" t="s">
        <v>83</v>
      </c>
      <c r="AV820" s="13" t="s">
        <v>83</v>
      </c>
      <c r="AW820" s="13" t="s">
        <v>34</v>
      </c>
      <c r="AX820" s="13" t="s">
        <v>73</v>
      </c>
      <c r="AY820" s="201" t="s">
        <v>150</v>
      </c>
    </row>
    <row r="821" spans="1:65" s="13" customFormat="1" ht="11.25">
      <c r="B821" s="190"/>
      <c r="C821" s="191"/>
      <c r="D821" s="192" t="s">
        <v>160</v>
      </c>
      <c r="E821" s="193" t="s">
        <v>21</v>
      </c>
      <c r="F821" s="194" t="s">
        <v>950</v>
      </c>
      <c r="G821" s="191"/>
      <c r="H821" s="195">
        <v>21.675000000000001</v>
      </c>
      <c r="I821" s="196"/>
      <c r="J821" s="191"/>
      <c r="K821" s="191"/>
      <c r="L821" s="197"/>
      <c r="M821" s="198"/>
      <c r="N821" s="199"/>
      <c r="O821" s="199"/>
      <c r="P821" s="199"/>
      <c r="Q821" s="199"/>
      <c r="R821" s="199"/>
      <c r="S821" s="199"/>
      <c r="T821" s="200"/>
      <c r="AT821" s="201" t="s">
        <v>160</v>
      </c>
      <c r="AU821" s="201" t="s">
        <v>83</v>
      </c>
      <c r="AV821" s="13" t="s">
        <v>83</v>
      </c>
      <c r="AW821" s="13" t="s">
        <v>34</v>
      </c>
      <c r="AX821" s="13" t="s">
        <v>73</v>
      </c>
      <c r="AY821" s="201" t="s">
        <v>150</v>
      </c>
    </row>
    <row r="822" spans="1:65" s="14" customFormat="1" ht="11.25">
      <c r="B822" s="202"/>
      <c r="C822" s="203"/>
      <c r="D822" s="192" t="s">
        <v>160</v>
      </c>
      <c r="E822" s="204" t="s">
        <v>21</v>
      </c>
      <c r="F822" s="205" t="s">
        <v>162</v>
      </c>
      <c r="G822" s="203"/>
      <c r="H822" s="206">
        <v>26.274999999999999</v>
      </c>
      <c r="I822" s="207"/>
      <c r="J822" s="203"/>
      <c r="K822" s="203"/>
      <c r="L822" s="208"/>
      <c r="M822" s="209"/>
      <c r="N822" s="210"/>
      <c r="O822" s="210"/>
      <c r="P822" s="210"/>
      <c r="Q822" s="210"/>
      <c r="R822" s="210"/>
      <c r="S822" s="210"/>
      <c r="T822" s="211"/>
      <c r="AT822" s="212" t="s">
        <v>160</v>
      </c>
      <c r="AU822" s="212" t="s">
        <v>83</v>
      </c>
      <c r="AV822" s="14" t="s">
        <v>157</v>
      </c>
      <c r="AW822" s="14" t="s">
        <v>34</v>
      </c>
      <c r="AX822" s="14" t="s">
        <v>81</v>
      </c>
      <c r="AY822" s="212" t="s">
        <v>150</v>
      </c>
    </row>
    <row r="823" spans="1:65" s="2" customFormat="1" ht="66.75" customHeight="1">
      <c r="A823" s="37"/>
      <c r="B823" s="38"/>
      <c r="C823" s="172" t="s">
        <v>953</v>
      </c>
      <c r="D823" s="172" t="s">
        <v>152</v>
      </c>
      <c r="E823" s="173" t="s">
        <v>954</v>
      </c>
      <c r="F823" s="174" t="s">
        <v>955</v>
      </c>
      <c r="G823" s="175" t="s">
        <v>784</v>
      </c>
      <c r="H823" s="244"/>
      <c r="I823" s="177"/>
      <c r="J823" s="178">
        <f>ROUND(I823*H823,2)</f>
        <v>0</v>
      </c>
      <c r="K823" s="174" t="s">
        <v>156</v>
      </c>
      <c r="L823" s="42"/>
      <c r="M823" s="179" t="s">
        <v>21</v>
      </c>
      <c r="N823" s="180" t="s">
        <v>44</v>
      </c>
      <c r="O823" s="67"/>
      <c r="P823" s="181">
        <f>O823*H823</f>
        <v>0</v>
      </c>
      <c r="Q823" s="181">
        <v>0</v>
      </c>
      <c r="R823" s="181">
        <f>Q823*H823</f>
        <v>0</v>
      </c>
      <c r="S823" s="181">
        <v>0</v>
      </c>
      <c r="T823" s="182">
        <f>S823*H823</f>
        <v>0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83" t="s">
        <v>202</v>
      </c>
      <c r="AT823" s="183" t="s">
        <v>152</v>
      </c>
      <c r="AU823" s="183" t="s">
        <v>83</v>
      </c>
      <c r="AY823" s="20" t="s">
        <v>150</v>
      </c>
      <c r="BE823" s="184">
        <f>IF(N823="základní",J823,0)</f>
        <v>0</v>
      </c>
      <c r="BF823" s="184">
        <f>IF(N823="snížená",J823,0)</f>
        <v>0</v>
      </c>
      <c r="BG823" s="184">
        <f>IF(N823="zákl. přenesená",J823,0)</f>
        <v>0</v>
      </c>
      <c r="BH823" s="184">
        <f>IF(N823="sníž. přenesená",J823,0)</f>
        <v>0</v>
      </c>
      <c r="BI823" s="184">
        <f>IF(N823="nulová",J823,0)</f>
        <v>0</v>
      </c>
      <c r="BJ823" s="20" t="s">
        <v>81</v>
      </c>
      <c r="BK823" s="184">
        <f>ROUND(I823*H823,2)</f>
        <v>0</v>
      </c>
      <c r="BL823" s="20" t="s">
        <v>202</v>
      </c>
      <c r="BM823" s="183" t="s">
        <v>956</v>
      </c>
    </row>
    <row r="824" spans="1:65" s="2" customFormat="1" ht="11.25">
      <c r="A824" s="37"/>
      <c r="B824" s="38"/>
      <c r="C824" s="39"/>
      <c r="D824" s="185" t="s">
        <v>158</v>
      </c>
      <c r="E824" s="39"/>
      <c r="F824" s="186" t="s">
        <v>957</v>
      </c>
      <c r="G824" s="39"/>
      <c r="H824" s="39"/>
      <c r="I824" s="187"/>
      <c r="J824" s="39"/>
      <c r="K824" s="39"/>
      <c r="L824" s="42"/>
      <c r="M824" s="188"/>
      <c r="N824" s="189"/>
      <c r="O824" s="67"/>
      <c r="P824" s="67"/>
      <c r="Q824" s="67"/>
      <c r="R824" s="67"/>
      <c r="S824" s="67"/>
      <c r="T824" s="68"/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T824" s="20" t="s">
        <v>158</v>
      </c>
      <c r="AU824" s="20" t="s">
        <v>83</v>
      </c>
    </row>
    <row r="825" spans="1:65" s="12" customFormat="1" ht="22.9" customHeight="1">
      <c r="B825" s="156"/>
      <c r="C825" s="157"/>
      <c r="D825" s="158" t="s">
        <v>72</v>
      </c>
      <c r="E825" s="170" t="s">
        <v>958</v>
      </c>
      <c r="F825" s="170" t="s">
        <v>959</v>
      </c>
      <c r="G825" s="157"/>
      <c r="H825" s="157"/>
      <c r="I825" s="160"/>
      <c r="J825" s="171">
        <f>BK825</f>
        <v>0</v>
      </c>
      <c r="K825" s="157"/>
      <c r="L825" s="162"/>
      <c r="M825" s="163"/>
      <c r="N825" s="164"/>
      <c r="O825" s="164"/>
      <c r="P825" s="165">
        <f>SUM(P826:P844)</f>
        <v>0</v>
      </c>
      <c r="Q825" s="164"/>
      <c r="R825" s="165">
        <f>SUM(R826:R844)</f>
        <v>0</v>
      </c>
      <c r="S825" s="164"/>
      <c r="T825" s="166">
        <f>SUM(T826:T844)</f>
        <v>0</v>
      </c>
      <c r="AR825" s="167" t="s">
        <v>83</v>
      </c>
      <c r="AT825" s="168" t="s">
        <v>72</v>
      </c>
      <c r="AU825" s="168" t="s">
        <v>81</v>
      </c>
      <c r="AY825" s="167" t="s">
        <v>150</v>
      </c>
      <c r="BK825" s="169">
        <f>SUM(BK826:BK844)</f>
        <v>0</v>
      </c>
    </row>
    <row r="826" spans="1:65" s="2" customFormat="1" ht="37.9" customHeight="1">
      <c r="A826" s="37"/>
      <c r="B826" s="38"/>
      <c r="C826" s="172" t="s">
        <v>625</v>
      </c>
      <c r="D826" s="172" t="s">
        <v>152</v>
      </c>
      <c r="E826" s="173" t="s">
        <v>960</v>
      </c>
      <c r="F826" s="174" t="s">
        <v>961</v>
      </c>
      <c r="G826" s="175" t="s">
        <v>190</v>
      </c>
      <c r="H826" s="176">
        <v>5</v>
      </c>
      <c r="I826" s="177"/>
      <c r="J826" s="178">
        <f>ROUND(I826*H826,2)</f>
        <v>0</v>
      </c>
      <c r="K826" s="174" t="s">
        <v>156</v>
      </c>
      <c r="L826" s="42"/>
      <c r="M826" s="179" t="s">
        <v>21</v>
      </c>
      <c r="N826" s="180" t="s">
        <v>44</v>
      </c>
      <c r="O826" s="67"/>
      <c r="P826" s="181">
        <f>O826*H826</f>
        <v>0</v>
      </c>
      <c r="Q826" s="181">
        <v>0</v>
      </c>
      <c r="R826" s="181">
        <f>Q826*H826</f>
        <v>0</v>
      </c>
      <c r="S826" s="181">
        <v>0</v>
      </c>
      <c r="T826" s="182">
        <f>S826*H826</f>
        <v>0</v>
      </c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R826" s="183" t="s">
        <v>202</v>
      </c>
      <c r="AT826" s="183" t="s">
        <v>152</v>
      </c>
      <c r="AU826" s="183" t="s">
        <v>83</v>
      </c>
      <c r="AY826" s="20" t="s">
        <v>150</v>
      </c>
      <c r="BE826" s="184">
        <f>IF(N826="základní",J826,0)</f>
        <v>0</v>
      </c>
      <c r="BF826" s="184">
        <f>IF(N826="snížená",J826,0)</f>
        <v>0</v>
      </c>
      <c r="BG826" s="184">
        <f>IF(N826="zákl. přenesená",J826,0)</f>
        <v>0</v>
      </c>
      <c r="BH826" s="184">
        <f>IF(N826="sníž. přenesená",J826,0)</f>
        <v>0</v>
      </c>
      <c r="BI826" s="184">
        <f>IF(N826="nulová",J826,0)</f>
        <v>0</v>
      </c>
      <c r="BJ826" s="20" t="s">
        <v>81</v>
      </c>
      <c r="BK826" s="184">
        <f>ROUND(I826*H826,2)</f>
        <v>0</v>
      </c>
      <c r="BL826" s="20" t="s">
        <v>202</v>
      </c>
      <c r="BM826" s="183" t="s">
        <v>962</v>
      </c>
    </row>
    <row r="827" spans="1:65" s="2" customFormat="1" ht="11.25">
      <c r="A827" s="37"/>
      <c r="B827" s="38"/>
      <c r="C827" s="39"/>
      <c r="D827" s="185" t="s">
        <v>158</v>
      </c>
      <c r="E827" s="39"/>
      <c r="F827" s="186" t="s">
        <v>963</v>
      </c>
      <c r="G827" s="39"/>
      <c r="H827" s="39"/>
      <c r="I827" s="187"/>
      <c r="J827" s="39"/>
      <c r="K827" s="39"/>
      <c r="L827" s="42"/>
      <c r="M827" s="188"/>
      <c r="N827" s="189"/>
      <c r="O827" s="67"/>
      <c r="P827" s="67"/>
      <c r="Q827" s="67"/>
      <c r="R827" s="67"/>
      <c r="S827" s="67"/>
      <c r="T827" s="68"/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T827" s="20" t="s">
        <v>158</v>
      </c>
      <c r="AU827" s="20" t="s">
        <v>83</v>
      </c>
    </row>
    <row r="828" spans="1:65" s="13" customFormat="1" ht="11.25">
      <c r="B828" s="190"/>
      <c r="C828" s="191"/>
      <c r="D828" s="192" t="s">
        <v>160</v>
      </c>
      <c r="E828" s="193" t="s">
        <v>21</v>
      </c>
      <c r="F828" s="194" t="s">
        <v>964</v>
      </c>
      <c r="G828" s="191"/>
      <c r="H828" s="195">
        <v>5</v>
      </c>
      <c r="I828" s="196"/>
      <c r="J828" s="191"/>
      <c r="K828" s="191"/>
      <c r="L828" s="197"/>
      <c r="M828" s="198"/>
      <c r="N828" s="199"/>
      <c r="O828" s="199"/>
      <c r="P828" s="199"/>
      <c r="Q828" s="199"/>
      <c r="R828" s="199"/>
      <c r="S828" s="199"/>
      <c r="T828" s="200"/>
      <c r="AT828" s="201" t="s">
        <v>160</v>
      </c>
      <c r="AU828" s="201" t="s">
        <v>83</v>
      </c>
      <c r="AV828" s="13" t="s">
        <v>83</v>
      </c>
      <c r="AW828" s="13" t="s">
        <v>34</v>
      </c>
      <c r="AX828" s="13" t="s">
        <v>73</v>
      </c>
      <c r="AY828" s="201" t="s">
        <v>150</v>
      </c>
    </row>
    <row r="829" spans="1:65" s="14" customFormat="1" ht="11.25">
      <c r="B829" s="202"/>
      <c r="C829" s="203"/>
      <c r="D829" s="192" t="s">
        <v>160</v>
      </c>
      <c r="E829" s="204" t="s">
        <v>21</v>
      </c>
      <c r="F829" s="205" t="s">
        <v>162</v>
      </c>
      <c r="G829" s="203"/>
      <c r="H829" s="206">
        <v>5</v>
      </c>
      <c r="I829" s="207"/>
      <c r="J829" s="203"/>
      <c r="K829" s="203"/>
      <c r="L829" s="208"/>
      <c r="M829" s="209"/>
      <c r="N829" s="210"/>
      <c r="O829" s="210"/>
      <c r="P829" s="210"/>
      <c r="Q829" s="210"/>
      <c r="R829" s="210"/>
      <c r="S829" s="210"/>
      <c r="T829" s="211"/>
      <c r="AT829" s="212" t="s">
        <v>160</v>
      </c>
      <c r="AU829" s="212" t="s">
        <v>83</v>
      </c>
      <c r="AV829" s="14" t="s">
        <v>157</v>
      </c>
      <c r="AW829" s="14" t="s">
        <v>34</v>
      </c>
      <c r="AX829" s="14" t="s">
        <v>81</v>
      </c>
      <c r="AY829" s="212" t="s">
        <v>150</v>
      </c>
    </row>
    <row r="830" spans="1:65" s="2" customFormat="1" ht="49.15" customHeight="1">
      <c r="A830" s="37"/>
      <c r="B830" s="38"/>
      <c r="C830" s="223" t="s">
        <v>965</v>
      </c>
      <c r="D830" s="223" t="s">
        <v>301</v>
      </c>
      <c r="E830" s="224" t="s">
        <v>966</v>
      </c>
      <c r="F830" s="225" t="s">
        <v>967</v>
      </c>
      <c r="G830" s="226" t="s">
        <v>190</v>
      </c>
      <c r="H830" s="227">
        <v>5</v>
      </c>
      <c r="I830" s="228"/>
      <c r="J830" s="229">
        <f>ROUND(I830*H830,2)</f>
        <v>0</v>
      </c>
      <c r="K830" s="225" t="s">
        <v>284</v>
      </c>
      <c r="L830" s="230"/>
      <c r="M830" s="231" t="s">
        <v>21</v>
      </c>
      <c r="N830" s="232" t="s">
        <v>44</v>
      </c>
      <c r="O830" s="67"/>
      <c r="P830" s="181">
        <f>O830*H830</f>
        <v>0</v>
      </c>
      <c r="Q830" s="181">
        <v>0</v>
      </c>
      <c r="R830" s="181">
        <f>Q830*H830</f>
        <v>0</v>
      </c>
      <c r="S830" s="181">
        <v>0</v>
      </c>
      <c r="T830" s="182">
        <f>S830*H830</f>
        <v>0</v>
      </c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R830" s="183" t="s">
        <v>277</v>
      </c>
      <c r="AT830" s="183" t="s">
        <v>301</v>
      </c>
      <c r="AU830" s="183" t="s">
        <v>83</v>
      </c>
      <c r="AY830" s="20" t="s">
        <v>150</v>
      </c>
      <c r="BE830" s="184">
        <f>IF(N830="základní",J830,0)</f>
        <v>0</v>
      </c>
      <c r="BF830" s="184">
        <f>IF(N830="snížená",J830,0)</f>
        <v>0</v>
      </c>
      <c r="BG830" s="184">
        <f>IF(N830="zákl. přenesená",J830,0)</f>
        <v>0</v>
      </c>
      <c r="BH830" s="184">
        <f>IF(N830="sníž. přenesená",J830,0)</f>
        <v>0</v>
      </c>
      <c r="BI830" s="184">
        <f>IF(N830="nulová",J830,0)</f>
        <v>0</v>
      </c>
      <c r="BJ830" s="20" t="s">
        <v>81</v>
      </c>
      <c r="BK830" s="184">
        <f>ROUND(I830*H830,2)</f>
        <v>0</v>
      </c>
      <c r="BL830" s="20" t="s">
        <v>202</v>
      </c>
      <c r="BM830" s="183" t="s">
        <v>968</v>
      </c>
    </row>
    <row r="831" spans="1:65" s="2" customFormat="1" ht="37.9" customHeight="1">
      <c r="A831" s="37"/>
      <c r="B831" s="38"/>
      <c r="C831" s="172" t="s">
        <v>629</v>
      </c>
      <c r="D831" s="172" t="s">
        <v>152</v>
      </c>
      <c r="E831" s="173" t="s">
        <v>969</v>
      </c>
      <c r="F831" s="174" t="s">
        <v>970</v>
      </c>
      <c r="G831" s="175" t="s">
        <v>190</v>
      </c>
      <c r="H831" s="176">
        <v>11</v>
      </c>
      <c r="I831" s="177"/>
      <c r="J831" s="178">
        <f>ROUND(I831*H831,2)</f>
        <v>0</v>
      </c>
      <c r="K831" s="174" t="s">
        <v>156</v>
      </c>
      <c r="L831" s="42"/>
      <c r="M831" s="179" t="s">
        <v>21</v>
      </c>
      <c r="N831" s="180" t="s">
        <v>44</v>
      </c>
      <c r="O831" s="67"/>
      <c r="P831" s="181">
        <f>O831*H831</f>
        <v>0</v>
      </c>
      <c r="Q831" s="181">
        <v>0</v>
      </c>
      <c r="R831" s="181">
        <f>Q831*H831</f>
        <v>0</v>
      </c>
      <c r="S831" s="181">
        <v>0</v>
      </c>
      <c r="T831" s="182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183" t="s">
        <v>202</v>
      </c>
      <c r="AT831" s="183" t="s">
        <v>152</v>
      </c>
      <c r="AU831" s="183" t="s">
        <v>83</v>
      </c>
      <c r="AY831" s="20" t="s">
        <v>150</v>
      </c>
      <c r="BE831" s="184">
        <f>IF(N831="základní",J831,0)</f>
        <v>0</v>
      </c>
      <c r="BF831" s="184">
        <f>IF(N831="snížená",J831,0)</f>
        <v>0</v>
      </c>
      <c r="BG831" s="184">
        <f>IF(N831="zákl. přenesená",J831,0)</f>
        <v>0</v>
      </c>
      <c r="BH831" s="184">
        <f>IF(N831="sníž. přenesená",J831,0)</f>
        <v>0</v>
      </c>
      <c r="BI831" s="184">
        <f>IF(N831="nulová",J831,0)</f>
        <v>0</v>
      </c>
      <c r="BJ831" s="20" t="s">
        <v>81</v>
      </c>
      <c r="BK831" s="184">
        <f>ROUND(I831*H831,2)</f>
        <v>0</v>
      </c>
      <c r="BL831" s="20" t="s">
        <v>202</v>
      </c>
      <c r="BM831" s="183" t="s">
        <v>971</v>
      </c>
    </row>
    <row r="832" spans="1:65" s="2" customFormat="1" ht="11.25">
      <c r="A832" s="37"/>
      <c r="B832" s="38"/>
      <c r="C832" s="39"/>
      <c r="D832" s="185" t="s">
        <v>158</v>
      </c>
      <c r="E832" s="39"/>
      <c r="F832" s="186" t="s">
        <v>972</v>
      </c>
      <c r="G832" s="39"/>
      <c r="H832" s="39"/>
      <c r="I832" s="187"/>
      <c r="J832" s="39"/>
      <c r="K832" s="39"/>
      <c r="L832" s="42"/>
      <c r="M832" s="188"/>
      <c r="N832" s="189"/>
      <c r="O832" s="67"/>
      <c r="P832" s="67"/>
      <c r="Q832" s="67"/>
      <c r="R832" s="67"/>
      <c r="S832" s="67"/>
      <c r="T832" s="68"/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T832" s="20" t="s">
        <v>158</v>
      </c>
      <c r="AU832" s="20" t="s">
        <v>83</v>
      </c>
    </row>
    <row r="833" spans="1:65" s="13" customFormat="1" ht="11.25">
      <c r="B833" s="190"/>
      <c r="C833" s="191"/>
      <c r="D833" s="192" t="s">
        <v>160</v>
      </c>
      <c r="E833" s="193" t="s">
        <v>21</v>
      </c>
      <c r="F833" s="194" t="s">
        <v>973</v>
      </c>
      <c r="G833" s="191"/>
      <c r="H833" s="195">
        <v>9</v>
      </c>
      <c r="I833" s="196"/>
      <c r="J833" s="191"/>
      <c r="K833" s="191"/>
      <c r="L833" s="197"/>
      <c r="M833" s="198"/>
      <c r="N833" s="199"/>
      <c r="O833" s="199"/>
      <c r="P833" s="199"/>
      <c r="Q833" s="199"/>
      <c r="R833" s="199"/>
      <c r="S833" s="199"/>
      <c r="T833" s="200"/>
      <c r="AT833" s="201" t="s">
        <v>160</v>
      </c>
      <c r="AU833" s="201" t="s">
        <v>83</v>
      </c>
      <c r="AV833" s="13" t="s">
        <v>83</v>
      </c>
      <c r="AW833" s="13" t="s">
        <v>34</v>
      </c>
      <c r="AX833" s="13" t="s">
        <v>73</v>
      </c>
      <c r="AY833" s="201" t="s">
        <v>150</v>
      </c>
    </row>
    <row r="834" spans="1:65" s="13" customFormat="1" ht="11.25">
      <c r="B834" s="190"/>
      <c r="C834" s="191"/>
      <c r="D834" s="192" t="s">
        <v>160</v>
      </c>
      <c r="E834" s="193" t="s">
        <v>21</v>
      </c>
      <c r="F834" s="194" t="s">
        <v>974</v>
      </c>
      <c r="G834" s="191"/>
      <c r="H834" s="195">
        <v>2</v>
      </c>
      <c r="I834" s="196"/>
      <c r="J834" s="191"/>
      <c r="K834" s="191"/>
      <c r="L834" s="197"/>
      <c r="M834" s="198"/>
      <c r="N834" s="199"/>
      <c r="O834" s="199"/>
      <c r="P834" s="199"/>
      <c r="Q834" s="199"/>
      <c r="R834" s="199"/>
      <c r="S834" s="199"/>
      <c r="T834" s="200"/>
      <c r="AT834" s="201" t="s">
        <v>160</v>
      </c>
      <c r="AU834" s="201" t="s">
        <v>83</v>
      </c>
      <c r="AV834" s="13" t="s">
        <v>83</v>
      </c>
      <c r="AW834" s="13" t="s">
        <v>34</v>
      </c>
      <c r="AX834" s="13" t="s">
        <v>73</v>
      </c>
      <c r="AY834" s="201" t="s">
        <v>150</v>
      </c>
    </row>
    <row r="835" spans="1:65" s="14" customFormat="1" ht="11.25">
      <c r="B835" s="202"/>
      <c r="C835" s="203"/>
      <c r="D835" s="192" t="s">
        <v>160</v>
      </c>
      <c r="E835" s="204" t="s">
        <v>21</v>
      </c>
      <c r="F835" s="205" t="s">
        <v>162</v>
      </c>
      <c r="G835" s="203"/>
      <c r="H835" s="206">
        <v>11</v>
      </c>
      <c r="I835" s="207"/>
      <c r="J835" s="203"/>
      <c r="K835" s="203"/>
      <c r="L835" s="208"/>
      <c r="M835" s="209"/>
      <c r="N835" s="210"/>
      <c r="O835" s="210"/>
      <c r="P835" s="210"/>
      <c r="Q835" s="210"/>
      <c r="R835" s="210"/>
      <c r="S835" s="210"/>
      <c r="T835" s="211"/>
      <c r="AT835" s="212" t="s">
        <v>160</v>
      </c>
      <c r="AU835" s="212" t="s">
        <v>83</v>
      </c>
      <c r="AV835" s="14" t="s">
        <v>157</v>
      </c>
      <c r="AW835" s="14" t="s">
        <v>34</v>
      </c>
      <c r="AX835" s="14" t="s">
        <v>81</v>
      </c>
      <c r="AY835" s="212" t="s">
        <v>150</v>
      </c>
    </row>
    <row r="836" spans="1:65" s="2" customFormat="1" ht="49.15" customHeight="1">
      <c r="A836" s="37"/>
      <c r="B836" s="38"/>
      <c r="C836" s="223" t="s">
        <v>975</v>
      </c>
      <c r="D836" s="223" t="s">
        <v>301</v>
      </c>
      <c r="E836" s="224" t="s">
        <v>976</v>
      </c>
      <c r="F836" s="225" t="s">
        <v>977</v>
      </c>
      <c r="G836" s="226" t="s">
        <v>190</v>
      </c>
      <c r="H836" s="227">
        <v>5</v>
      </c>
      <c r="I836" s="228"/>
      <c r="J836" s="229">
        <f>ROUND(I836*H836,2)</f>
        <v>0</v>
      </c>
      <c r="K836" s="225" t="s">
        <v>978</v>
      </c>
      <c r="L836" s="230"/>
      <c r="M836" s="231" t="s">
        <v>21</v>
      </c>
      <c r="N836" s="232" t="s">
        <v>44</v>
      </c>
      <c r="O836" s="67"/>
      <c r="P836" s="181">
        <f>O836*H836</f>
        <v>0</v>
      </c>
      <c r="Q836" s="181">
        <v>0</v>
      </c>
      <c r="R836" s="181">
        <f>Q836*H836</f>
        <v>0</v>
      </c>
      <c r="S836" s="181">
        <v>0</v>
      </c>
      <c r="T836" s="182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183" t="s">
        <v>277</v>
      </c>
      <c r="AT836" s="183" t="s">
        <v>301</v>
      </c>
      <c r="AU836" s="183" t="s">
        <v>83</v>
      </c>
      <c r="AY836" s="20" t="s">
        <v>150</v>
      </c>
      <c r="BE836" s="184">
        <f>IF(N836="základní",J836,0)</f>
        <v>0</v>
      </c>
      <c r="BF836" s="184">
        <f>IF(N836="snížená",J836,0)</f>
        <v>0</v>
      </c>
      <c r="BG836" s="184">
        <f>IF(N836="zákl. přenesená",J836,0)</f>
        <v>0</v>
      </c>
      <c r="BH836" s="184">
        <f>IF(N836="sníž. přenesená",J836,0)</f>
        <v>0</v>
      </c>
      <c r="BI836" s="184">
        <f>IF(N836="nulová",J836,0)</f>
        <v>0</v>
      </c>
      <c r="BJ836" s="20" t="s">
        <v>81</v>
      </c>
      <c r="BK836" s="184">
        <f>ROUND(I836*H836,2)</f>
        <v>0</v>
      </c>
      <c r="BL836" s="20" t="s">
        <v>202</v>
      </c>
      <c r="BM836" s="183" t="s">
        <v>979</v>
      </c>
    </row>
    <row r="837" spans="1:65" s="2" customFormat="1" ht="49.15" customHeight="1">
      <c r="A837" s="37"/>
      <c r="B837" s="38"/>
      <c r="C837" s="223" t="s">
        <v>634</v>
      </c>
      <c r="D837" s="223" t="s">
        <v>301</v>
      </c>
      <c r="E837" s="224" t="s">
        <v>980</v>
      </c>
      <c r="F837" s="225" t="s">
        <v>981</v>
      </c>
      <c r="G837" s="226" t="s">
        <v>190</v>
      </c>
      <c r="H837" s="227">
        <v>2</v>
      </c>
      <c r="I837" s="228"/>
      <c r="J837" s="229">
        <f>ROUND(I837*H837,2)</f>
        <v>0</v>
      </c>
      <c r="K837" s="225" t="s">
        <v>284</v>
      </c>
      <c r="L837" s="230"/>
      <c r="M837" s="231" t="s">
        <v>21</v>
      </c>
      <c r="N837" s="232" t="s">
        <v>44</v>
      </c>
      <c r="O837" s="67"/>
      <c r="P837" s="181">
        <f>O837*H837</f>
        <v>0</v>
      </c>
      <c r="Q837" s="181">
        <v>0</v>
      </c>
      <c r="R837" s="181">
        <f>Q837*H837</f>
        <v>0</v>
      </c>
      <c r="S837" s="181">
        <v>0</v>
      </c>
      <c r="T837" s="182">
        <f>S837*H837</f>
        <v>0</v>
      </c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R837" s="183" t="s">
        <v>277</v>
      </c>
      <c r="AT837" s="183" t="s">
        <v>301</v>
      </c>
      <c r="AU837" s="183" t="s">
        <v>83</v>
      </c>
      <c r="AY837" s="20" t="s">
        <v>150</v>
      </c>
      <c r="BE837" s="184">
        <f>IF(N837="základní",J837,0)</f>
        <v>0</v>
      </c>
      <c r="BF837" s="184">
        <f>IF(N837="snížená",J837,0)</f>
        <v>0</v>
      </c>
      <c r="BG837" s="184">
        <f>IF(N837="zákl. přenesená",J837,0)</f>
        <v>0</v>
      </c>
      <c r="BH837" s="184">
        <f>IF(N837="sníž. přenesená",J837,0)</f>
        <v>0</v>
      </c>
      <c r="BI837" s="184">
        <f>IF(N837="nulová",J837,0)</f>
        <v>0</v>
      </c>
      <c r="BJ837" s="20" t="s">
        <v>81</v>
      </c>
      <c r="BK837" s="184">
        <f>ROUND(I837*H837,2)</f>
        <v>0</v>
      </c>
      <c r="BL837" s="20" t="s">
        <v>202</v>
      </c>
      <c r="BM837" s="183" t="s">
        <v>982</v>
      </c>
    </row>
    <row r="838" spans="1:65" s="2" customFormat="1" ht="24.2" customHeight="1">
      <c r="A838" s="37"/>
      <c r="B838" s="38"/>
      <c r="C838" s="172" t="s">
        <v>983</v>
      </c>
      <c r="D838" s="172" t="s">
        <v>152</v>
      </c>
      <c r="E838" s="173" t="s">
        <v>984</v>
      </c>
      <c r="F838" s="174" t="s">
        <v>985</v>
      </c>
      <c r="G838" s="175" t="s">
        <v>190</v>
      </c>
      <c r="H838" s="176">
        <v>9</v>
      </c>
      <c r="I838" s="177"/>
      <c r="J838" s="178">
        <f>ROUND(I838*H838,2)</f>
        <v>0</v>
      </c>
      <c r="K838" s="174" t="s">
        <v>156</v>
      </c>
      <c r="L838" s="42"/>
      <c r="M838" s="179" t="s">
        <v>21</v>
      </c>
      <c r="N838" s="180" t="s">
        <v>44</v>
      </c>
      <c r="O838" s="67"/>
      <c r="P838" s="181">
        <f>O838*H838</f>
        <v>0</v>
      </c>
      <c r="Q838" s="181">
        <v>0</v>
      </c>
      <c r="R838" s="181">
        <f>Q838*H838</f>
        <v>0</v>
      </c>
      <c r="S838" s="181">
        <v>0</v>
      </c>
      <c r="T838" s="182">
        <f>S838*H838</f>
        <v>0</v>
      </c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R838" s="183" t="s">
        <v>202</v>
      </c>
      <c r="AT838" s="183" t="s">
        <v>152</v>
      </c>
      <c r="AU838" s="183" t="s">
        <v>83</v>
      </c>
      <c r="AY838" s="20" t="s">
        <v>150</v>
      </c>
      <c r="BE838" s="184">
        <f>IF(N838="základní",J838,0)</f>
        <v>0</v>
      </c>
      <c r="BF838" s="184">
        <f>IF(N838="snížená",J838,0)</f>
        <v>0</v>
      </c>
      <c r="BG838" s="184">
        <f>IF(N838="zákl. přenesená",J838,0)</f>
        <v>0</v>
      </c>
      <c r="BH838" s="184">
        <f>IF(N838="sníž. přenesená",J838,0)</f>
        <v>0</v>
      </c>
      <c r="BI838" s="184">
        <f>IF(N838="nulová",J838,0)</f>
        <v>0</v>
      </c>
      <c r="BJ838" s="20" t="s">
        <v>81</v>
      </c>
      <c r="BK838" s="184">
        <f>ROUND(I838*H838,2)</f>
        <v>0</v>
      </c>
      <c r="BL838" s="20" t="s">
        <v>202</v>
      </c>
      <c r="BM838" s="183" t="s">
        <v>986</v>
      </c>
    </row>
    <row r="839" spans="1:65" s="2" customFormat="1" ht="11.25">
      <c r="A839" s="37"/>
      <c r="B839" s="38"/>
      <c r="C839" s="39"/>
      <c r="D839" s="185" t="s">
        <v>158</v>
      </c>
      <c r="E839" s="39"/>
      <c r="F839" s="186" t="s">
        <v>987</v>
      </c>
      <c r="G839" s="39"/>
      <c r="H839" s="39"/>
      <c r="I839" s="187"/>
      <c r="J839" s="39"/>
      <c r="K839" s="39"/>
      <c r="L839" s="42"/>
      <c r="M839" s="188"/>
      <c r="N839" s="189"/>
      <c r="O839" s="67"/>
      <c r="P839" s="67"/>
      <c r="Q839" s="67"/>
      <c r="R839" s="67"/>
      <c r="S839" s="67"/>
      <c r="T839" s="68"/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T839" s="20" t="s">
        <v>158</v>
      </c>
      <c r="AU839" s="20" t="s">
        <v>83</v>
      </c>
    </row>
    <row r="840" spans="1:65" s="15" customFormat="1" ht="11.25">
      <c r="B840" s="213"/>
      <c r="C840" s="214"/>
      <c r="D840" s="192" t="s">
        <v>160</v>
      </c>
      <c r="E840" s="215" t="s">
        <v>21</v>
      </c>
      <c r="F840" s="216" t="s">
        <v>204</v>
      </c>
      <c r="G840" s="214"/>
      <c r="H840" s="215" t="s">
        <v>21</v>
      </c>
      <c r="I840" s="217"/>
      <c r="J840" s="214"/>
      <c r="K840" s="214"/>
      <c r="L840" s="218"/>
      <c r="M840" s="219"/>
      <c r="N840" s="220"/>
      <c r="O840" s="220"/>
      <c r="P840" s="220"/>
      <c r="Q840" s="220"/>
      <c r="R840" s="220"/>
      <c r="S840" s="220"/>
      <c r="T840" s="221"/>
      <c r="AT840" s="222" t="s">
        <v>160</v>
      </c>
      <c r="AU840" s="222" t="s">
        <v>83</v>
      </c>
      <c r="AV840" s="15" t="s">
        <v>81</v>
      </c>
      <c r="AW840" s="15" t="s">
        <v>34</v>
      </c>
      <c r="AX840" s="15" t="s">
        <v>73</v>
      </c>
      <c r="AY840" s="222" t="s">
        <v>150</v>
      </c>
    </row>
    <row r="841" spans="1:65" s="13" customFormat="1" ht="11.25">
      <c r="B841" s="190"/>
      <c r="C841" s="191"/>
      <c r="D841" s="192" t="s">
        <v>160</v>
      </c>
      <c r="E841" s="193" t="s">
        <v>21</v>
      </c>
      <c r="F841" s="194" t="s">
        <v>988</v>
      </c>
      <c r="G841" s="191"/>
      <c r="H841" s="195">
        <v>9</v>
      </c>
      <c r="I841" s="196"/>
      <c r="J841" s="191"/>
      <c r="K841" s="191"/>
      <c r="L841" s="197"/>
      <c r="M841" s="198"/>
      <c r="N841" s="199"/>
      <c r="O841" s="199"/>
      <c r="P841" s="199"/>
      <c r="Q841" s="199"/>
      <c r="R841" s="199"/>
      <c r="S841" s="199"/>
      <c r="T841" s="200"/>
      <c r="AT841" s="201" t="s">
        <v>160</v>
      </c>
      <c r="AU841" s="201" t="s">
        <v>83</v>
      </c>
      <c r="AV841" s="13" t="s">
        <v>83</v>
      </c>
      <c r="AW841" s="13" t="s">
        <v>34</v>
      </c>
      <c r="AX841" s="13" t="s">
        <v>73</v>
      </c>
      <c r="AY841" s="201" t="s">
        <v>150</v>
      </c>
    </row>
    <row r="842" spans="1:65" s="14" customFormat="1" ht="11.25">
      <c r="B842" s="202"/>
      <c r="C842" s="203"/>
      <c r="D842" s="192" t="s">
        <v>160</v>
      </c>
      <c r="E842" s="204" t="s">
        <v>21</v>
      </c>
      <c r="F842" s="205" t="s">
        <v>162</v>
      </c>
      <c r="G842" s="203"/>
      <c r="H842" s="206">
        <v>9</v>
      </c>
      <c r="I842" s="207"/>
      <c r="J842" s="203"/>
      <c r="K842" s="203"/>
      <c r="L842" s="208"/>
      <c r="M842" s="209"/>
      <c r="N842" s="210"/>
      <c r="O842" s="210"/>
      <c r="P842" s="210"/>
      <c r="Q842" s="210"/>
      <c r="R842" s="210"/>
      <c r="S842" s="210"/>
      <c r="T842" s="211"/>
      <c r="AT842" s="212" t="s">
        <v>160</v>
      </c>
      <c r="AU842" s="212" t="s">
        <v>83</v>
      </c>
      <c r="AV842" s="14" t="s">
        <v>157</v>
      </c>
      <c r="AW842" s="14" t="s">
        <v>34</v>
      </c>
      <c r="AX842" s="14" t="s">
        <v>81</v>
      </c>
      <c r="AY842" s="212" t="s">
        <v>150</v>
      </c>
    </row>
    <row r="843" spans="1:65" s="2" customFormat="1" ht="44.25" customHeight="1">
      <c r="A843" s="37"/>
      <c r="B843" s="38"/>
      <c r="C843" s="172" t="s">
        <v>639</v>
      </c>
      <c r="D843" s="172" t="s">
        <v>152</v>
      </c>
      <c r="E843" s="173" t="s">
        <v>989</v>
      </c>
      <c r="F843" s="174" t="s">
        <v>990</v>
      </c>
      <c r="G843" s="175" t="s">
        <v>784</v>
      </c>
      <c r="H843" s="244"/>
      <c r="I843" s="177"/>
      <c r="J843" s="178">
        <f>ROUND(I843*H843,2)</f>
        <v>0</v>
      </c>
      <c r="K843" s="174" t="s">
        <v>156</v>
      </c>
      <c r="L843" s="42"/>
      <c r="M843" s="179" t="s">
        <v>21</v>
      </c>
      <c r="N843" s="180" t="s">
        <v>44</v>
      </c>
      <c r="O843" s="67"/>
      <c r="P843" s="181">
        <f>O843*H843</f>
        <v>0</v>
      </c>
      <c r="Q843" s="181">
        <v>0</v>
      </c>
      <c r="R843" s="181">
        <f>Q843*H843</f>
        <v>0</v>
      </c>
      <c r="S843" s="181">
        <v>0</v>
      </c>
      <c r="T843" s="182">
        <f>S843*H843</f>
        <v>0</v>
      </c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R843" s="183" t="s">
        <v>202</v>
      </c>
      <c r="AT843" s="183" t="s">
        <v>152</v>
      </c>
      <c r="AU843" s="183" t="s">
        <v>83</v>
      </c>
      <c r="AY843" s="20" t="s">
        <v>150</v>
      </c>
      <c r="BE843" s="184">
        <f>IF(N843="základní",J843,0)</f>
        <v>0</v>
      </c>
      <c r="BF843" s="184">
        <f>IF(N843="snížená",J843,0)</f>
        <v>0</v>
      </c>
      <c r="BG843" s="184">
        <f>IF(N843="zákl. přenesená",J843,0)</f>
        <v>0</v>
      </c>
      <c r="BH843" s="184">
        <f>IF(N843="sníž. přenesená",J843,0)</f>
        <v>0</v>
      </c>
      <c r="BI843" s="184">
        <f>IF(N843="nulová",J843,0)</f>
        <v>0</v>
      </c>
      <c r="BJ843" s="20" t="s">
        <v>81</v>
      </c>
      <c r="BK843" s="184">
        <f>ROUND(I843*H843,2)</f>
        <v>0</v>
      </c>
      <c r="BL843" s="20" t="s">
        <v>202</v>
      </c>
      <c r="BM843" s="183" t="s">
        <v>991</v>
      </c>
    </row>
    <row r="844" spans="1:65" s="2" customFormat="1" ht="11.25">
      <c r="A844" s="37"/>
      <c r="B844" s="38"/>
      <c r="C844" s="39"/>
      <c r="D844" s="185" t="s">
        <v>158</v>
      </c>
      <c r="E844" s="39"/>
      <c r="F844" s="186" t="s">
        <v>992</v>
      </c>
      <c r="G844" s="39"/>
      <c r="H844" s="39"/>
      <c r="I844" s="187"/>
      <c r="J844" s="39"/>
      <c r="K844" s="39"/>
      <c r="L844" s="42"/>
      <c r="M844" s="188"/>
      <c r="N844" s="189"/>
      <c r="O844" s="67"/>
      <c r="P844" s="67"/>
      <c r="Q844" s="67"/>
      <c r="R844" s="67"/>
      <c r="S844" s="67"/>
      <c r="T844" s="68"/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T844" s="20" t="s">
        <v>158</v>
      </c>
      <c r="AU844" s="20" t="s">
        <v>83</v>
      </c>
    </row>
    <row r="845" spans="1:65" s="12" customFormat="1" ht="22.9" customHeight="1">
      <c r="B845" s="156"/>
      <c r="C845" s="157"/>
      <c r="D845" s="158" t="s">
        <v>72</v>
      </c>
      <c r="E845" s="170" t="s">
        <v>993</v>
      </c>
      <c r="F845" s="170" t="s">
        <v>994</v>
      </c>
      <c r="G845" s="157"/>
      <c r="H845" s="157"/>
      <c r="I845" s="160"/>
      <c r="J845" s="171">
        <f>BK845</f>
        <v>0</v>
      </c>
      <c r="K845" s="157"/>
      <c r="L845" s="162"/>
      <c r="M845" s="163"/>
      <c r="N845" s="164"/>
      <c r="O845" s="164"/>
      <c r="P845" s="165">
        <f>SUM(P846:P850)</f>
        <v>0</v>
      </c>
      <c r="Q845" s="164"/>
      <c r="R845" s="165">
        <f>SUM(R846:R850)</f>
        <v>0</v>
      </c>
      <c r="S845" s="164"/>
      <c r="T845" s="166">
        <f>SUM(T846:T850)</f>
        <v>0</v>
      </c>
      <c r="AR845" s="167" t="s">
        <v>83</v>
      </c>
      <c r="AT845" s="168" t="s">
        <v>72</v>
      </c>
      <c r="AU845" s="168" t="s">
        <v>81</v>
      </c>
      <c r="AY845" s="167" t="s">
        <v>150</v>
      </c>
      <c r="BK845" s="169">
        <f>SUM(BK846:BK850)</f>
        <v>0</v>
      </c>
    </row>
    <row r="846" spans="1:65" s="2" customFormat="1" ht="16.5" customHeight="1">
      <c r="A846" s="37"/>
      <c r="B846" s="38"/>
      <c r="C846" s="172" t="s">
        <v>995</v>
      </c>
      <c r="D846" s="172" t="s">
        <v>152</v>
      </c>
      <c r="E846" s="173" t="s">
        <v>996</v>
      </c>
      <c r="F846" s="174" t="s">
        <v>997</v>
      </c>
      <c r="G846" s="175" t="s">
        <v>182</v>
      </c>
      <c r="H846" s="176">
        <v>6.15</v>
      </c>
      <c r="I846" s="177"/>
      <c r="J846" s="178">
        <f>ROUND(I846*H846,2)</f>
        <v>0</v>
      </c>
      <c r="K846" s="174" t="s">
        <v>156</v>
      </c>
      <c r="L846" s="42"/>
      <c r="M846" s="179" t="s">
        <v>21</v>
      </c>
      <c r="N846" s="180" t="s">
        <v>44</v>
      </c>
      <c r="O846" s="67"/>
      <c r="P846" s="181">
        <f>O846*H846</f>
        <v>0</v>
      </c>
      <c r="Q846" s="181">
        <v>0</v>
      </c>
      <c r="R846" s="181">
        <f>Q846*H846</f>
        <v>0</v>
      </c>
      <c r="S846" s="181">
        <v>0</v>
      </c>
      <c r="T846" s="182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183" t="s">
        <v>202</v>
      </c>
      <c r="AT846" s="183" t="s">
        <v>152</v>
      </c>
      <c r="AU846" s="183" t="s">
        <v>83</v>
      </c>
      <c r="AY846" s="20" t="s">
        <v>150</v>
      </c>
      <c r="BE846" s="184">
        <f>IF(N846="základní",J846,0)</f>
        <v>0</v>
      </c>
      <c r="BF846" s="184">
        <f>IF(N846="snížená",J846,0)</f>
        <v>0</v>
      </c>
      <c r="BG846" s="184">
        <f>IF(N846="zákl. přenesená",J846,0)</f>
        <v>0</v>
      </c>
      <c r="BH846" s="184">
        <f>IF(N846="sníž. přenesená",J846,0)</f>
        <v>0</v>
      </c>
      <c r="BI846" s="184">
        <f>IF(N846="nulová",J846,0)</f>
        <v>0</v>
      </c>
      <c r="BJ846" s="20" t="s">
        <v>81</v>
      </c>
      <c r="BK846" s="184">
        <f>ROUND(I846*H846,2)</f>
        <v>0</v>
      </c>
      <c r="BL846" s="20" t="s">
        <v>202</v>
      </c>
      <c r="BM846" s="183" t="s">
        <v>998</v>
      </c>
    </row>
    <row r="847" spans="1:65" s="2" customFormat="1" ht="11.25">
      <c r="A847" s="37"/>
      <c r="B847" s="38"/>
      <c r="C847" s="39"/>
      <c r="D847" s="185" t="s">
        <v>158</v>
      </c>
      <c r="E847" s="39"/>
      <c r="F847" s="186" t="s">
        <v>999</v>
      </c>
      <c r="G847" s="39"/>
      <c r="H847" s="39"/>
      <c r="I847" s="187"/>
      <c r="J847" s="39"/>
      <c r="K847" s="39"/>
      <c r="L847" s="42"/>
      <c r="M847" s="188"/>
      <c r="N847" s="189"/>
      <c r="O847" s="67"/>
      <c r="P847" s="67"/>
      <c r="Q847" s="67"/>
      <c r="R847" s="67"/>
      <c r="S847" s="67"/>
      <c r="T847" s="68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T847" s="20" t="s">
        <v>158</v>
      </c>
      <c r="AU847" s="20" t="s">
        <v>83</v>
      </c>
    </row>
    <row r="848" spans="1:65" s="15" customFormat="1" ht="11.25">
      <c r="B848" s="213"/>
      <c r="C848" s="214"/>
      <c r="D848" s="192" t="s">
        <v>160</v>
      </c>
      <c r="E848" s="215" t="s">
        <v>21</v>
      </c>
      <c r="F848" s="216" t="s">
        <v>410</v>
      </c>
      <c r="G848" s="214"/>
      <c r="H848" s="215" t="s">
        <v>21</v>
      </c>
      <c r="I848" s="217"/>
      <c r="J848" s="214"/>
      <c r="K848" s="214"/>
      <c r="L848" s="218"/>
      <c r="M848" s="219"/>
      <c r="N848" s="220"/>
      <c r="O848" s="220"/>
      <c r="P848" s="220"/>
      <c r="Q848" s="220"/>
      <c r="R848" s="220"/>
      <c r="S848" s="220"/>
      <c r="T848" s="221"/>
      <c r="AT848" s="222" t="s">
        <v>160</v>
      </c>
      <c r="AU848" s="222" t="s">
        <v>83</v>
      </c>
      <c r="AV848" s="15" t="s">
        <v>81</v>
      </c>
      <c r="AW848" s="15" t="s">
        <v>34</v>
      </c>
      <c r="AX848" s="15" t="s">
        <v>73</v>
      </c>
      <c r="AY848" s="222" t="s">
        <v>150</v>
      </c>
    </row>
    <row r="849" spans="1:65" s="13" customFormat="1" ht="11.25">
      <c r="B849" s="190"/>
      <c r="C849" s="191"/>
      <c r="D849" s="192" t="s">
        <v>160</v>
      </c>
      <c r="E849" s="193" t="s">
        <v>21</v>
      </c>
      <c r="F849" s="194" t="s">
        <v>1000</v>
      </c>
      <c r="G849" s="191"/>
      <c r="H849" s="195">
        <v>6.15</v>
      </c>
      <c r="I849" s="196"/>
      <c r="J849" s="191"/>
      <c r="K849" s="191"/>
      <c r="L849" s="197"/>
      <c r="M849" s="198"/>
      <c r="N849" s="199"/>
      <c r="O849" s="199"/>
      <c r="P849" s="199"/>
      <c r="Q849" s="199"/>
      <c r="R849" s="199"/>
      <c r="S849" s="199"/>
      <c r="T849" s="200"/>
      <c r="AT849" s="201" t="s">
        <v>160</v>
      </c>
      <c r="AU849" s="201" t="s">
        <v>83</v>
      </c>
      <c r="AV849" s="13" t="s">
        <v>83</v>
      </c>
      <c r="AW849" s="13" t="s">
        <v>34</v>
      </c>
      <c r="AX849" s="13" t="s">
        <v>73</v>
      </c>
      <c r="AY849" s="201" t="s">
        <v>150</v>
      </c>
    </row>
    <row r="850" spans="1:65" s="14" customFormat="1" ht="11.25">
      <c r="B850" s="202"/>
      <c r="C850" s="203"/>
      <c r="D850" s="192" t="s">
        <v>160</v>
      </c>
      <c r="E850" s="204" t="s">
        <v>21</v>
      </c>
      <c r="F850" s="205" t="s">
        <v>162</v>
      </c>
      <c r="G850" s="203"/>
      <c r="H850" s="206">
        <v>6.15</v>
      </c>
      <c r="I850" s="207"/>
      <c r="J850" s="203"/>
      <c r="K850" s="203"/>
      <c r="L850" s="208"/>
      <c r="M850" s="209"/>
      <c r="N850" s="210"/>
      <c r="O850" s="210"/>
      <c r="P850" s="210"/>
      <c r="Q850" s="210"/>
      <c r="R850" s="210"/>
      <c r="S850" s="210"/>
      <c r="T850" s="211"/>
      <c r="AT850" s="212" t="s">
        <v>160</v>
      </c>
      <c r="AU850" s="212" t="s">
        <v>83</v>
      </c>
      <c r="AV850" s="14" t="s">
        <v>157</v>
      </c>
      <c r="AW850" s="14" t="s">
        <v>34</v>
      </c>
      <c r="AX850" s="14" t="s">
        <v>81</v>
      </c>
      <c r="AY850" s="212" t="s">
        <v>150</v>
      </c>
    </row>
    <row r="851" spans="1:65" s="12" customFormat="1" ht="22.9" customHeight="1">
      <c r="B851" s="156"/>
      <c r="C851" s="157"/>
      <c r="D851" s="158" t="s">
        <v>72</v>
      </c>
      <c r="E851" s="170" t="s">
        <v>1001</v>
      </c>
      <c r="F851" s="170" t="s">
        <v>1002</v>
      </c>
      <c r="G851" s="157"/>
      <c r="H851" s="157"/>
      <c r="I851" s="160"/>
      <c r="J851" s="171">
        <f>BK851</f>
        <v>0</v>
      </c>
      <c r="K851" s="157"/>
      <c r="L851" s="162"/>
      <c r="M851" s="163"/>
      <c r="N851" s="164"/>
      <c r="O851" s="164"/>
      <c r="P851" s="165">
        <f>SUM(P852:P905)</f>
        <v>0</v>
      </c>
      <c r="Q851" s="164"/>
      <c r="R851" s="165">
        <f>SUM(R852:R905)</f>
        <v>0</v>
      </c>
      <c r="S851" s="164"/>
      <c r="T851" s="166">
        <f>SUM(T852:T905)</f>
        <v>0</v>
      </c>
      <c r="AR851" s="167" t="s">
        <v>83</v>
      </c>
      <c r="AT851" s="168" t="s">
        <v>72</v>
      </c>
      <c r="AU851" s="168" t="s">
        <v>81</v>
      </c>
      <c r="AY851" s="167" t="s">
        <v>150</v>
      </c>
      <c r="BK851" s="169">
        <f>SUM(BK852:BK905)</f>
        <v>0</v>
      </c>
    </row>
    <row r="852" spans="1:65" s="2" customFormat="1" ht="16.5" customHeight="1">
      <c r="A852" s="37"/>
      <c r="B852" s="38"/>
      <c r="C852" s="172" t="s">
        <v>646</v>
      </c>
      <c r="D852" s="172" t="s">
        <v>152</v>
      </c>
      <c r="E852" s="173" t="s">
        <v>1003</v>
      </c>
      <c r="F852" s="174" t="s">
        <v>1004</v>
      </c>
      <c r="G852" s="175" t="s">
        <v>190</v>
      </c>
      <c r="H852" s="176">
        <v>1</v>
      </c>
      <c r="I852" s="177"/>
      <c r="J852" s="178">
        <f>ROUND(I852*H852,2)</f>
        <v>0</v>
      </c>
      <c r="K852" s="174" t="s">
        <v>284</v>
      </c>
      <c r="L852" s="42"/>
      <c r="M852" s="179" t="s">
        <v>21</v>
      </c>
      <c r="N852" s="180" t="s">
        <v>44</v>
      </c>
      <c r="O852" s="67"/>
      <c r="P852" s="181">
        <f>O852*H852</f>
        <v>0</v>
      </c>
      <c r="Q852" s="181">
        <v>0</v>
      </c>
      <c r="R852" s="181">
        <f>Q852*H852</f>
        <v>0</v>
      </c>
      <c r="S852" s="181">
        <v>0</v>
      </c>
      <c r="T852" s="182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183" t="s">
        <v>202</v>
      </c>
      <c r="AT852" s="183" t="s">
        <v>152</v>
      </c>
      <c r="AU852" s="183" t="s">
        <v>83</v>
      </c>
      <c r="AY852" s="20" t="s">
        <v>150</v>
      </c>
      <c r="BE852" s="184">
        <f>IF(N852="základní",J852,0)</f>
        <v>0</v>
      </c>
      <c r="BF852" s="184">
        <f>IF(N852="snížená",J852,0)</f>
        <v>0</v>
      </c>
      <c r="BG852" s="184">
        <f>IF(N852="zákl. přenesená",J852,0)</f>
        <v>0</v>
      </c>
      <c r="BH852" s="184">
        <f>IF(N852="sníž. přenesená",J852,0)</f>
        <v>0</v>
      </c>
      <c r="BI852" s="184">
        <f>IF(N852="nulová",J852,0)</f>
        <v>0</v>
      </c>
      <c r="BJ852" s="20" t="s">
        <v>81</v>
      </c>
      <c r="BK852" s="184">
        <f>ROUND(I852*H852,2)</f>
        <v>0</v>
      </c>
      <c r="BL852" s="20" t="s">
        <v>202</v>
      </c>
      <c r="BM852" s="183" t="s">
        <v>1005</v>
      </c>
    </row>
    <row r="853" spans="1:65" s="2" customFormat="1" ht="66.75" customHeight="1">
      <c r="A853" s="37"/>
      <c r="B853" s="38"/>
      <c r="C853" s="223" t="s">
        <v>1006</v>
      </c>
      <c r="D853" s="223" t="s">
        <v>301</v>
      </c>
      <c r="E853" s="224" t="s">
        <v>1007</v>
      </c>
      <c r="F853" s="225" t="s">
        <v>1008</v>
      </c>
      <c r="G853" s="226" t="s">
        <v>190</v>
      </c>
      <c r="H853" s="227">
        <v>1</v>
      </c>
      <c r="I853" s="228"/>
      <c r="J853" s="229">
        <f>ROUND(I853*H853,2)</f>
        <v>0</v>
      </c>
      <c r="K853" s="225" t="s">
        <v>284</v>
      </c>
      <c r="L853" s="230"/>
      <c r="M853" s="231" t="s">
        <v>21</v>
      </c>
      <c r="N853" s="232" t="s">
        <v>44</v>
      </c>
      <c r="O853" s="67"/>
      <c r="P853" s="181">
        <f>O853*H853</f>
        <v>0</v>
      </c>
      <c r="Q853" s="181">
        <v>0</v>
      </c>
      <c r="R853" s="181">
        <f>Q853*H853</f>
        <v>0</v>
      </c>
      <c r="S853" s="181">
        <v>0</v>
      </c>
      <c r="T853" s="182">
        <f>S853*H853</f>
        <v>0</v>
      </c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R853" s="183" t="s">
        <v>277</v>
      </c>
      <c r="AT853" s="183" t="s">
        <v>301</v>
      </c>
      <c r="AU853" s="183" t="s">
        <v>83</v>
      </c>
      <c r="AY853" s="20" t="s">
        <v>150</v>
      </c>
      <c r="BE853" s="184">
        <f>IF(N853="základní",J853,0)</f>
        <v>0</v>
      </c>
      <c r="BF853" s="184">
        <f>IF(N853="snížená",J853,0)</f>
        <v>0</v>
      </c>
      <c r="BG853" s="184">
        <f>IF(N853="zákl. přenesená",J853,0)</f>
        <v>0</v>
      </c>
      <c r="BH853" s="184">
        <f>IF(N853="sníž. přenesená",J853,0)</f>
        <v>0</v>
      </c>
      <c r="BI853" s="184">
        <f>IF(N853="nulová",J853,0)</f>
        <v>0</v>
      </c>
      <c r="BJ853" s="20" t="s">
        <v>81</v>
      </c>
      <c r="BK853" s="184">
        <f>ROUND(I853*H853,2)</f>
        <v>0</v>
      </c>
      <c r="BL853" s="20" t="s">
        <v>202</v>
      </c>
      <c r="BM853" s="183" t="s">
        <v>1009</v>
      </c>
    </row>
    <row r="854" spans="1:65" s="2" customFormat="1" ht="24.2" customHeight="1">
      <c r="A854" s="37"/>
      <c r="B854" s="38"/>
      <c r="C854" s="172" t="s">
        <v>652</v>
      </c>
      <c r="D854" s="172" t="s">
        <v>152</v>
      </c>
      <c r="E854" s="173" t="s">
        <v>1010</v>
      </c>
      <c r="F854" s="174" t="s">
        <v>1011</v>
      </c>
      <c r="G854" s="175" t="s">
        <v>182</v>
      </c>
      <c r="H854" s="176">
        <v>30.030999999999999</v>
      </c>
      <c r="I854" s="177"/>
      <c r="J854" s="178">
        <f>ROUND(I854*H854,2)</f>
        <v>0</v>
      </c>
      <c r="K854" s="174" t="s">
        <v>156</v>
      </c>
      <c r="L854" s="42"/>
      <c r="M854" s="179" t="s">
        <v>21</v>
      </c>
      <c r="N854" s="180" t="s">
        <v>44</v>
      </c>
      <c r="O854" s="67"/>
      <c r="P854" s="181">
        <f>O854*H854</f>
        <v>0</v>
      </c>
      <c r="Q854" s="181">
        <v>0</v>
      </c>
      <c r="R854" s="181">
        <f>Q854*H854</f>
        <v>0</v>
      </c>
      <c r="S854" s="181">
        <v>0</v>
      </c>
      <c r="T854" s="182">
        <f>S854*H854</f>
        <v>0</v>
      </c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R854" s="183" t="s">
        <v>202</v>
      </c>
      <c r="AT854" s="183" t="s">
        <v>152</v>
      </c>
      <c r="AU854" s="183" t="s">
        <v>83</v>
      </c>
      <c r="AY854" s="20" t="s">
        <v>150</v>
      </c>
      <c r="BE854" s="184">
        <f>IF(N854="základní",J854,0)</f>
        <v>0</v>
      </c>
      <c r="BF854" s="184">
        <f>IF(N854="snížená",J854,0)</f>
        <v>0</v>
      </c>
      <c r="BG854" s="184">
        <f>IF(N854="zákl. přenesená",J854,0)</f>
        <v>0</v>
      </c>
      <c r="BH854" s="184">
        <f>IF(N854="sníž. přenesená",J854,0)</f>
        <v>0</v>
      </c>
      <c r="BI854" s="184">
        <f>IF(N854="nulová",J854,0)</f>
        <v>0</v>
      </c>
      <c r="BJ854" s="20" t="s">
        <v>81</v>
      </c>
      <c r="BK854" s="184">
        <f>ROUND(I854*H854,2)</f>
        <v>0</v>
      </c>
      <c r="BL854" s="20" t="s">
        <v>202</v>
      </c>
      <c r="BM854" s="183" t="s">
        <v>1012</v>
      </c>
    </row>
    <row r="855" spans="1:65" s="2" customFormat="1" ht="11.25">
      <c r="A855" s="37"/>
      <c r="B855" s="38"/>
      <c r="C855" s="39"/>
      <c r="D855" s="185" t="s">
        <v>158</v>
      </c>
      <c r="E855" s="39"/>
      <c r="F855" s="186" t="s">
        <v>1013</v>
      </c>
      <c r="G855" s="39"/>
      <c r="H855" s="39"/>
      <c r="I855" s="187"/>
      <c r="J855" s="39"/>
      <c r="K855" s="39"/>
      <c r="L855" s="42"/>
      <c r="M855" s="188"/>
      <c r="N855" s="189"/>
      <c r="O855" s="67"/>
      <c r="P855" s="67"/>
      <c r="Q855" s="67"/>
      <c r="R855" s="67"/>
      <c r="S855" s="67"/>
      <c r="T855" s="68"/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T855" s="20" t="s">
        <v>158</v>
      </c>
      <c r="AU855" s="20" t="s">
        <v>83</v>
      </c>
    </row>
    <row r="856" spans="1:65" s="15" customFormat="1" ht="11.25">
      <c r="B856" s="213"/>
      <c r="C856" s="214"/>
      <c r="D856" s="192" t="s">
        <v>160</v>
      </c>
      <c r="E856" s="215" t="s">
        <v>21</v>
      </c>
      <c r="F856" s="216" t="s">
        <v>483</v>
      </c>
      <c r="G856" s="214"/>
      <c r="H856" s="215" t="s">
        <v>21</v>
      </c>
      <c r="I856" s="217"/>
      <c r="J856" s="214"/>
      <c r="K856" s="214"/>
      <c r="L856" s="218"/>
      <c r="M856" s="219"/>
      <c r="N856" s="220"/>
      <c r="O856" s="220"/>
      <c r="P856" s="220"/>
      <c r="Q856" s="220"/>
      <c r="R856" s="220"/>
      <c r="S856" s="220"/>
      <c r="T856" s="221"/>
      <c r="AT856" s="222" t="s">
        <v>160</v>
      </c>
      <c r="AU856" s="222" t="s">
        <v>83</v>
      </c>
      <c r="AV856" s="15" t="s">
        <v>81</v>
      </c>
      <c r="AW856" s="15" t="s">
        <v>34</v>
      </c>
      <c r="AX856" s="15" t="s">
        <v>73</v>
      </c>
      <c r="AY856" s="222" t="s">
        <v>150</v>
      </c>
    </row>
    <row r="857" spans="1:65" s="13" customFormat="1" ht="11.25">
      <c r="B857" s="190"/>
      <c r="C857" s="191"/>
      <c r="D857" s="192" t="s">
        <v>160</v>
      </c>
      <c r="E857" s="193" t="s">
        <v>21</v>
      </c>
      <c r="F857" s="194" t="s">
        <v>484</v>
      </c>
      <c r="G857" s="191"/>
      <c r="H857" s="195">
        <v>30.030999999999999</v>
      </c>
      <c r="I857" s="196"/>
      <c r="J857" s="191"/>
      <c r="K857" s="191"/>
      <c r="L857" s="197"/>
      <c r="M857" s="198"/>
      <c r="N857" s="199"/>
      <c r="O857" s="199"/>
      <c r="P857" s="199"/>
      <c r="Q857" s="199"/>
      <c r="R857" s="199"/>
      <c r="S857" s="199"/>
      <c r="T857" s="200"/>
      <c r="AT857" s="201" t="s">
        <v>160</v>
      </c>
      <c r="AU857" s="201" t="s">
        <v>83</v>
      </c>
      <c r="AV857" s="13" t="s">
        <v>83</v>
      </c>
      <c r="AW857" s="13" t="s">
        <v>34</v>
      </c>
      <c r="AX857" s="13" t="s">
        <v>73</v>
      </c>
      <c r="AY857" s="201" t="s">
        <v>150</v>
      </c>
    </row>
    <row r="858" spans="1:65" s="14" customFormat="1" ht="11.25">
      <c r="B858" s="202"/>
      <c r="C858" s="203"/>
      <c r="D858" s="192" t="s">
        <v>160</v>
      </c>
      <c r="E858" s="204" t="s">
        <v>21</v>
      </c>
      <c r="F858" s="205" t="s">
        <v>162</v>
      </c>
      <c r="G858" s="203"/>
      <c r="H858" s="206">
        <v>30.030999999999999</v>
      </c>
      <c r="I858" s="207"/>
      <c r="J858" s="203"/>
      <c r="K858" s="203"/>
      <c r="L858" s="208"/>
      <c r="M858" s="209"/>
      <c r="N858" s="210"/>
      <c r="O858" s="210"/>
      <c r="P858" s="210"/>
      <c r="Q858" s="210"/>
      <c r="R858" s="210"/>
      <c r="S858" s="210"/>
      <c r="T858" s="211"/>
      <c r="AT858" s="212" t="s">
        <v>160</v>
      </c>
      <c r="AU858" s="212" t="s">
        <v>83</v>
      </c>
      <c r="AV858" s="14" t="s">
        <v>157</v>
      </c>
      <c r="AW858" s="14" t="s">
        <v>34</v>
      </c>
      <c r="AX858" s="14" t="s">
        <v>81</v>
      </c>
      <c r="AY858" s="212" t="s">
        <v>150</v>
      </c>
    </row>
    <row r="859" spans="1:65" s="2" customFormat="1" ht="24.2" customHeight="1">
      <c r="A859" s="37"/>
      <c r="B859" s="38"/>
      <c r="C859" s="223" t="s">
        <v>1014</v>
      </c>
      <c r="D859" s="223" t="s">
        <v>301</v>
      </c>
      <c r="E859" s="224" t="s">
        <v>1015</v>
      </c>
      <c r="F859" s="225" t="s">
        <v>1016</v>
      </c>
      <c r="G859" s="226" t="s">
        <v>182</v>
      </c>
      <c r="H859" s="227">
        <v>34.024999999999999</v>
      </c>
      <c r="I859" s="228"/>
      <c r="J859" s="229">
        <f>ROUND(I859*H859,2)</f>
        <v>0</v>
      </c>
      <c r="K859" s="225" t="s">
        <v>156</v>
      </c>
      <c r="L859" s="230"/>
      <c r="M859" s="231" t="s">
        <v>21</v>
      </c>
      <c r="N859" s="232" t="s">
        <v>44</v>
      </c>
      <c r="O859" s="67"/>
      <c r="P859" s="181">
        <f>O859*H859</f>
        <v>0</v>
      </c>
      <c r="Q859" s="181">
        <v>0</v>
      </c>
      <c r="R859" s="181">
        <f>Q859*H859</f>
        <v>0</v>
      </c>
      <c r="S859" s="181">
        <v>0</v>
      </c>
      <c r="T859" s="182">
        <f>S859*H859</f>
        <v>0</v>
      </c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R859" s="183" t="s">
        <v>277</v>
      </c>
      <c r="AT859" s="183" t="s">
        <v>301</v>
      </c>
      <c r="AU859" s="183" t="s">
        <v>83</v>
      </c>
      <c r="AY859" s="20" t="s">
        <v>150</v>
      </c>
      <c r="BE859" s="184">
        <f>IF(N859="základní",J859,0)</f>
        <v>0</v>
      </c>
      <c r="BF859" s="184">
        <f>IF(N859="snížená",J859,0)</f>
        <v>0</v>
      </c>
      <c r="BG859" s="184">
        <f>IF(N859="zákl. přenesená",J859,0)</f>
        <v>0</v>
      </c>
      <c r="BH859" s="184">
        <f>IF(N859="sníž. přenesená",J859,0)</f>
        <v>0</v>
      </c>
      <c r="BI859" s="184">
        <f>IF(N859="nulová",J859,0)</f>
        <v>0</v>
      </c>
      <c r="BJ859" s="20" t="s">
        <v>81</v>
      </c>
      <c r="BK859" s="184">
        <f>ROUND(I859*H859,2)</f>
        <v>0</v>
      </c>
      <c r="BL859" s="20" t="s">
        <v>202</v>
      </c>
      <c r="BM859" s="183" t="s">
        <v>1017</v>
      </c>
    </row>
    <row r="860" spans="1:65" s="13" customFormat="1" ht="11.25">
      <c r="B860" s="190"/>
      <c r="C860" s="191"/>
      <c r="D860" s="192" t="s">
        <v>160</v>
      </c>
      <c r="E860" s="193" t="s">
        <v>21</v>
      </c>
      <c r="F860" s="194" t="s">
        <v>1018</v>
      </c>
      <c r="G860" s="191"/>
      <c r="H860" s="195">
        <v>34.024999999999999</v>
      </c>
      <c r="I860" s="196"/>
      <c r="J860" s="191"/>
      <c r="K860" s="191"/>
      <c r="L860" s="197"/>
      <c r="M860" s="198"/>
      <c r="N860" s="199"/>
      <c r="O860" s="199"/>
      <c r="P860" s="199"/>
      <c r="Q860" s="199"/>
      <c r="R860" s="199"/>
      <c r="S860" s="199"/>
      <c r="T860" s="200"/>
      <c r="AT860" s="201" t="s">
        <v>160</v>
      </c>
      <c r="AU860" s="201" t="s">
        <v>83</v>
      </c>
      <c r="AV860" s="13" t="s">
        <v>83</v>
      </c>
      <c r="AW860" s="13" t="s">
        <v>34</v>
      </c>
      <c r="AX860" s="13" t="s">
        <v>73</v>
      </c>
      <c r="AY860" s="201" t="s">
        <v>150</v>
      </c>
    </row>
    <row r="861" spans="1:65" s="14" customFormat="1" ht="11.25">
      <c r="B861" s="202"/>
      <c r="C861" s="203"/>
      <c r="D861" s="192" t="s">
        <v>160</v>
      </c>
      <c r="E861" s="204" t="s">
        <v>21</v>
      </c>
      <c r="F861" s="205" t="s">
        <v>162</v>
      </c>
      <c r="G861" s="203"/>
      <c r="H861" s="206">
        <v>34.024999999999999</v>
      </c>
      <c r="I861" s="207"/>
      <c r="J861" s="203"/>
      <c r="K861" s="203"/>
      <c r="L861" s="208"/>
      <c r="M861" s="209"/>
      <c r="N861" s="210"/>
      <c r="O861" s="210"/>
      <c r="P861" s="210"/>
      <c r="Q861" s="210"/>
      <c r="R861" s="210"/>
      <c r="S861" s="210"/>
      <c r="T861" s="211"/>
      <c r="AT861" s="212" t="s">
        <v>160</v>
      </c>
      <c r="AU861" s="212" t="s">
        <v>83</v>
      </c>
      <c r="AV861" s="14" t="s">
        <v>157</v>
      </c>
      <c r="AW861" s="14" t="s">
        <v>34</v>
      </c>
      <c r="AX861" s="14" t="s">
        <v>81</v>
      </c>
      <c r="AY861" s="212" t="s">
        <v>150</v>
      </c>
    </row>
    <row r="862" spans="1:65" s="2" customFormat="1" ht="33" customHeight="1">
      <c r="A862" s="37"/>
      <c r="B862" s="38"/>
      <c r="C862" s="172" t="s">
        <v>658</v>
      </c>
      <c r="D862" s="172" t="s">
        <v>152</v>
      </c>
      <c r="E862" s="173" t="s">
        <v>1019</v>
      </c>
      <c r="F862" s="174" t="s">
        <v>1020</v>
      </c>
      <c r="G862" s="175" t="s">
        <v>262</v>
      </c>
      <c r="H862" s="176">
        <v>13.7</v>
      </c>
      <c r="I862" s="177"/>
      <c r="J862" s="178">
        <f>ROUND(I862*H862,2)</f>
        <v>0</v>
      </c>
      <c r="K862" s="174" t="s">
        <v>156</v>
      </c>
      <c r="L862" s="42"/>
      <c r="M862" s="179" t="s">
        <v>21</v>
      </c>
      <c r="N862" s="180" t="s">
        <v>44</v>
      </c>
      <c r="O862" s="67"/>
      <c r="P862" s="181">
        <f>O862*H862</f>
        <v>0</v>
      </c>
      <c r="Q862" s="181">
        <v>0</v>
      </c>
      <c r="R862" s="181">
        <f>Q862*H862</f>
        <v>0</v>
      </c>
      <c r="S862" s="181">
        <v>0</v>
      </c>
      <c r="T862" s="182">
        <f>S862*H862</f>
        <v>0</v>
      </c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R862" s="183" t="s">
        <v>202</v>
      </c>
      <c r="AT862" s="183" t="s">
        <v>152</v>
      </c>
      <c r="AU862" s="183" t="s">
        <v>83</v>
      </c>
      <c r="AY862" s="20" t="s">
        <v>150</v>
      </c>
      <c r="BE862" s="184">
        <f>IF(N862="základní",J862,0)</f>
        <v>0</v>
      </c>
      <c r="BF862" s="184">
        <f>IF(N862="snížená",J862,0)</f>
        <v>0</v>
      </c>
      <c r="BG862" s="184">
        <f>IF(N862="zákl. přenesená",J862,0)</f>
        <v>0</v>
      </c>
      <c r="BH862" s="184">
        <f>IF(N862="sníž. přenesená",J862,0)</f>
        <v>0</v>
      </c>
      <c r="BI862" s="184">
        <f>IF(N862="nulová",J862,0)</f>
        <v>0</v>
      </c>
      <c r="BJ862" s="20" t="s">
        <v>81</v>
      </c>
      <c r="BK862" s="184">
        <f>ROUND(I862*H862,2)</f>
        <v>0</v>
      </c>
      <c r="BL862" s="20" t="s">
        <v>202</v>
      </c>
      <c r="BM862" s="183" t="s">
        <v>1021</v>
      </c>
    </row>
    <row r="863" spans="1:65" s="2" customFormat="1" ht="11.25">
      <c r="A863" s="37"/>
      <c r="B863" s="38"/>
      <c r="C863" s="39"/>
      <c r="D863" s="185" t="s">
        <v>158</v>
      </c>
      <c r="E863" s="39"/>
      <c r="F863" s="186" t="s">
        <v>1022</v>
      </c>
      <c r="G863" s="39"/>
      <c r="H863" s="39"/>
      <c r="I863" s="187"/>
      <c r="J863" s="39"/>
      <c r="K863" s="39"/>
      <c r="L863" s="42"/>
      <c r="M863" s="188"/>
      <c r="N863" s="189"/>
      <c r="O863" s="67"/>
      <c r="P863" s="67"/>
      <c r="Q863" s="67"/>
      <c r="R863" s="67"/>
      <c r="S863" s="67"/>
      <c r="T863" s="68"/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T863" s="20" t="s">
        <v>158</v>
      </c>
      <c r="AU863" s="20" t="s">
        <v>83</v>
      </c>
    </row>
    <row r="864" spans="1:65" s="13" customFormat="1" ht="11.25">
      <c r="B864" s="190"/>
      <c r="C864" s="191"/>
      <c r="D864" s="192" t="s">
        <v>160</v>
      </c>
      <c r="E864" s="193" t="s">
        <v>21</v>
      </c>
      <c r="F864" s="194" t="s">
        <v>1023</v>
      </c>
      <c r="G864" s="191"/>
      <c r="H864" s="195">
        <v>13.7</v>
      </c>
      <c r="I864" s="196"/>
      <c r="J864" s="191"/>
      <c r="K864" s="191"/>
      <c r="L864" s="197"/>
      <c r="M864" s="198"/>
      <c r="N864" s="199"/>
      <c r="O864" s="199"/>
      <c r="P864" s="199"/>
      <c r="Q864" s="199"/>
      <c r="R864" s="199"/>
      <c r="S864" s="199"/>
      <c r="T864" s="200"/>
      <c r="AT864" s="201" t="s">
        <v>160</v>
      </c>
      <c r="AU864" s="201" t="s">
        <v>83</v>
      </c>
      <c r="AV864" s="13" t="s">
        <v>83</v>
      </c>
      <c r="AW864" s="13" t="s">
        <v>34</v>
      </c>
      <c r="AX864" s="13" t="s">
        <v>73</v>
      </c>
      <c r="AY864" s="201" t="s">
        <v>150</v>
      </c>
    </row>
    <row r="865" spans="1:65" s="14" customFormat="1" ht="11.25">
      <c r="B865" s="202"/>
      <c r="C865" s="203"/>
      <c r="D865" s="192" t="s">
        <v>160</v>
      </c>
      <c r="E865" s="204" t="s">
        <v>21</v>
      </c>
      <c r="F865" s="205" t="s">
        <v>162</v>
      </c>
      <c r="G865" s="203"/>
      <c r="H865" s="206">
        <v>13.7</v>
      </c>
      <c r="I865" s="207"/>
      <c r="J865" s="203"/>
      <c r="K865" s="203"/>
      <c r="L865" s="208"/>
      <c r="M865" s="209"/>
      <c r="N865" s="210"/>
      <c r="O865" s="210"/>
      <c r="P865" s="210"/>
      <c r="Q865" s="210"/>
      <c r="R865" s="210"/>
      <c r="S865" s="210"/>
      <c r="T865" s="211"/>
      <c r="AT865" s="212" t="s">
        <v>160</v>
      </c>
      <c r="AU865" s="212" t="s">
        <v>83</v>
      </c>
      <c r="AV865" s="14" t="s">
        <v>157</v>
      </c>
      <c r="AW865" s="14" t="s">
        <v>34</v>
      </c>
      <c r="AX865" s="14" t="s">
        <v>81</v>
      </c>
      <c r="AY865" s="212" t="s">
        <v>150</v>
      </c>
    </row>
    <row r="866" spans="1:65" s="2" customFormat="1" ht="21.75" customHeight="1">
      <c r="A866" s="37"/>
      <c r="B866" s="38"/>
      <c r="C866" s="223" t="s">
        <v>1024</v>
      </c>
      <c r="D866" s="223" t="s">
        <v>301</v>
      </c>
      <c r="E866" s="224" t="s">
        <v>1025</v>
      </c>
      <c r="F866" s="225" t="s">
        <v>1026</v>
      </c>
      <c r="G866" s="226" t="s">
        <v>262</v>
      </c>
      <c r="H866" s="227">
        <v>14.385</v>
      </c>
      <c r="I866" s="228"/>
      <c r="J866" s="229">
        <f>ROUND(I866*H866,2)</f>
        <v>0</v>
      </c>
      <c r="K866" s="225" t="s">
        <v>156</v>
      </c>
      <c r="L866" s="230"/>
      <c r="M866" s="231" t="s">
        <v>21</v>
      </c>
      <c r="N866" s="232" t="s">
        <v>44</v>
      </c>
      <c r="O866" s="67"/>
      <c r="P866" s="181">
        <f>O866*H866</f>
        <v>0</v>
      </c>
      <c r="Q866" s="181">
        <v>0</v>
      </c>
      <c r="R866" s="181">
        <f>Q866*H866</f>
        <v>0</v>
      </c>
      <c r="S866" s="181">
        <v>0</v>
      </c>
      <c r="T866" s="182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183" t="s">
        <v>277</v>
      </c>
      <c r="AT866" s="183" t="s">
        <v>301</v>
      </c>
      <c r="AU866" s="183" t="s">
        <v>83</v>
      </c>
      <c r="AY866" s="20" t="s">
        <v>150</v>
      </c>
      <c r="BE866" s="184">
        <f>IF(N866="základní",J866,0)</f>
        <v>0</v>
      </c>
      <c r="BF866" s="184">
        <f>IF(N866="snížená",J866,0)</f>
        <v>0</v>
      </c>
      <c r="BG866" s="184">
        <f>IF(N866="zákl. přenesená",J866,0)</f>
        <v>0</v>
      </c>
      <c r="BH866" s="184">
        <f>IF(N866="sníž. přenesená",J866,0)</f>
        <v>0</v>
      </c>
      <c r="BI866" s="184">
        <f>IF(N866="nulová",J866,0)</f>
        <v>0</v>
      </c>
      <c r="BJ866" s="20" t="s">
        <v>81</v>
      </c>
      <c r="BK866" s="184">
        <f>ROUND(I866*H866,2)</f>
        <v>0</v>
      </c>
      <c r="BL866" s="20" t="s">
        <v>202</v>
      </c>
      <c r="BM866" s="183" t="s">
        <v>1027</v>
      </c>
    </row>
    <row r="867" spans="1:65" s="13" customFormat="1" ht="11.25">
      <c r="B867" s="190"/>
      <c r="C867" s="191"/>
      <c r="D867" s="192" t="s">
        <v>160</v>
      </c>
      <c r="E867" s="193" t="s">
        <v>21</v>
      </c>
      <c r="F867" s="194" t="s">
        <v>1028</v>
      </c>
      <c r="G867" s="191"/>
      <c r="H867" s="195">
        <v>14.385</v>
      </c>
      <c r="I867" s="196"/>
      <c r="J867" s="191"/>
      <c r="K867" s="191"/>
      <c r="L867" s="197"/>
      <c r="M867" s="198"/>
      <c r="N867" s="199"/>
      <c r="O867" s="199"/>
      <c r="P867" s="199"/>
      <c r="Q867" s="199"/>
      <c r="R867" s="199"/>
      <c r="S867" s="199"/>
      <c r="T867" s="200"/>
      <c r="AT867" s="201" t="s">
        <v>160</v>
      </c>
      <c r="AU867" s="201" t="s">
        <v>83</v>
      </c>
      <c r="AV867" s="13" t="s">
        <v>83</v>
      </c>
      <c r="AW867" s="13" t="s">
        <v>34</v>
      </c>
      <c r="AX867" s="13" t="s">
        <v>73</v>
      </c>
      <c r="AY867" s="201" t="s">
        <v>150</v>
      </c>
    </row>
    <row r="868" spans="1:65" s="14" customFormat="1" ht="11.25">
      <c r="B868" s="202"/>
      <c r="C868" s="203"/>
      <c r="D868" s="192" t="s">
        <v>160</v>
      </c>
      <c r="E868" s="204" t="s">
        <v>21</v>
      </c>
      <c r="F868" s="205" t="s">
        <v>162</v>
      </c>
      <c r="G868" s="203"/>
      <c r="H868" s="206">
        <v>14.385</v>
      </c>
      <c r="I868" s="207"/>
      <c r="J868" s="203"/>
      <c r="K868" s="203"/>
      <c r="L868" s="208"/>
      <c r="M868" s="209"/>
      <c r="N868" s="210"/>
      <c r="O868" s="210"/>
      <c r="P868" s="210"/>
      <c r="Q868" s="210"/>
      <c r="R868" s="210"/>
      <c r="S868" s="210"/>
      <c r="T868" s="211"/>
      <c r="AT868" s="212" t="s">
        <v>160</v>
      </c>
      <c r="AU868" s="212" t="s">
        <v>83</v>
      </c>
      <c r="AV868" s="14" t="s">
        <v>157</v>
      </c>
      <c r="AW868" s="14" t="s">
        <v>34</v>
      </c>
      <c r="AX868" s="14" t="s">
        <v>81</v>
      </c>
      <c r="AY868" s="212" t="s">
        <v>150</v>
      </c>
    </row>
    <row r="869" spans="1:65" s="2" customFormat="1" ht="24.2" customHeight="1">
      <c r="A869" s="37"/>
      <c r="B869" s="38"/>
      <c r="C869" s="172" t="s">
        <v>662</v>
      </c>
      <c r="D869" s="172" t="s">
        <v>152</v>
      </c>
      <c r="E869" s="173" t="s">
        <v>1029</v>
      </c>
      <c r="F869" s="174" t="s">
        <v>1030</v>
      </c>
      <c r="G869" s="175" t="s">
        <v>182</v>
      </c>
      <c r="H869" s="176">
        <v>10.1</v>
      </c>
      <c r="I869" s="177"/>
      <c r="J869" s="178">
        <f>ROUND(I869*H869,2)</f>
        <v>0</v>
      </c>
      <c r="K869" s="174" t="s">
        <v>156</v>
      </c>
      <c r="L869" s="42"/>
      <c r="M869" s="179" t="s">
        <v>21</v>
      </c>
      <c r="N869" s="180" t="s">
        <v>44</v>
      </c>
      <c r="O869" s="67"/>
      <c r="P869" s="181">
        <f>O869*H869</f>
        <v>0</v>
      </c>
      <c r="Q869" s="181">
        <v>0</v>
      </c>
      <c r="R869" s="181">
        <f>Q869*H869</f>
        <v>0</v>
      </c>
      <c r="S869" s="181">
        <v>0</v>
      </c>
      <c r="T869" s="182">
        <f>S869*H869</f>
        <v>0</v>
      </c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R869" s="183" t="s">
        <v>202</v>
      </c>
      <c r="AT869" s="183" t="s">
        <v>152</v>
      </c>
      <c r="AU869" s="183" t="s">
        <v>83</v>
      </c>
      <c r="AY869" s="20" t="s">
        <v>150</v>
      </c>
      <c r="BE869" s="184">
        <f>IF(N869="základní",J869,0)</f>
        <v>0</v>
      </c>
      <c r="BF869" s="184">
        <f>IF(N869="snížená",J869,0)</f>
        <v>0</v>
      </c>
      <c r="BG869" s="184">
        <f>IF(N869="zákl. přenesená",J869,0)</f>
        <v>0</v>
      </c>
      <c r="BH869" s="184">
        <f>IF(N869="sníž. přenesená",J869,0)</f>
        <v>0</v>
      </c>
      <c r="BI869" s="184">
        <f>IF(N869="nulová",J869,0)</f>
        <v>0</v>
      </c>
      <c r="BJ869" s="20" t="s">
        <v>81</v>
      </c>
      <c r="BK869" s="184">
        <f>ROUND(I869*H869,2)</f>
        <v>0</v>
      </c>
      <c r="BL869" s="20" t="s">
        <v>202</v>
      </c>
      <c r="BM869" s="183" t="s">
        <v>1031</v>
      </c>
    </row>
    <row r="870" spans="1:65" s="2" customFormat="1" ht="11.25">
      <c r="A870" s="37"/>
      <c r="B870" s="38"/>
      <c r="C870" s="39"/>
      <c r="D870" s="185" t="s">
        <v>158</v>
      </c>
      <c r="E870" s="39"/>
      <c r="F870" s="186" t="s">
        <v>1032</v>
      </c>
      <c r="G870" s="39"/>
      <c r="H870" s="39"/>
      <c r="I870" s="187"/>
      <c r="J870" s="39"/>
      <c r="K870" s="39"/>
      <c r="L870" s="42"/>
      <c r="M870" s="188"/>
      <c r="N870" s="189"/>
      <c r="O870" s="67"/>
      <c r="P870" s="67"/>
      <c r="Q870" s="67"/>
      <c r="R870" s="67"/>
      <c r="S870" s="67"/>
      <c r="T870" s="68"/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T870" s="20" t="s">
        <v>158</v>
      </c>
      <c r="AU870" s="20" t="s">
        <v>83</v>
      </c>
    </row>
    <row r="871" spans="1:65" s="13" customFormat="1" ht="11.25">
      <c r="B871" s="190"/>
      <c r="C871" s="191"/>
      <c r="D871" s="192" t="s">
        <v>160</v>
      </c>
      <c r="E871" s="193" t="s">
        <v>21</v>
      </c>
      <c r="F871" s="194" t="s">
        <v>1033</v>
      </c>
      <c r="G871" s="191"/>
      <c r="H871" s="195">
        <v>10.1</v>
      </c>
      <c r="I871" s="196"/>
      <c r="J871" s="191"/>
      <c r="K871" s="191"/>
      <c r="L871" s="197"/>
      <c r="M871" s="198"/>
      <c r="N871" s="199"/>
      <c r="O871" s="199"/>
      <c r="P871" s="199"/>
      <c r="Q871" s="199"/>
      <c r="R871" s="199"/>
      <c r="S871" s="199"/>
      <c r="T871" s="200"/>
      <c r="AT871" s="201" t="s">
        <v>160</v>
      </c>
      <c r="AU871" s="201" t="s">
        <v>83</v>
      </c>
      <c r="AV871" s="13" t="s">
        <v>83</v>
      </c>
      <c r="AW871" s="13" t="s">
        <v>34</v>
      </c>
      <c r="AX871" s="13" t="s">
        <v>73</v>
      </c>
      <c r="AY871" s="201" t="s">
        <v>150</v>
      </c>
    </row>
    <row r="872" spans="1:65" s="14" customFormat="1" ht="11.25">
      <c r="B872" s="202"/>
      <c r="C872" s="203"/>
      <c r="D872" s="192" t="s">
        <v>160</v>
      </c>
      <c r="E872" s="204" t="s">
        <v>21</v>
      </c>
      <c r="F872" s="205" t="s">
        <v>162</v>
      </c>
      <c r="G872" s="203"/>
      <c r="H872" s="206">
        <v>10.1</v>
      </c>
      <c r="I872" s="207"/>
      <c r="J872" s="203"/>
      <c r="K872" s="203"/>
      <c r="L872" s="208"/>
      <c r="M872" s="209"/>
      <c r="N872" s="210"/>
      <c r="O872" s="210"/>
      <c r="P872" s="210"/>
      <c r="Q872" s="210"/>
      <c r="R872" s="210"/>
      <c r="S872" s="210"/>
      <c r="T872" s="211"/>
      <c r="AT872" s="212" t="s">
        <v>160</v>
      </c>
      <c r="AU872" s="212" t="s">
        <v>83</v>
      </c>
      <c r="AV872" s="14" t="s">
        <v>157</v>
      </c>
      <c r="AW872" s="14" t="s">
        <v>34</v>
      </c>
      <c r="AX872" s="14" t="s">
        <v>81</v>
      </c>
      <c r="AY872" s="212" t="s">
        <v>150</v>
      </c>
    </row>
    <row r="873" spans="1:65" s="2" customFormat="1" ht="49.15" customHeight="1">
      <c r="A873" s="37"/>
      <c r="B873" s="38"/>
      <c r="C873" s="223" t="s">
        <v>1034</v>
      </c>
      <c r="D873" s="223" t="s">
        <v>301</v>
      </c>
      <c r="E873" s="224" t="s">
        <v>1035</v>
      </c>
      <c r="F873" s="225" t="s">
        <v>1036</v>
      </c>
      <c r="G873" s="226" t="s">
        <v>182</v>
      </c>
      <c r="H873" s="227">
        <v>10.1</v>
      </c>
      <c r="I873" s="228"/>
      <c r="J873" s="229">
        <f>ROUND(I873*H873,2)</f>
        <v>0</v>
      </c>
      <c r="K873" s="225" t="s">
        <v>284</v>
      </c>
      <c r="L873" s="230"/>
      <c r="M873" s="231" t="s">
        <v>21</v>
      </c>
      <c r="N873" s="232" t="s">
        <v>44</v>
      </c>
      <c r="O873" s="67"/>
      <c r="P873" s="181">
        <f>O873*H873</f>
        <v>0</v>
      </c>
      <c r="Q873" s="181">
        <v>0</v>
      </c>
      <c r="R873" s="181">
        <f>Q873*H873</f>
        <v>0</v>
      </c>
      <c r="S873" s="181">
        <v>0</v>
      </c>
      <c r="T873" s="182">
        <f>S873*H873</f>
        <v>0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183" t="s">
        <v>277</v>
      </c>
      <c r="AT873" s="183" t="s">
        <v>301</v>
      </c>
      <c r="AU873" s="183" t="s">
        <v>83</v>
      </c>
      <c r="AY873" s="20" t="s">
        <v>150</v>
      </c>
      <c r="BE873" s="184">
        <f>IF(N873="základní",J873,0)</f>
        <v>0</v>
      </c>
      <c r="BF873" s="184">
        <f>IF(N873="snížená",J873,0)</f>
        <v>0</v>
      </c>
      <c r="BG873" s="184">
        <f>IF(N873="zákl. přenesená",J873,0)</f>
        <v>0</v>
      </c>
      <c r="BH873" s="184">
        <f>IF(N873="sníž. přenesená",J873,0)</f>
        <v>0</v>
      </c>
      <c r="BI873" s="184">
        <f>IF(N873="nulová",J873,0)</f>
        <v>0</v>
      </c>
      <c r="BJ873" s="20" t="s">
        <v>81</v>
      </c>
      <c r="BK873" s="184">
        <f>ROUND(I873*H873,2)</f>
        <v>0</v>
      </c>
      <c r="BL873" s="20" t="s">
        <v>202</v>
      </c>
      <c r="BM873" s="183" t="s">
        <v>1037</v>
      </c>
    </row>
    <row r="874" spans="1:65" s="2" customFormat="1" ht="24.2" customHeight="1">
      <c r="A874" s="37"/>
      <c r="B874" s="38"/>
      <c r="C874" s="172" t="s">
        <v>668</v>
      </c>
      <c r="D874" s="172" t="s">
        <v>152</v>
      </c>
      <c r="E874" s="173" t="s">
        <v>1038</v>
      </c>
      <c r="F874" s="174" t="s">
        <v>1039</v>
      </c>
      <c r="G874" s="175" t="s">
        <v>262</v>
      </c>
      <c r="H874" s="176">
        <v>1</v>
      </c>
      <c r="I874" s="177"/>
      <c r="J874" s="178">
        <f>ROUND(I874*H874,2)</f>
        <v>0</v>
      </c>
      <c r="K874" s="174" t="s">
        <v>156</v>
      </c>
      <c r="L874" s="42"/>
      <c r="M874" s="179" t="s">
        <v>21</v>
      </c>
      <c r="N874" s="180" t="s">
        <v>44</v>
      </c>
      <c r="O874" s="67"/>
      <c r="P874" s="181">
        <f>O874*H874</f>
        <v>0</v>
      </c>
      <c r="Q874" s="181">
        <v>0</v>
      </c>
      <c r="R874" s="181">
        <f>Q874*H874</f>
        <v>0</v>
      </c>
      <c r="S874" s="181">
        <v>0</v>
      </c>
      <c r="T874" s="182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183" t="s">
        <v>202</v>
      </c>
      <c r="AT874" s="183" t="s">
        <v>152</v>
      </c>
      <c r="AU874" s="183" t="s">
        <v>83</v>
      </c>
      <c r="AY874" s="20" t="s">
        <v>150</v>
      </c>
      <c r="BE874" s="184">
        <f>IF(N874="základní",J874,0)</f>
        <v>0</v>
      </c>
      <c r="BF874" s="184">
        <f>IF(N874="snížená",J874,0)</f>
        <v>0</v>
      </c>
      <c r="BG874" s="184">
        <f>IF(N874="zákl. přenesená",J874,0)</f>
        <v>0</v>
      </c>
      <c r="BH874" s="184">
        <f>IF(N874="sníž. přenesená",J874,0)</f>
        <v>0</v>
      </c>
      <c r="BI874" s="184">
        <f>IF(N874="nulová",J874,0)</f>
        <v>0</v>
      </c>
      <c r="BJ874" s="20" t="s">
        <v>81</v>
      </c>
      <c r="BK874" s="184">
        <f>ROUND(I874*H874,2)</f>
        <v>0</v>
      </c>
      <c r="BL874" s="20" t="s">
        <v>202</v>
      </c>
      <c r="BM874" s="183" t="s">
        <v>1040</v>
      </c>
    </row>
    <row r="875" spans="1:65" s="2" customFormat="1" ht="11.25">
      <c r="A875" s="37"/>
      <c r="B875" s="38"/>
      <c r="C875" s="39"/>
      <c r="D875" s="185" t="s">
        <v>158</v>
      </c>
      <c r="E875" s="39"/>
      <c r="F875" s="186" t="s">
        <v>1041</v>
      </c>
      <c r="G875" s="39"/>
      <c r="H875" s="39"/>
      <c r="I875" s="187"/>
      <c r="J875" s="39"/>
      <c r="K875" s="39"/>
      <c r="L875" s="42"/>
      <c r="M875" s="188"/>
      <c r="N875" s="189"/>
      <c r="O875" s="67"/>
      <c r="P875" s="67"/>
      <c r="Q875" s="67"/>
      <c r="R875" s="67"/>
      <c r="S875" s="67"/>
      <c r="T875" s="68"/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T875" s="20" t="s">
        <v>158</v>
      </c>
      <c r="AU875" s="20" t="s">
        <v>83</v>
      </c>
    </row>
    <row r="876" spans="1:65" s="2" customFormat="1" ht="44.25" customHeight="1">
      <c r="A876" s="37"/>
      <c r="B876" s="38"/>
      <c r="C876" s="223" t="s">
        <v>1042</v>
      </c>
      <c r="D876" s="223" t="s">
        <v>301</v>
      </c>
      <c r="E876" s="224" t="s">
        <v>1043</v>
      </c>
      <c r="F876" s="225" t="s">
        <v>1044</v>
      </c>
      <c r="G876" s="226" t="s">
        <v>262</v>
      </c>
      <c r="H876" s="227">
        <v>4.1500000000000004</v>
      </c>
      <c r="I876" s="228"/>
      <c r="J876" s="229">
        <f>ROUND(I876*H876,2)</f>
        <v>0</v>
      </c>
      <c r="K876" s="225" t="s">
        <v>284</v>
      </c>
      <c r="L876" s="230"/>
      <c r="M876" s="231" t="s">
        <v>21</v>
      </c>
      <c r="N876" s="232" t="s">
        <v>44</v>
      </c>
      <c r="O876" s="67"/>
      <c r="P876" s="181">
        <f>O876*H876</f>
        <v>0</v>
      </c>
      <c r="Q876" s="181">
        <v>0</v>
      </c>
      <c r="R876" s="181">
        <f>Q876*H876</f>
        <v>0</v>
      </c>
      <c r="S876" s="181">
        <v>0</v>
      </c>
      <c r="T876" s="182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183" t="s">
        <v>277</v>
      </c>
      <c r="AT876" s="183" t="s">
        <v>301</v>
      </c>
      <c r="AU876" s="183" t="s">
        <v>83</v>
      </c>
      <c r="AY876" s="20" t="s">
        <v>150</v>
      </c>
      <c r="BE876" s="184">
        <f>IF(N876="základní",J876,0)</f>
        <v>0</v>
      </c>
      <c r="BF876" s="184">
        <f>IF(N876="snížená",J876,0)</f>
        <v>0</v>
      </c>
      <c r="BG876" s="184">
        <f>IF(N876="zákl. přenesená",J876,0)</f>
        <v>0</v>
      </c>
      <c r="BH876" s="184">
        <f>IF(N876="sníž. přenesená",J876,0)</f>
        <v>0</v>
      </c>
      <c r="BI876" s="184">
        <f>IF(N876="nulová",J876,0)</f>
        <v>0</v>
      </c>
      <c r="BJ876" s="20" t="s">
        <v>81</v>
      </c>
      <c r="BK876" s="184">
        <f>ROUND(I876*H876,2)</f>
        <v>0</v>
      </c>
      <c r="BL876" s="20" t="s">
        <v>202</v>
      </c>
      <c r="BM876" s="183" t="s">
        <v>1045</v>
      </c>
    </row>
    <row r="877" spans="1:65" s="2" customFormat="1" ht="33" customHeight="1">
      <c r="A877" s="37"/>
      <c r="B877" s="38"/>
      <c r="C877" s="172" t="s">
        <v>673</v>
      </c>
      <c r="D877" s="172" t="s">
        <v>152</v>
      </c>
      <c r="E877" s="173" t="s">
        <v>1046</v>
      </c>
      <c r="F877" s="174" t="s">
        <v>1047</v>
      </c>
      <c r="G877" s="175" t="s">
        <v>190</v>
      </c>
      <c r="H877" s="176">
        <v>1</v>
      </c>
      <c r="I877" s="177"/>
      <c r="J877" s="178">
        <f>ROUND(I877*H877,2)</f>
        <v>0</v>
      </c>
      <c r="K877" s="174" t="s">
        <v>284</v>
      </c>
      <c r="L877" s="42"/>
      <c r="M877" s="179" t="s">
        <v>21</v>
      </c>
      <c r="N877" s="180" t="s">
        <v>44</v>
      </c>
      <c r="O877" s="67"/>
      <c r="P877" s="181">
        <f>O877*H877</f>
        <v>0</v>
      </c>
      <c r="Q877" s="181">
        <v>0</v>
      </c>
      <c r="R877" s="181">
        <f>Q877*H877</f>
        <v>0</v>
      </c>
      <c r="S877" s="181">
        <v>0</v>
      </c>
      <c r="T877" s="182">
        <f>S877*H877</f>
        <v>0</v>
      </c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R877" s="183" t="s">
        <v>202</v>
      </c>
      <c r="AT877" s="183" t="s">
        <v>152</v>
      </c>
      <c r="AU877" s="183" t="s">
        <v>83</v>
      </c>
      <c r="AY877" s="20" t="s">
        <v>150</v>
      </c>
      <c r="BE877" s="184">
        <f>IF(N877="základní",J877,0)</f>
        <v>0</v>
      </c>
      <c r="BF877" s="184">
        <f>IF(N877="snížená",J877,0)</f>
        <v>0</v>
      </c>
      <c r="BG877" s="184">
        <f>IF(N877="zákl. přenesená",J877,0)</f>
        <v>0</v>
      </c>
      <c r="BH877" s="184">
        <f>IF(N877="sníž. přenesená",J877,0)</f>
        <v>0</v>
      </c>
      <c r="BI877" s="184">
        <f>IF(N877="nulová",J877,0)</f>
        <v>0</v>
      </c>
      <c r="BJ877" s="20" t="s">
        <v>81</v>
      </c>
      <c r="BK877" s="184">
        <f>ROUND(I877*H877,2)</f>
        <v>0</v>
      </c>
      <c r="BL877" s="20" t="s">
        <v>202</v>
      </c>
      <c r="BM877" s="183" t="s">
        <v>1048</v>
      </c>
    </row>
    <row r="878" spans="1:65" s="2" customFormat="1" ht="44.25" customHeight="1">
      <c r="A878" s="37"/>
      <c r="B878" s="38"/>
      <c r="C878" s="172" t="s">
        <v>1049</v>
      </c>
      <c r="D878" s="172" t="s">
        <v>152</v>
      </c>
      <c r="E878" s="173" t="s">
        <v>1050</v>
      </c>
      <c r="F878" s="174" t="s">
        <v>1051</v>
      </c>
      <c r="G878" s="175" t="s">
        <v>522</v>
      </c>
      <c r="H878" s="176">
        <v>202.9</v>
      </c>
      <c r="I878" s="177"/>
      <c r="J878" s="178">
        <f>ROUND(I878*H878,2)</f>
        <v>0</v>
      </c>
      <c r="K878" s="174" t="s">
        <v>156</v>
      </c>
      <c r="L878" s="42"/>
      <c r="M878" s="179" t="s">
        <v>21</v>
      </c>
      <c r="N878" s="180" t="s">
        <v>44</v>
      </c>
      <c r="O878" s="67"/>
      <c r="P878" s="181">
        <f>O878*H878</f>
        <v>0</v>
      </c>
      <c r="Q878" s="181">
        <v>0</v>
      </c>
      <c r="R878" s="181">
        <f>Q878*H878</f>
        <v>0</v>
      </c>
      <c r="S878" s="181">
        <v>0</v>
      </c>
      <c r="T878" s="182">
        <f>S878*H878</f>
        <v>0</v>
      </c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R878" s="183" t="s">
        <v>202</v>
      </c>
      <c r="AT878" s="183" t="s">
        <v>152</v>
      </c>
      <c r="AU878" s="183" t="s">
        <v>83</v>
      </c>
      <c r="AY878" s="20" t="s">
        <v>150</v>
      </c>
      <c r="BE878" s="184">
        <f>IF(N878="základní",J878,0)</f>
        <v>0</v>
      </c>
      <c r="BF878" s="184">
        <f>IF(N878="snížená",J878,0)</f>
        <v>0</v>
      </c>
      <c r="BG878" s="184">
        <f>IF(N878="zákl. přenesená",J878,0)</f>
        <v>0</v>
      </c>
      <c r="BH878" s="184">
        <f>IF(N878="sníž. přenesená",J878,0)</f>
        <v>0</v>
      </c>
      <c r="BI878" s="184">
        <f>IF(N878="nulová",J878,0)</f>
        <v>0</v>
      </c>
      <c r="BJ878" s="20" t="s">
        <v>81</v>
      </c>
      <c r="BK878" s="184">
        <f>ROUND(I878*H878,2)</f>
        <v>0</v>
      </c>
      <c r="BL878" s="20" t="s">
        <v>202</v>
      </c>
      <c r="BM878" s="183" t="s">
        <v>1052</v>
      </c>
    </row>
    <row r="879" spans="1:65" s="2" customFormat="1" ht="11.25">
      <c r="A879" s="37"/>
      <c r="B879" s="38"/>
      <c r="C879" s="39"/>
      <c r="D879" s="185" t="s">
        <v>158</v>
      </c>
      <c r="E879" s="39"/>
      <c r="F879" s="186" t="s">
        <v>1053</v>
      </c>
      <c r="G879" s="39"/>
      <c r="H879" s="39"/>
      <c r="I879" s="187"/>
      <c r="J879" s="39"/>
      <c r="K879" s="39"/>
      <c r="L879" s="42"/>
      <c r="M879" s="188"/>
      <c r="N879" s="189"/>
      <c r="O879" s="67"/>
      <c r="P879" s="67"/>
      <c r="Q879" s="67"/>
      <c r="R879" s="67"/>
      <c r="S879" s="67"/>
      <c r="T879" s="68"/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T879" s="20" t="s">
        <v>158</v>
      </c>
      <c r="AU879" s="20" t="s">
        <v>83</v>
      </c>
    </row>
    <row r="880" spans="1:65" s="15" customFormat="1" ht="11.25">
      <c r="B880" s="213"/>
      <c r="C880" s="214"/>
      <c r="D880" s="192" t="s">
        <v>160</v>
      </c>
      <c r="E880" s="215" t="s">
        <v>21</v>
      </c>
      <c r="F880" s="216" t="s">
        <v>1054</v>
      </c>
      <c r="G880" s="214"/>
      <c r="H880" s="215" t="s">
        <v>21</v>
      </c>
      <c r="I880" s="217"/>
      <c r="J880" s="214"/>
      <c r="K880" s="214"/>
      <c r="L880" s="218"/>
      <c r="M880" s="219"/>
      <c r="N880" s="220"/>
      <c r="O880" s="220"/>
      <c r="P880" s="220"/>
      <c r="Q880" s="220"/>
      <c r="R880" s="220"/>
      <c r="S880" s="220"/>
      <c r="T880" s="221"/>
      <c r="AT880" s="222" t="s">
        <v>160</v>
      </c>
      <c r="AU880" s="222" t="s">
        <v>83</v>
      </c>
      <c r="AV880" s="15" t="s">
        <v>81</v>
      </c>
      <c r="AW880" s="15" t="s">
        <v>34</v>
      </c>
      <c r="AX880" s="15" t="s">
        <v>73</v>
      </c>
      <c r="AY880" s="222" t="s">
        <v>150</v>
      </c>
    </row>
    <row r="881" spans="1:65" s="13" customFormat="1" ht="11.25">
      <c r="B881" s="190"/>
      <c r="C881" s="191"/>
      <c r="D881" s="192" t="s">
        <v>160</v>
      </c>
      <c r="E881" s="193" t="s">
        <v>21</v>
      </c>
      <c r="F881" s="194" t="s">
        <v>1055</v>
      </c>
      <c r="G881" s="191"/>
      <c r="H881" s="195">
        <v>99.2</v>
      </c>
      <c r="I881" s="196"/>
      <c r="J881" s="191"/>
      <c r="K881" s="191"/>
      <c r="L881" s="197"/>
      <c r="M881" s="198"/>
      <c r="N881" s="199"/>
      <c r="O881" s="199"/>
      <c r="P881" s="199"/>
      <c r="Q881" s="199"/>
      <c r="R881" s="199"/>
      <c r="S881" s="199"/>
      <c r="T881" s="200"/>
      <c r="AT881" s="201" t="s">
        <v>160</v>
      </c>
      <c r="AU881" s="201" t="s">
        <v>83</v>
      </c>
      <c r="AV881" s="13" t="s">
        <v>83</v>
      </c>
      <c r="AW881" s="13" t="s">
        <v>34</v>
      </c>
      <c r="AX881" s="13" t="s">
        <v>73</v>
      </c>
      <c r="AY881" s="201" t="s">
        <v>150</v>
      </c>
    </row>
    <row r="882" spans="1:65" s="13" customFormat="1" ht="11.25">
      <c r="B882" s="190"/>
      <c r="C882" s="191"/>
      <c r="D882" s="192" t="s">
        <v>160</v>
      </c>
      <c r="E882" s="193" t="s">
        <v>21</v>
      </c>
      <c r="F882" s="194" t="s">
        <v>1056</v>
      </c>
      <c r="G882" s="191"/>
      <c r="H882" s="195">
        <v>103.7</v>
      </c>
      <c r="I882" s="196"/>
      <c r="J882" s="191"/>
      <c r="K882" s="191"/>
      <c r="L882" s="197"/>
      <c r="M882" s="198"/>
      <c r="N882" s="199"/>
      <c r="O882" s="199"/>
      <c r="P882" s="199"/>
      <c r="Q882" s="199"/>
      <c r="R882" s="199"/>
      <c r="S882" s="199"/>
      <c r="T882" s="200"/>
      <c r="AT882" s="201" t="s">
        <v>160</v>
      </c>
      <c r="AU882" s="201" t="s">
        <v>83</v>
      </c>
      <c r="AV882" s="13" t="s">
        <v>83</v>
      </c>
      <c r="AW882" s="13" t="s">
        <v>34</v>
      </c>
      <c r="AX882" s="13" t="s">
        <v>73</v>
      </c>
      <c r="AY882" s="201" t="s">
        <v>150</v>
      </c>
    </row>
    <row r="883" spans="1:65" s="14" customFormat="1" ht="11.25">
      <c r="B883" s="202"/>
      <c r="C883" s="203"/>
      <c r="D883" s="192" t="s">
        <v>160</v>
      </c>
      <c r="E883" s="204" t="s">
        <v>21</v>
      </c>
      <c r="F883" s="205" t="s">
        <v>162</v>
      </c>
      <c r="G883" s="203"/>
      <c r="H883" s="206">
        <v>202.9</v>
      </c>
      <c r="I883" s="207"/>
      <c r="J883" s="203"/>
      <c r="K883" s="203"/>
      <c r="L883" s="208"/>
      <c r="M883" s="209"/>
      <c r="N883" s="210"/>
      <c r="O883" s="210"/>
      <c r="P883" s="210"/>
      <c r="Q883" s="210"/>
      <c r="R883" s="210"/>
      <c r="S883" s="210"/>
      <c r="T883" s="211"/>
      <c r="AT883" s="212" t="s">
        <v>160</v>
      </c>
      <c r="AU883" s="212" t="s">
        <v>83</v>
      </c>
      <c r="AV883" s="14" t="s">
        <v>157</v>
      </c>
      <c r="AW883" s="14" t="s">
        <v>34</v>
      </c>
      <c r="AX883" s="14" t="s">
        <v>81</v>
      </c>
      <c r="AY883" s="212" t="s">
        <v>150</v>
      </c>
    </row>
    <row r="884" spans="1:65" s="2" customFormat="1" ht="44.25" customHeight="1">
      <c r="A884" s="37"/>
      <c r="B884" s="38"/>
      <c r="C884" s="172" t="s">
        <v>679</v>
      </c>
      <c r="D884" s="172" t="s">
        <v>152</v>
      </c>
      <c r="E884" s="173" t="s">
        <v>1057</v>
      </c>
      <c r="F884" s="174" t="s">
        <v>1058</v>
      </c>
      <c r="G884" s="175" t="s">
        <v>522</v>
      </c>
      <c r="H884" s="176">
        <v>292.10000000000002</v>
      </c>
      <c r="I884" s="177"/>
      <c r="J884" s="178">
        <f>ROUND(I884*H884,2)</f>
        <v>0</v>
      </c>
      <c r="K884" s="174" t="s">
        <v>156</v>
      </c>
      <c r="L884" s="42"/>
      <c r="M884" s="179" t="s">
        <v>21</v>
      </c>
      <c r="N884" s="180" t="s">
        <v>44</v>
      </c>
      <c r="O884" s="67"/>
      <c r="P884" s="181">
        <f>O884*H884</f>
        <v>0</v>
      </c>
      <c r="Q884" s="181">
        <v>0</v>
      </c>
      <c r="R884" s="181">
        <f>Q884*H884</f>
        <v>0</v>
      </c>
      <c r="S884" s="181">
        <v>0</v>
      </c>
      <c r="T884" s="182">
        <f>S884*H884</f>
        <v>0</v>
      </c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R884" s="183" t="s">
        <v>202</v>
      </c>
      <c r="AT884" s="183" t="s">
        <v>152</v>
      </c>
      <c r="AU884" s="183" t="s">
        <v>83</v>
      </c>
      <c r="AY884" s="20" t="s">
        <v>150</v>
      </c>
      <c r="BE884" s="184">
        <f>IF(N884="základní",J884,0)</f>
        <v>0</v>
      </c>
      <c r="BF884" s="184">
        <f>IF(N884="snížená",J884,0)</f>
        <v>0</v>
      </c>
      <c r="BG884" s="184">
        <f>IF(N884="zákl. přenesená",J884,0)</f>
        <v>0</v>
      </c>
      <c r="BH884" s="184">
        <f>IF(N884="sníž. přenesená",J884,0)</f>
        <v>0</v>
      </c>
      <c r="BI884" s="184">
        <f>IF(N884="nulová",J884,0)</f>
        <v>0</v>
      </c>
      <c r="BJ884" s="20" t="s">
        <v>81</v>
      </c>
      <c r="BK884" s="184">
        <f>ROUND(I884*H884,2)</f>
        <v>0</v>
      </c>
      <c r="BL884" s="20" t="s">
        <v>202</v>
      </c>
      <c r="BM884" s="183" t="s">
        <v>1059</v>
      </c>
    </row>
    <row r="885" spans="1:65" s="2" customFormat="1" ht="11.25">
      <c r="A885" s="37"/>
      <c r="B885" s="38"/>
      <c r="C885" s="39"/>
      <c r="D885" s="185" t="s">
        <v>158</v>
      </c>
      <c r="E885" s="39"/>
      <c r="F885" s="186" t="s">
        <v>1060</v>
      </c>
      <c r="G885" s="39"/>
      <c r="H885" s="39"/>
      <c r="I885" s="187"/>
      <c r="J885" s="39"/>
      <c r="K885" s="39"/>
      <c r="L885" s="42"/>
      <c r="M885" s="188"/>
      <c r="N885" s="189"/>
      <c r="O885" s="67"/>
      <c r="P885" s="67"/>
      <c r="Q885" s="67"/>
      <c r="R885" s="67"/>
      <c r="S885" s="67"/>
      <c r="T885" s="68"/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T885" s="20" t="s">
        <v>158</v>
      </c>
      <c r="AU885" s="20" t="s">
        <v>83</v>
      </c>
    </row>
    <row r="886" spans="1:65" s="15" customFormat="1" ht="11.25">
      <c r="B886" s="213"/>
      <c r="C886" s="214"/>
      <c r="D886" s="192" t="s">
        <v>160</v>
      </c>
      <c r="E886" s="215" t="s">
        <v>21</v>
      </c>
      <c r="F886" s="216" t="s">
        <v>1054</v>
      </c>
      <c r="G886" s="214"/>
      <c r="H886" s="215" t="s">
        <v>21</v>
      </c>
      <c r="I886" s="217"/>
      <c r="J886" s="214"/>
      <c r="K886" s="214"/>
      <c r="L886" s="218"/>
      <c r="M886" s="219"/>
      <c r="N886" s="220"/>
      <c r="O886" s="220"/>
      <c r="P886" s="220"/>
      <c r="Q886" s="220"/>
      <c r="R886" s="220"/>
      <c r="S886" s="220"/>
      <c r="T886" s="221"/>
      <c r="AT886" s="222" t="s">
        <v>160</v>
      </c>
      <c r="AU886" s="222" t="s">
        <v>83</v>
      </c>
      <c r="AV886" s="15" t="s">
        <v>81</v>
      </c>
      <c r="AW886" s="15" t="s">
        <v>34</v>
      </c>
      <c r="AX886" s="15" t="s">
        <v>73</v>
      </c>
      <c r="AY886" s="222" t="s">
        <v>150</v>
      </c>
    </row>
    <row r="887" spans="1:65" s="13" customFormat="1" ht="11.25">
      <c r="B887" s="190"/>
      <c r="C887" s="191"/>
      <c r="D887" s="192" t="s">
        <v>160</v>
      </c>
      <c r="E887" s="193" t="s">
        <v>21</v>
      </c>
      <c r="F887" s="194" t="s">
        <v>1061</v>
      </c>
      <c r="G887" s="191"/>
      <c r="H887" s="195">
        <v>292.10000000000002</v>
      </c>
      <c r="I887" s="196"/>
      <c r="J887" s="191"/>
      <c r="K887" s="191"/>
      <c r="L887" s="197"/>
      <c r="M887" s="198"/>
      <c r="N887" s="199"/>
      <c r="O887" s="199"/>
      <c r="P887" s="199"/>
      <c r="Q887" s="199"/>
      <c r="R887" s="199"/>
      <c r="S887" s="199"/>
      <c r="T887" s="200"/>
      <c r="AT887" s="201" t="s">
        <v>160</v>
      </c>
      <c r="AU887" s="201" t="s">
        <v>83</v>
      </c>
      <c r="AV887" s="13" t="s">
        <v>83</v>
      </c>
      <c r="AW887" s="13" t="s">
        <v>34</v>
      </c>
      <c r="AX887" s="13" t="s">
        <v>73</v>
      </c>
      <c r="AY887" s="201" t="s">
        <v>150</v>
      </c>
    </row>
    <row r="888" spans="1:65" s="14" customFormat="1" ht="11.25">
      <c r="B888" s="202"/>
      <c r="C888" s="203"/>
      <c r="D888" s="192" t="s">
        <v>160</v>
      </c>
      <c r="E888" s="204" t="s">
        <v>21</v>
      </c>
      <c r="F888" s="205" t="s">
        <v>162</v>
      </c>
      <c r="G888" s="203"/>
      <c r="H888" s="206">
        <v>292.10000000000002</v>
      </c>
      <c r="I888" s="207"/>
      <c r="J888" s="203"/>
      <c r="K888" s="203"/>
      <c r="L888" s="208"/>
      <c r="M888" s="209"/>
      <c r="N888" s="210"/>
      <c r="O888" s="210"/>
      <c r="P888" s="210"/>
      <c r="Q888" s="210"/>
      <c r="R888" s="210"/>
      <c r="S888" s="210"/>
      <c r="T888" s="211"/>
      <c r="AT888" s="212" t="s">
        <v>160</v>
      </c>
      <c r="AU888" s="212" t="s">
        <v>83</v>
      </c>
      <c r="AV888" s="14" t="s">
        <v>157</v>
      </c>
      <c r="AW888" s="14" t="s">
        <v>34</v>
      </c>
      <c r="AX888" s="14" t="s">
        <v>81</v>
      </c>
      <c r="AY888" s="212" t="s">
        <v>150</v>
      </c>
    </row>
    <row r="889" spans="1:65" s="2" customFormat="1" ht="24.2" customHeight="1">
      <c r="A889" s="37"/>
      <c r="B889" s="38"/>
      <c r="C889" s="172" t="s">
        <v>1062</v>
      </c>
      <c r="D889" s="172" t="s">
        <v>152</v>
      </c>
      <c r="E889" s="173" t="s">
        <v>1063</v>
      </c>
      <c r="F889" s="174" t="s">
        <v>1064</v>
      </c>
      <c r="G889" s="175" t="s">
        <v>190</v>
      </c>
      <c r="H889" s="176">
        <v>15</v>
      </c>
      <c r="I889" s="177"/>
      <c r="J889" s="178">
        <f>ROUND(I889*H889,2)</f>
        <v>0</v>
      </c>
      <c r="K889" s="174" t="s">
        <v>284</v>
      </c>
      <c r="L889" s="42"/>
      <c r="M889" s="179" t="s">
        <v>21</v>
      </c>
      <c r="N889" s="180" t="s">
        <v>44</v>
      </c>
      <c r="O889" s="67"/>
      <c r="P889" s="181">
        <f>O889*H889</f>
        <v>0</v>
      </c>
      <c r="Q889" s="181">
        <v>0</v>
      </c>
      <c r="R889" s="181">
        <f>Q889*H889</f>
        <v>0</v>
      </c>
      <c r="S889" s="181">
        <v>0</v>
      </c>
      <c r="T889" s="182">
        <f>S889*H889</f>
        <v>0</v>
      </c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R889" s="183" t="s">
        <v>202</v>
      </c>
      <c r="AT889" s="183" t="s">
        <v>152</v>
      </c>
      <c r="AU889" s="183" t="s">
        <v>83</v>
      </c>
      <c r="AY889" s="20" t="s">
        <v>150</v>
      </c>
      <c r="BE889" s="184">
        <f>IF(N889="základní",J889,0)</f>
        <v>0</v>
      </c>
      <c r="BF889" s="184">
        <f>IF(N889="snížená",J889,0)</f>
        <v>0</v>
      </c>
      <c r="BG889" s="184">
        <f>IF(N889="zákl. přenesená",J889,0)</f>
        <v>0</v>
      </c>
      <c r="BH889" s="184">
        <f>IF(N889="sníž. přenesená",J889,0)</f>
        <v>0</v>
      </c>
      <c r="BI889" s="184">
        <f>IF(N889="nulová",J889,0)</f>
        <v>0</v>
      </c>
      <c r="BJ889" s="20" t="s">
        <v>81</v>
      </c>
      <c r="BK889" s="184">
        <f>ROUND(I889*H889,2)</f>
        <v>0</v>
      </c>
      <c r="BL889" s="20" t="s">
        <v>202</v>
      </c>
      <c r="BM889" s="183" t="s">
        <v>1065</v>
      </c>
    </row>
    <row r="890" spans="1:65" s="15" customFormat="1" ht="11.25">
      <c r="B890" s="213"/>
      <c r="C890" s="214"/>
      <c r="D890" s="192" t="s">
        <v>160</v>
      </c>
      <c r="E890" s="215" t="s">
        <v>21</v>
      </c>
      <c r="F890" s="216" t="s">
        <v>1066</v>
      </c>
      <c r="G890" s="214"/>
      <c r="H890" s="215" t="s">
        <v>21</v>
      </c>
      <c r="I890" s="217"/>
      <c r="J890" s="214"/>
      <c r="K890" s="214"/>
      <c r="L890" s="218"/>
      <c r="M890" s="219"/>
      <c r="N890" s="220"/>
      <c r="O890" s="220"/>
      <c r="P890" s="220"/>
      <c r="Q890" s="220"/>
      <c r="R890" s="220"/>
      <c r="S890" s="220"/>
      <c r="T890" s="221"/>
      <c r="AT890" s="222" t="s">
        <v>160</v>
      </c>
      <c r="AU890" s="222" t="s">
        <v>83</v>
      </c>
      <c r="AV890" s="15" t="s">
        <v>81</v>
      </c>
      <c r="AW890" s="15" t="s">
        <v>34</v>
      </c>
      <c r="AX890" s="15" t="s">
        <v>73</v>
      </c>
      <c r="AY890" s="222" t="s">
        <v>150</v>
      </c>
    </row>
    <row r="891" spans="1:65" s="13" customFormat="1" ht="11.25">
      <c r="B891" s="190"/>
      <c r="C891" s="191"/>
      <c r="D891" s="192" t="s">
        <v>160</v>
      </c>
      <c r="E891" s="193" t="s">
        <v>21</v>
      </c>
      <c r="F891" s="194" t="s">
        <v>1067</v>
      </c>
      <c r="G891" s="191"/>
      <c r="H891" s="195">
        <v>1</v>
      </c>
      <c r="I891" s="196"/>
      <c r="J891" s="191"/>
      <c r="K891" s="191"/>
      <c r="L891" s="197"/>
      <c r="M891" s="198"/>
      <c r="N891" s="199"/>
      <c r="O891" s="199"/>
      <c r="P891" s="199"/>
      <c r="Q891" s="199"/>
      <c r="R891" s="199"/>
      <c r="S891" s="199"/>
      <c r="T891" s="200"/>
      <c r="AT891" s="201" t="s">
        <v>160</v>
      </c>
      <c r="AU891" s="201" t="s">
        <v>83</v>
      </c>
      <c r="AV891" s="13" t="s">
        <v>83</v>
      </c>
      <c r="AW891" s="13" t="s">
        <v>34</v>
      </c>
      <c r="AX891" s="13" t="s">
        <v>73</v>
      </c>
      <c r="AY891" s="201" t="s">
        <v>150</v>
      </c>
    </row>
    <row r="892" spans="1:65" s="13" customFormat="1" ht="11.25">
      <c r="B892" s="190"/>
      <c r="C892" s="191"/>
      <c r="D892" s="192" t="s">
        <v>160</v>
      </c>
      <c r="E892" s="193" t="s">
        <v>21</v>
      </c>
      <c r="F892" s="194" t="s">
        <v>1068</v>
      </c>
      <c r="G892" s="191"/>
      <c r="H892" s="195">
        <v>3</v>
      </c>
      <c r="I892" s="196"/>
      <c r="J892" s="191"/>
      <c r="K892" s="191"/>
      <c r="L892" s="197"/>
      <c r="M892" s="198"/>
      <c r="N892" s="199"/>
      <c r="O892" s="199"/>
      <c r="P892" s="199"/>
      <c r="Q892" s="199"/>
      <c r="R892" s="199"/>
      <c r="S892" s="199"/>
      <c r="T892" s="200"/>
      <c r="AT892" s="201" t="s">
        <v>160</v>
      </c>
      <c r="AU892" s="201" t="s">
        <v>83</v>
      </c>
      <c r="AV892" s="13" t="s">
        <v>83</v>
      </c>
      <c r="AW892" s="13" t="s">
        <v>34</v>
      </c>
      <c r="AX892" s="13" t="s">
        <v>73</v>
      </c>
      <c r="AY892" s="201" t="s">
        <v>150</v>
      </c>
    </row>
    <row r="893" spans="1:65" s="13" customFormat="1" ht="11.25">
      <c r="B893" s="190"/>
      <c r="C893" s="191"/>
      <c r="D893" s="192" t="s">
        <v>160</v>
      </c>
      <c r="E893" s="193" t="s">
        <v>21</v>
      </c>
      <c r="F893" s="194" t="s">
        <v>1069</v>
      </c>
      <c r="G893" s="191"/>
      <c r="H893" s="195">
        <v>1</v>
      </c>
      <c r="I893" s="196"/>
      <c r="J893" s="191"/>
      <c r="K893" s="191"/>
      <c r="L893" s="197"/>
      <c r="M893" s="198"/>
      <c r="N893" s="199"/>
      <c r="O893" s="199"/>
      <c r="P893" s="199"/>
      <c r="Q893" s="199"/>
      <c r="R893" s="199"/>
      <c r="S893" s="199"/>
      <c r="T893" s="200"/>
      <c r="AT893" s="201" t="s">
        <v>160</v>
      </c>
      <c r="AU893" s="201" t="s">
        <v>83</v>
      </c>
      <c r="AV893" s="13" t="s">
        <v>83</v>
      </c>
      <c r="AW893" s="13" t="s">
        <v>34</v>
      </c>
      <c r="AX893" s="13" t="s">
        <v>73</v>
      </c>
      <c r="AY893" s="201" t="s">
        <v>150</v>
      </c>
    </row>
    <row r="894" spans="1:65" s="13" customFormat="1" ht="11.25">
      <c r="B894" s="190"/>
      <c r="C894" s="191"/>
      <c r="D894" s="192" t="s">
        <v>160</v>
      </c>
      <c r="E894" s="193" t="s">
        <v>21</v>
      </c>
      <c r="F894" s="194" t="s">
        <v>1070</v>
      </c>
      <c r="G894" s="191"/>
      <c r="H894" s="195">
        <v>8</v>
      </c>
      <c r="I894" s="196"/>
      <c r="J894" s="191"/>
      <c r="K894" s="191"/>
      <c r="L894" s="197"/>
      <c r="M894" s="198"/>
      <c r="N894" s="199"/>
      <c r="O894" s="199"/>
      <c r="P894" s="199"/>
      <c r="Q894" s="199"/>
      <c r="R894" s="199"/>
      <c r="S894" s="199"/>
      <c r="T894" s="200"/>
      <c r="AT894" s="201" t="s">
        <v>160</v>
      </c>
      <c r="AU894" s="201" t="s">
        <v>83</v>
      </c>
      <c r="AV894" s="13" t="s">
        <v>83</v>
      </c>
      <c r="AW894" s="13" t="s">
        <v>34</v>
      </c>
      <c r="AX894" s="13" t="s">
        <v>73</v>
      </c>
      <c r="AY894" s="201" t="s">
        <v>150</v>
      </c>
    </row>
    <row r="895" spans="1:65" s="13" customFormat="1" ht="11.25">
      <c r="B895" s="190"/>
      <c r="C895" s="191"/>
      <c r="D895" s="192" t="s">
        <v>160</v>
      </c>
      <c r="E895" s="193" t="s">
        <v>21</v>
      </c>
      <c r="F895" s="194" t="s">
        <v>1071</v>
      </c>
      <c r="G895" s="191"/>
      <c r="H895" s="195">
        <v>1</v>
      </c>
      <c r="I895" s="196"/>
      <c r="J895" s="191"/>
      <c r="K895" s="191"/>
      <c r="L895" s="197"/>
      <c r="M895" s="198"/>
      <c r="N895" s="199"/>
      <c r="O895" s="199"/>
      <c r="P895" s="199"/>
      <c r="Q895" s="199"/>
      <c r="R895" s="199"/>
      <c r="S895" s="199"/>
      <c r="T895" s="200"/>
      <c r="AT895" s="201" t="s">
        <v>160</v>
      </c>
      <c r="AU895" s="201" t="s">
        <v>83</v>
      </c>
      <c r="AV895" s="13" t="s">
        <v>83</v>
      </c>
      <c r="AW895" s="13" t="s">
        <v>34</v>
      </c>
      <c r="AX895" s="13" t="s">
        <v>73</v>
      </c>
      <c r="AY895" s="201" t="s">
        <v>150</v>
      </c>
    </row>
    <row r="896" spans="1:65" s="13" customFormat="1" ht="11.25">
      <c r="B896" s="190"/>
      <c r="C896" s="191"/>
      <c r="D896" s="192" t="s">
        <v>160</v>
      </c>
      <c r="E896" s="193" t="s">
        <v>21</v>
      </c>
      <c r="F896" s="194" t="s">
        <v>1072</v>
      </c>
      <c r="G896" s="191"/>
      <c r="H896" s="195">
        <v>1</v>
      </c>
      <c r="I896" s="196"/>
      <c r="J896" s="191"/>
      <c r="K896" s="191"/>
      <c r="L896" s="197"/>
      <c r="M896" s="198"/>
      <c r="N896" s="199"/>
      <c r="O896" s="199"/>
      <c r="P896" s="199"/>
      <c r="Q896" s="199"/>
      <c r="R896" s="199"/>
      <c r="S896" s="199"/>
      <c r="T896" s="200"/>
      <c r="AT896" s="201" t="s">
        <v>160</v>
      </c>
      <c r="AU896" s="201" t="s">
        <v>83</v>
      </c>
      <c r="AV896" s="13" t="s">
        <v>83</v>
      </c>
      <c r="AW896" s="13" t="s">
        <v>34</v>
      </c>
      <c r="AX896" s="13" t="s">
        <v>73</v>
      </c>
      <c r="AY896" s="201" t="s">
        <v>150</v>
      </c>
    </row>
    <row r="897" spans="1:65" s="14" customFormat="1" ht="11.25">
      <c r="B897" s="202"/>
      <c r="C897" s="203"/>
      <c r="D897" s="192" t="s">
        <v>160</v>
      </c>
      <c r="E897" s="204" t="s">
        <v>21</v>
      </c>
      <c r="F897" s="205" t="s">
        <v>162</v>
      </c>
      <c r="G897" s="203"/>
      <c r="H897" s="206">
        <v>15</v>
      </c>
      <c r="I897" s="207"/>
      <c r="J897" s="203"/>
      <c r="K897" s="203"/>
      <c r="L897" s="208"/>
      <c r="M897" s="209"/>
      <c r="N897" s="210"/>
      <c r="O897" s="210"/>
      <c r="P897" s="210"/>
      <c r="Q897" s="210"/>
      <c r="R897" s="210"/>
      <c r="S897" s="210"/>
      <c r="T897" s="211"/>
      <c r="AT897" s="212" t="s">
        <v>160</v>
      </c>
      <c r="AU897" s="212" t="s">
        <v>83</v>
      </c>
      <c r="AV897" s="14" t="s">
        <v>157</v>
      </c>
      <c r="AW897" s="14" t="s">
        <v>34</v>
      </c>
      <c r="AX897" s="14" t="s">
        <v>81</v>
      </c>
      <c r="AY897" s="212" t="s">
        <v>150</v>
      </c>
    </row>
    <row r="898" spans="1:65" s="2" customFormat="1" ht="24.2" customHeight="1">
      <c r="A898" s="37"/>
      <c r="B898" s="38"/>
      <c r="C898" s="223" t="s">
        <v>683</v>
      </c>
      <c r="D898" s="223" t="s">
        <v>301</v>
      </c>
      <c r="E898" s="224" t="s">
        <v>1073</v>
      </c>
      <c r="F898" s="225" t="s">
        <v>1074</v>
      </c>
      <c r="G898" s="226" t="s">
        <v>190</v>
      </c>
      <c r="H898" s="227">
        <v>1</v>
      </c>
      <c r="I898" s="228"/>
      <c r="J898" s="229">
        <f t="shared" ref="J898:J904" si="0">ROUND(I898*H898,2)</f>
        <v>0</v>
      </c>
      <c r="K898" s="225" t="s">
        <v>284</v>
      </c>
      <c r="L898" s="230"/>
      <c r="M898" s="231" t="s">
        <v>21</v>
      </c>
      <c r="N898" s="232" t="s">
        <v>44</v>
      </c>
      <c r="O898" s="67"/>
      <c r="P898" s="181">
        <f t="shared" ref="P898:P904" si="1">O898*H898</f>
        <v>0</v>
      </c>
      <c r="Q898" s="181">
        <v>0</v>
      </c>
      <c r="R898" s="181">
        <f t="shared" ref="R898:R904" si="2">Q898*H898</f>
        <v>0</v>
      </c>
      <c r="S898" s="181">
        <v>0</v>
      </c>
      <c r="T898" s="182">
        <f t="shared" ref="T898:T904" si="3">S898*H898</f>
        <v>0</v>
      </c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R898" s="183" t="s">
        <v>277</v>
      </c>
      <c r="AT898" s="183" t="s">
        <v>301</v>
      </c>
      <c r="AU898" s="183" t="s">
        <v>83</v>
      </c>
      <c r="AY898" s="20" t="s">
        <v>150</v>
      </c>
      <c r="BE898" s="184">
        <f t="shared" ref="BE898:BE904" si="4">IF(N898="základní",J898,0)</f>
        <v>0</v>
      </c>
      <c r="BF898" s="184">
        <f t="shared" ref="BF898:BF904" si="5">IF(N898="snížená",J898,0)</f>
        <v>0</v>
      </c>
      <c r="BG898" s="184">
        <f t="shared" ref="BG898:BG904" si="6">IF(N898="zákl. přenesená",J898,0)</f>
        <v>0</v>
      </c>
      <c r="BH898" s="184">
        <f t="shared" ref="BH898:BH904" si="7">IF(N898="sníž. přenesená",J898,0)</f>
        <v>0</v>
      </c>
      <c r="BI898" s="184">
        <f t="shared" ref="BI898:BI904" si="8">IF(N898="nulová",J898,0)</f>
        <v>0</v>
      </c>
      <c r="BJ898" s="20" t="s">
        <v>81</v>
      </c>
      <c r="BK898" s="184">
        <f t="shared" ref="BK898:BK904" si="9">ROUND(I898*H898,2)</f>
        <v>0</v>
      </c>
      <c r="BL898" s="20" t="s">
        <v>202</v>
      </c>
      <c r="BM898" s="183" t="s">
        <v>1075</v>
      </c>
    </row>
    <row r="899" spans="1:65" s="2" customFormat="1" ht="24.2" customHeight="1">
      <c r="A899" s="37"/>
      <c r="B899" s="38"/>
      <c r="C899" s="223" t="s">
        <v>1076</v>
      </c>
      <c r="D899" s="223" t="s">
        <v>301</v>
      </c>
      <c r="E899" s="224" t="s">
        <v>1077</v>
      </c>
      <c r="F899" s="225" t="s">
        <v>1078</v>
      </c>
      <c r="G899" s="226" t="s">
        <v>190</v>
      </c>
      <c r="H899" s="227">
        <v>3</v>
      </c>
      <c r="I899" s="228"/>
      <c r="J899" s="229">
        <f t="shared" si="0"/>
        <v>0</v>
      </c>
      <c r="K899" s="225" t="s">
        <v>284</v>
      </c>
      <c r="L899" s="230"/>
      <c r="M899" s="231" t="s">
        <v>21</v>
      </c>
      <c r="N899" s="232" t="s">
        <v>44</v>
      </c>
      <c r="O899" s="67"/>
      <c r="P899" s="181">
        <f t="shared" si="1"/>
        <v>0</v>
      </c>
      <c r="Q899" s="181">
        <v>0</v>
      </c>
      <c r="R899" s="181">
        <f t="shared" si="2"/>
        <v>0</v>
      </c>
      <c r="S899" s="181">
        <v>0</v>
      </c>
      <c r="T899" s="182">
        <f t="shared" si="3"/>
        <v>0</v>
      </c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R899" s="183" t="s">
        <v>277</v>
      </c>
      <c r="AT899" s="183" t="s">
        <v>301</v>
      </c>
      <c r="AU899" s="183" t="s">
        <v>83</v>
      </c>
      <c r="AY899" s="20" t="s">
        <v>150</v>
      </c>
      <c r="BE899" s="184">
        <f t="shared" si="4"/>
        <v>0</v>
      </c>
      <c r="BF899" s="184">
        <f t="shared" si="5"/>
        <v>0</v>
      </c>
      <c r="BG899" s="184">
        <f t="shared" si="6"/>
        <v>0</v>
      </c>
      <c r="BH899" s="184">
        <f t="shared" si="7"/>
        <v>0</v>
      </c>
      <c r="BI899" s="184">
        <f t="shared" si="8"/>
        <v>0</v>
      </c>
      <c r="BJ899" s="20" t="s">
        <v>81</v>
      </c>
      <c r="BK899" s="184">
        <f t="shared" si="9"/>
        <v>0</v>
      </c>
      <c r="BL899" s="20" t="s">
        <v>202</v>
      </c>
      <c r="BM899" s="183" t="s">
        <v>1079</v>
      </c>
    </row>
    <row r="900" spans="1:65" s="2" customFormat="1" ht="24.2" customHeight="1">
      <c r="A900" s="37"/>
      <c r="B900" s="38"/>
      <c r="C900" s="223" t="s">
        <v>689</v>
      </c>
      <c r="D900" s="223" t="s">
        <v>301</v>
      </c>
      <c r="E900" s="224" t="s">
        <v>1080</v>
      </c>
      <c r="F900" s="225" t="s">
        <v>1081</v>
      </c>
      <c r="G900" s="226" t="s">
        <v>190</v>
      </c>
      <c r="H900" s="227">
        <v>1</v>
      </c>
      <c r="I900" s="228"/>
      <c r="J900" s="229">
        <f t="shared" si="0"/>
        <v>0</v>
      </c>
      <c r="K900" s="225" t="s">
        <v>284</v>
      </c>
      <c r="L900" s="230"/>
      <c r="M900" s="231" t="s">
        <v>21</v>
      </c>
      <c r="N900" s="232" t="s">
        <v>44</v>
      </c>
      <c r="O900" s="67"/>
      <c r="P900" s="181">
        <f t="shared" si="1"/>
        <v>0</v>
      </c>
      <c r="Q900" s="181">
        <v>0</v>
      </c>
      <c r="R900" s="181">
        <f t="shared" si="2"/>
        <v>0</v>
      </c>
      <c r="S900" s="181">
        <v>0</v>
      </c>
      <c r="T900" s="182">
        <f t="shared" si="3"/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183" t="s">
        <v>277</v>
      </c>
      <c r="AT900" s="183" t="s">
        <v>301</v>
      </c>
      <c r="AU900" s="183" t="s">
        <v>83</v>
      </c>
      <c r="AY900" s="20" t="s">
        <v>150</v>
      </c>
      <c r="BE900" s="184">
        <f t="shared" si="4"/>
        <v>0</v>
      </c>
      <c r="BF900" s="184">
        <f t="shared" si="5"/>
        <v>0</v>
      </c>
      <c r="BG900" s="184">
        <f t="shared" si="6"/>
        <v>0</v>
      </c>
      <c r="BH900" s="184">
        <f t="shared" si="7"/>
        <v>0</v>
      </c>
      <c r="BI900" s="184">
        <f t="shared" si="8"/>
        <v>0</v>
      </c>
      <c r="BJ900" s="20" t="s">
        <v>81</v>
      </c>
      <c r="BK900" s="184">
        <f t="shared" si="9"/>
        <v>0</v>
      </c>
      <c r="BL900" s="20" t="s">
        <v>202</v>
      </c>
      <c r="BM900" s="183" t="s">
        <v>1082</v>
      </c>
    </row>
    <row r="901" spans="1:65" s="2" customFormat="1" ht="24.2" customHeight="1">
      <c r="A901" s="37"/>
      <c r="B901" s="38"/>
      <c r="C901" s="223" t="s">
        <v>1083</v>
      </c>
      <c r="D901" s="223" t="s">
        <v>301</v>
      </c>
      <c r="E901" s="224" t="s">
        <v>1084</v>
      </c>
      <c r="F901" s="225" t="s">
        <v>1085</v>
      </c>
      <c r="G901" s="226" t="s">
        <v>190</v>
      </c>
      <c r="H901" s="227">
        <v>8</v>
      </c>
      <c r="I901" s="228"/>
      <c r="J901" s="229">
        <f t="shared" si="0"/>
        <v>0</v>
      </c>
      <c r="K901" s="225" t="s">
        <v>284</v>
      </c>
      <c r="L901" s="230"/>
      <c r="M901" s="231" t="s">
        <v>21</v>
      </c>
      <c r="N901" s="232" t="s">
        <v>44</v>
      </c>
      <c r="O901" s="67"/>
      <c r="P901" s="181">
        <f t="shared" si="1"/>
        <v>0</v>
      </c>
      <c r="Q901" s="181">
        <v>0</v>
      </c>
      <c r="R901" s="181">
        <f t="shared" si="2"/>
        <v>0</v>
      </c>
      <c r="S901" s="181">
        <v>0</v>
      </c>
      <c r="T901" s="182">
        <f t="shared" si="3"/>
        <v>0</v>
      </c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R901" s="183" t="s">
        <v>277</v>
      </c>
      <c r="AT901" s="183" t="s">
        <v>301</v>
      </c>
      <c r="AU901" s="183" t="s">
        <v>83</v>
      </c>
      <c r="AY901" s="20" t="s">
        <v>150</v>
      </c>
      <c r="BE901" s="184">
        <f t="shared" si="4"/>
        <v>0</v>
      </c>
      <c r="BF901" s="184">
        <f t="shared" si="5"/>
        <v>0</v>
      </c>
      <c r="BG901" s="184">
        <f t="shared" si="6"/>
        <v>0</v>
      </c>
      <c r="BH901" s="184">
        <f t="shared" si="7"/>
        <v>0</v>
      </c>
      <c r="BI901" s="184">
        <f t="shared" si="8"/>
        <v>0</v>
      </c>
      <c r="BJ901" s="20" t="s">
        <v>81</v>
      </c>
      <c r="BK901" s="184">
        <f t="shared" si="9"/>
        <v>0</v>
      </c>
      <c r="BL901" s="20" t="s">
        <v>202</v>
      </c>
      <c r="BM901" s="183" t="s">
        <v>1086</v>
      </c>
    </row>
    <row r="902" spans="1:65" s="2" customFormat="1" ht="24.2" customHeight="1">
      <c r="A902" s="37"/>
      <c r="B902" s="38"/>
      <c r="C902" s="223" t="s">
        <v>693</v>
      </c>
      <c r="D902" s="223" t="s">
        <v>301</v>
      </c>
      <c r="E902" s="224" t="s">
        <v>1087</v>
      </c>
      <c r="F902" s="225" t="s">
        <v>1088</v>
      </c>
      <c r="G902" s="226" t="s">
        <v>190</v>
      </c>
      <c r="H902" s="227">
        <v>1</v>
      </c>
      <c r="I902" s="228"/>
      <c r="J902" s="229">
        <f t="shared" si="0"/>
        <v>0</v>
      </c>
      <c r="K902" s="225" t="s">
        <v>284</v>
      </c>
      <c r="L902" s="230"/>
      <c r="M902" s="231" t="s">
        <v>21</v>
      </c>
      <c r="N902" s="232" t="s">
        <v>44</v>
      </c>
      <c r="O902" s="67"/>
      <c r="P902" s="181">
        <f t="shared" si="1"/>
        <v>0</v>
      </c>
      <c r="Q902" s="181">
        <v>0</v>
      </c>
      <c r="R902" s="181">
        <f t="shared" si="2"/>
        <v>0</v>
      </c>
      <c r="S902" s="181">
        <v>0</v>
      </c>
      <c r="T902" s="182">
        <f t="shared" si="3"/>
        <v>0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183" t="s">
        <v>277</v>
      </c>
      <c r="AT902" s="183" t="s">
        <v>301</v>
      </c>
      <c r="AU902" s="183" t="s">
        <v>83</v>
      </c>
      <c r="AY902" s="20" t="s">
        <v>150</v>
      </c>
      <c r="BE902" s="184">
        <f t="shared" si="4"/>
        <v>0</v>
      </c>
      <c r="BF902" s="184">
        <f t="shared" si="5"/>
        <v>0</v>
      </c>
      <c r="BG902" s="184">
        <f t="shared" si="6"/>
        <v>0</v>
      </c>
      <c r="BH902" s="184">
        <f t="shared" si="7"/>
        <v>0</v>
      </c>
      <c r="BI902" s="184">
        <f t="shared" si="8"/>
        <v>0</v>
      </c>
      <c r="BJ902" s="20" t="s">
        <v>81</v>
      </c>
      <c r="BK902" s="184">
        <f t="shared" si="9"/>
        <v>0</v>
      </c>
      <c r="BL902" s="20" t="s">
        <v>202</v>
      </c>
      <c r="BM902" s="183" t="s">
        <v>1089</v>
      </c>
    </row>
    <row r="903" spans="1:65" s="2" customFormat="1" ht="24.2" customHeight="1">
      <c r="A903" s="37"/>
      <c r="B903" s="38"/>
      <c r="C903" s="223" t="s">
        <v>1090</v>
      </c>
      <c r="D903" s="223" t="s">
        <v>301</v>
      </c>
      <c r="E903" s="224" t="s">
        <v>1091</v>
      </c>
      <c r="F903" s="225" t="s">
        <v>1092</v>
      </c>
      <c r="G903" s="226" t="s">
        <v>190</v>
      </c>
      <c r="H903" s="227">
        <v>1</v>
      </c>
      <c r="I903" s="228"/>
      <c r="J903" s="229">
        <f t="shared" si="0"/>
        <v>0</v>
      </c>
      <c r="K903" s="225" t="s">
        <v>284</v>
      </c>
      <c r="L903" s="230"/>
      <c r="M903" s="231" t="s">
        <v>21</v>
      </c>
      <c r="N903" s="232" t="s">
        <v>44</v>
      </c>
      <c r="O903" s="67"/>
      <c r="P903" s="181">
        <f t="shared" si="1"/>
        <v>0</v>
      </c>
      <c r="Q903" s="181">
        <v>0</v>
      </c>
      <c r="R903" s="181">
        <f t="shared" si="2"/>
        <v>0</v>
      </c>
      <c r="S903" s="181">
        <v>0</v>
      </c>
      <c r="T903" s="182">
        <f t="shared" si="3"/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183" t="s">
        <v>277</v>
      </c>
      <c r="AT903" s="183" t="s">
        <v>301</v>
      </c>
      <c r="AU903" s="183" t="s">
        <v>83</v>
      </c>
      <c r="AY903" s="20" t="s">
        <v>150</v>
      </c>
      <c r="BE903" s="184">
        <f t="shared" si="4"/>
        <v>0</v>
      </c>
      <c r="BF903" s="184">
        <f t="shared" si="5"/>
        <v>0</v>
      </c>
      <c r="BG903" s="184">
        <f t="shared" si="6"/>
        <v>0</v>
      </c>
      <c r="BH903" s="184">
        <f t="shared" si="7"/>
        <v>0</v>
      </c>
      <c r="BI903" s="184">
        <f t="shared" si="8"/>
        <v>0</v>
      </c>
      <c r="BJ903" s="20" t="s">
        <v>81</v>
      </c>
      <c r="BK903" s="184">
        <f t="shared" si="9"/>
        <v>0</v>
      </c>
      <c r="BL903" s="20" t="s">
        <v>202</v>
      </c>
      <c r="BM903" s="183" t="s">
        <v>1093</v>
      </c>
    </row>
    <row r="904" spans="1:65" s="2" customFormat="1" ht="44.25" customHeight="1">
      <c r="A904" s="37"/>
      <c r="B904" s="38"/>
      <c r="C904" s="172" t="s">
        <v>699</v>
      </c>
      <c r="D904" s="172" t="s">
        <v>152</v>
      </c>
      <c r="E904" s="173" t="s">
        <v>1094</v>
      </c>
      <c r="F904" s="174" t="s">
        <v>1095</v>
      </c>
      <c r="G904" s="175" t="s">
        <v>784</v>
      </c>
      <c r="H904" s="244"/>
      <c r="I904" s="177"/>
      <c r="J904" s="178">
        <f t="shared" si="0"/>
        <v>0</v>
      </c>
      <c r="K904" s="174" t="s">
        <v>156</v>
      </c>
      <c r="L904" s="42"/>
      <c r="M904" s="179" t="s">
        <v>21</v>
      </c>
      <c r="N904" s="180" t="s">
        <v>44</v>
      </c>
      <c r="O904" s="67"/>
      <c r="P904" s="181">
        <f t="shared" si="1"/>
        <v>0</v>
      </c>
      <c r="Q904" s="181">
        <v>0</v>
      </c>
      <c r="R904" s="181">
        <f t="shared" si="2"/>
        <v>0</v>
      </c>
      <c r="S904" s="181">
        <v>0</v>
      </c>
      <c r="T904" s="182">
        <f t="shared" si="3"/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183" t="s">
        <v>202</v>
      </c>
      <c r="AT904" s="183" t="s">
        <v>152</v>
      </c>
      <c r="AU904" s="183" t="s">
        <v>83</v>
      </c>
      <c r="AY904" s="20" t="s">
        <v>150</v>
      </c>
      <c r="BE904" s="184">
        <f t="shared" si="4"/>
        <v>0</v>
      </c>
      <c r="BF904" s="184">
        <f t="shared" si="5"/>
        <v>0</v>
      </c>
      <c r="BG904" s="184">
        <f t="shared" si="6"/>
        <v>0</v>
      </c>
      <c r="BH904" s="184">
        <f t="shared" si="7"/>
        <v>0</v>
      </c>
      <c r="BI904" s="184">
        <f t="shared" si="8"/>
        <v>0</v>
      </c>
      <c r="BJ904" s="20" t="s">
        <v>81</v>
      </c>
      <c r="BK904" s="184">
        <f t="shared" si="9"/>
        <v>0</v>
      </c>
      <c r="BL904" s="20" t="s">
        <v>202</v>
      </c>
      <c r="BM904" s="183" t="s">
        <v>1096</v>
      </c>
    </row>
    <row r="905" spans="1:65" s="2" customFormat="1" ht="11.25">
      <c r="A905" s="37"/>
      <c r="B905" s="38"/>
      <c r="C905" s="39"/>
      <c r="D905" s="185" t="s">
        <v>158</v>
      </c>
      <c r="E905" s="39"/>
      <c r="F905" s="186" t="s">
        <v>1097</v>
      </c>
      <c r="G905" s="39"/>
      <c r="H905" s="39"/>
      <c r="I905" s="187"/>
      <c r="J905" s="39"/>
      <c r="K905" s="39"/>
      <c r="L905" s="42"/>
      <c r="M905" s="188"/>
      <c r="N905" s="189"/>
      <c r="O905" s="67"/>
      <c r="P905" s="67"/>
      <c r="Q905" s="67"/>
      <c r="R905" s="67"/>
      <c r="S905" s="67"/>
      <c r="T905" s="68"/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T905" s="20" t="s">
        <v>158</v>
      </c>
      <c r="AU905" s="20" t="s">
        <v>83</v>
      </c>
    </row>
    <row r="906" spans="1:65" s="12" customFormat="1" ht="22.9" customHeight="1">
      <c r="B906" s="156"/>
      <c r="C906" s="157"/>
      <c r="D906" s="158" t="s">
        <v>72</v>
      </c>
      <c r="E906" s="170" t="s">
        <v>1098</v>
      </c>
      <c r="F906" s="170" t="s">
        <v>1099</v>
      </c>
      <c r="G906" s="157"/>
      <c r="H906" s="157"/>
      <c r="I906" s="160"/>
      <c r="J906" s="171">
        <f>BK906</f>
        <v>0</v>
      </c>
      <c r="K906" s="157"/>
      <c r="L906" s="162"/>
      <c r="M906" s="163"/>
      <c r="N906" s="164"/>
      <c r="O906" s="164"/>
      <c r="P906" s="165">
        <f>SUM(P907:P940)</f>
        <v>0</v>
      </c>
      <c r="Q906" s="164"/>
      <c r="R906" s="165">
        <f>SUM(R907:R940)</f>
        <v>0</v>
      </c>
      <c r="S906" s="164"/>
      <c r="T906" s="166">
        <f>SUM(T907:T940)</f>
        <v>0</v>
      </c>
      <c r="AR906" s="167" t="s">
        <v>83</v>
      </c>
      <c r="AT906" s="168" t="s">
        <v>72</v>
      </c>
      <c r="AU906" s="168" t="s">
        <v>81</v>
      </c>
      <c r="AY906" s="167" t="s">
        <v>150</v>
      </c>
      <c r="BK906" s="169">
        <f>SUM(BK907:BK940)</f>
        <v>0</v>
      </c>
    </row>
    <row r="907" spans="1:65" s="2" customFormat="1" ht="21.75" customHeight="1">
      <c r="A907" s="37"/>
      <c r="B907" s="38"/>
      <c r="C907" s="172" t="s">
        <v>1100</v>
      </c>
      <c r="D907" s="172" t="s">
        <v>152</v>
      </c>
      <c r="E907" s="173" t="s">
        <v>1101</v>
      </c>
      <c r="F907" s="174" t="s">
        <v>1102</v>
      </c>
      <c r="G907" s="175" t="s">
        <v>182</v>
      </c>
      <c r="H907" s="176">
        <v>68.213999999999999</v>
      </c>
      <c r="I907" s="177"/>
      <c r="J907" s="178">
        <f>ROUND(I907*H907,2)</f>
        <v>0</v>
      </c>
      <c r="K907" s="174" t="s">
        <v>156</v>
      </c>
      <c r="L907" s="42"/>
      <c r="M907" s="179" t="s">
        <v>21</v>
      </c>
      <c r="N907" s="180" t="s">
        <v>44</v>
      </c>
      <c r="O907" s="67"/>
      <c r="P907" s="181">
        <f>O907*H907</f>
        <v>0</v>
      </c>
      <c r="Q907" s="181">
        <v>0</v>
      </c>
      <c r="R907" s="181">
        <f>Q907*H907</f>
        <v>0</v>
      </c>
      <c r="S907" s="181">
        <v>0</v>
      </c>
      <c r="T907" s="182">
        <f>S907*H907</f>
        <v>0</v>
      </c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R907" s="183" t="s">
        <v>202</v>
      </c>
      <c r="AT907" s="183" t="s">
        <v>152</v>
      </c>
      <c r="AU907" s="183" t="s">
        <v>83</v>
      </c>
      <c r="AY907" s="20" t="s">
        <v>150</v>
      </c>
      <c r="BE907" s="184">
        <f>IF(N907="základní",J907,0)</f>
        <v>0</v>
      </c>
      <c r="BF907" s="184">
        <f>IF(N907="snížená",J907,0)</f>
        <v>0</v>
      </c>
      <c r="BG907" s="184">
        <f>IF(N907="zákl. přenesená",J907,0)</f>
        <v>0</v>
      </c>
      <c r="BH907" s="184">
        <f>IF(N907="sníž. přenesená",J907,0)</f>
        <v>0</v>
      </c>
      <c r="BI907" s="184">
        <f>IF(N907="nulová",J907,0)</f>
        <v>0</v>
      </c>
      <c r="BJ907" s="20" t="s">
        <v>81</v>
      </c>
      <c r="BK907" s="184">
        <f>ROUND(I907*H907,2)</f>
        <v>0</v>
      </c>
      <c r="BL907" s="20" t="s">
        <v>202</v>
      </c>
      <c r="BM907" s="183" t="s">
        <v>1103</v>
      </c>
    </row>
    <row r="908" spans="1:65" s="2" customFormat="1" ht="11.25">
      <c r="A908" s="37"/>
      <c r="B908" s="38"/>
      <c r="C908" s="39"/>
      <c r="D908" s="185" t="s">
        <v>158</v>
      </c>
      <c r="E908" s="39"/>
      <c r="F908" s="186" t="s">
        <v>1104</v>
      </c>
      <c r="G908" s="39"/>
      <c r="H908" s="39"/>
      <c r="I908" s="187"/>
      <c r="J908" s="39"/>
      <c r="K908" s="39"/>
      <c r="L908" s="42"/>
      <c r="M908" s="188"/>
      <c r="N908" s="189"/>
      <c r="O908" s="67"/>
      <c r="P908" s="67"/>
      <c r="Q908" s="67"/>
      <c r="R908" s="67"/>
      <c r="S908" s="67"/>
      <c r="T908" s="68"/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T908" s="20" t="s">
        <v>158</v>
      </c>
      <c r="AU908" s="20" t="s">
        <v>83</v>
      </c>
    </row>
    <row r="909" spans="1:65" s="15" customFormat="1" ht="11.25">
      <c r="B909" s="213"/>
      <c r="C909" s="214"/>
      <c r="D909" s="192" t="s">
        <v>160</v>
      </c>
      <c r="E909" s="215" t="s">
        <v>21</v>
      </c>
      <c r="F909" s="216" t="s">
        <v>185</v>
      </c>
      <c r="G909" s="214"/>
      <c r="H909" s="215" t="s">
        <v>21</v>
      </c>
      <c r="I909" s="217"/>
      <c r="J909" s="214"/>
      <c r="K909" s="214"/>
      <c r="L909" s="218"/>
      <c r="M909" s="219"/>
      <c r="N909" s="220"/>
      <c r="O909" s="220"/>
      <c r="P909" s="220"/>
      <c r="Q909" s="220"/>
      <c r="R909" s="220"/>
      <c r="S909" s="220"/>
      <c r="T909" s="221"/>
      <c r="AT909" s="222" t="s">
        <v>160</v>
      </c>
      <c r="AU909" s="222" t="s">
        <v>83</v>
      </c>
      <c r="AV909" s="15" t="s">
        <v>81</v>
      </c>
      <c r="AW909" s="15" t="s">
        <v>34</v>
      </c>
      <c r="AX909" s="15" t="s">
        <v>73</v>
      </c>
      <c r="AY909" s="222" t="s">
        <v>150</v>
      </c>
    </row>
    <row r="910" spans="1:65" s="13" customFormat="1" ht="11.25">
      <c r="B910" s="190"/>
      <c r="C910" s="191"/>
      <c r="D910" s="192" t="s">
        <v>160</v>
      </c>
      <c r="E910" s="193" t="s">
        <v>21</v>
      </c>
      <c r="F910" s="194" t="s">
        <v>1105</v>
      </c>
      <c r="G910" s="191"/>
      <c r="H910" s="195">
        <v>34.390999999999998</v>
      </c>
      <c r="I910" s="196"/>
      <c r="J910" s="191"/>
      <c r="K910" s="191"/>
      <c r="L910" s="197"/>
      <c r="M910" s="198"/>
      <c r="N910" s="199"/>
      <c r="O910" s="199"/>
      <c r="P910" s="199"/>
      <c r="Q910" s="199"/>
      <c r="R910" s="199"/>
      <c r="S910" s="199"/>
      <c r="T910" s="200"/>
      <c r="AT910" s="201" t="s">
        <v>160</v>
      </c>
      <c r="AU910" s="201" t="s">
        <v>83</v>
      </c>
      <c r="AV910" s="13" t="s">
        <v>83</v>
      </c>
      <c r="AW910" s="13" t="s">
        <v>34</v>
      </c>
      <c r="AX910" s="13" t="s">
        <v>73</v>
      </c>
      <c r="AY910" s="201" t="s">
        <v>150</v>
      </c>
    </row>
    <row r="911" spans="1:65" s="13" customFormat="1" ht="11.25">
      <c r="B911" s="190"/>
      <c r="C911" s="191"/>
      <c r="D911" s="192" t="s">
        <v>160</v>
      </c>
      <c r="E911" s="193" t="s">
        <v>21</v>
      </c>
      <c r="F911" s="194" t="s">
        <v>1106</v>
      </c>
      <c r="G911" s="191"/>
      <c r="H911" s="195">
        <v>-7.04</v>
      </c>
      <c r="I911" s="196"/>
      <c r="J911" s="191"/>
      <c r="K911" s="191"/>
      <c r="L911" s="197"/>
      <c r="M911" s="198"/>
      <c r="N911" s="199"/>
      <c r="O911" s="199"/>
      <c r="P911" s="199"/>
      <c r="Q911" s="199"/>
      <c r="R911" s="199"/>
      <c r="S911" s="199"/>
      <c r="T911" s="200"/>
      <c r="AT911" s="201" t="s">
        <v>160</v>
      </c>
      <c r="AU911" s="201" t="s">
        <v>83</v>
      </c>
      <c r="AV911" s="13" t="s">
        <v>83</v>
      </c>
      <c r="AW911" s="13" t="s">
        <v>34</v>
      </c>
      <c r="AX911" s="13" t="s">
        <v>73</v>
      </c>
      <c r="AY911" s="201" t="s">
        <v>150</v>
      </c>
    </row>
    <row r="912" spans="1:65" s="13" customFormat="1" ht="11.25">
      <c r="B912" s="190"/>
      <c r="C912" s="191"/>
      <c r="D912" s="192" t="s">
        <v>160</v>
      </c>
      <c r="E912" s="193" t="s">
        <v>21</v>
      </c>
      <c r="F912" s="194" t="s">
        <v>1107</v>
      </c>
      <c r="G912" s="191"/>
      <c r="H912" s="195">
        <v>40.863</v>
      </c>
      <c r="I912" s="196"/>
      <c r="J912" s="191"/>
      <c r="K912" s="191"/>
      <c r="L912" s="197"/>
      <c r="M912" s="198"/>
      <c r="N912" s="199"/>
      <c r="O912" s="199"/>
      <c r="P912" s="199"/>
      <c r="Q912" s="199"/>
      <c r="R912" s="199"/>
      <c r="S912" s="199"/>
      <c r="T912" s="200"/>
      <c r="AT912" s="201" t="s">
        <v>160</v>
      </c>
      <c r="AU912" s="201" t="s">
        <v>83</v>
      </c>
      <c r="AV912" s="13" t="s">
        <v>83</v>
      </c>
      <c r="AW912" s="13" t="s">
        <v>34</v>
      </c>
      <c r="AX912" s="13" t="s">
        <v>73</v>
      </c>
      <c r="AY912" s="201" t="s">
        <v>150</v>
      </c>
    </row>
    <row r="913" spans="1:65" s="14" customFormat="1" ht="11.25">
      <c r="B913" s="202"/>
      <c r="C913" s="203"/>
      <c r="D913" s="192" t="s">
        <v>160</v>
      </c>
      <c r="E913" s="204" t="s">
        <v>21</v>
      </c>
      <c r="F913" s="205" t="s">
        <v>162</v>
      </c>
      <c r="G913" s="203"/>
      <c r="H913" s="206">
        <v>68.213999999999999</v>
      </c>
      <c r="I913" s="207"/>
      <c r="J913" s="203"/>
      <c r="K913" s="203"/>
      <c r="L913" s="208"/>
      <c r="M913" s="209"/>
      <c r="N913" s="210"/>
      <c r="O913" s="210"/>
      <c r="P913" s="210"/>
      <c r="Q913" s="210"/>
      <c r="R913" s="210"/>
      <c r="S913" s="210"/>
      <c r="T913" s="211"/>
      <c r="AT913" s="212" t="s">
        <v>160</v>
      </c>
      <c r="AU913" s="212" t="s">
        <v>83</v>
      </c>
      <c r="AV913" s="14" t="s">
        <v>157</v>
      </c>
      <c r="AW913" s="14" t="s">
        <v>34</v>
      </c>
      <c r="AX913" s="14" t="s">
        <v>81</v>
      </c>
      <c r="AY913" s="212" t="s">
        <v>150</v>
      </c>
    </row>
    <row r="914" spans="1:65" s="2" customFormat="1" ht="16.5" customHeight="1">
      <c r="A914" s="37"/>
      <c r="B914" s="38"/>
      <c r="C914" s="172" t="s">
        <v>705</v>
      </c>
      <c r="D914" s="172" t="s">
        <v>152</v>
      </c>
      <c r="E914" s="173" t="s">
        <v>1108</v>
      </c>
      <c r="F914" s="174" t="s">
        <v>1109</v>
      </c>
      <c r="G914" s="175" t="s">
        <v>182</v>
      </c>
      <c r="H914" s="176">
        <v>135.75</v>
      </c>
      <c r="I914" s="177"/>
      <c r="J914" s="178">
        <f>ROUND(I914*H914,2)</f>
        <v>0</v>
      </c>
      <c r="K914" s="174" t="s">
        <v>156</v>
      </c>
      <c r="L914" s="42"/>
      <c r="M914" s="179" t="s">
        <v>21</v>
      </c>
      <c r="N914" s="180" t="s">
        <v>44</v>
      </c>
      <c r="O914" s="67"/>
      <c r="P914" s="181">
        <f>O914*H914</f>
        <v>0</v>
      </c>
      <c r="Q914" s="181">
        <v>0</v>
      </c>
      <c r="R914" s="181">
        <f>Q914*H914</f>
        <v>0</v>
      </c>
      <c r="S914" s="181">
        <v>0</v>
      </c>
      <c r="T914" s="182">
        <f>S914*H914</f>
        <v>0</v>
      </c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R914" s="183" t="s">
        <v>202</v>
      </c>
      <c r="AT914" s="183" t="s">
        <v>152</v>
      </c>
      <c r="AU914" s="183" t="s">
        <v>83</v>
      </c>
      <c r="AY914" s="20" t="s">
        <v>150</v>
      </c>
      <c r="BE914" s="184">
        <f>IF(N914="základní",J914,0)</f>
        <v>0</v>
      </c>
      <c r="BF914" s="184">
        <f>IF(N914="snížená",J914,0)</f>
        <v>0</v>
      </c>
      <c r="BG914" s="184">
        <f>IF(N914="zákl. přenesená",J914,0)</f>
        <v>0</v>
      </c>
      <c r="BH914" s="184">
        <f>IF(N914="sníž. přenesená",J914,0)</f>
        <v>0</v>
      </c>
      <c r="BI914" s="184">
        <f>IF(N914="nulová",J914,0)</f>
        <v>0</v>
      </c>
      <c r="BJ914" s="20" t="s">
        <v>81</v>
      </c>
      <c r="BK914" s="184">
        <f>ROUND(I914*H914,2)</f>
        <v>0</v>
      </c>
      <c r="BL914" s="20" t="s">
        <v>202</v>
      </c>
      <c r="BM914" s="183" t="s">
        <v>1110</v>
      </c>
    </row>
    <row r="915" spans="1:65" s="2" customFormat="1" ht="11.25">
      <c r="A915" s="37"/>
      <c r="B915" s="38"/>
      <c r="C915" s="39"/>
      <c r="D915" s="185" t="s">
        <v>158</v>
      </c>
      <c r="E915" s="39"/>
      <c r="F915" s="186" t="s">
        <v>1111</v>
      </c>
      <c r="G915" s="39"/>
      <c r="H915" s="39"/>
      <c r="I915" s="187"/>
      <c r="J915" s="39"/>
      <c r="K915" s="39"/>
      <c r="L915" s="42"/>
      <c r="M915" s="188"/>
      <c r="N915" s="189"/>
      <c r="O915" s="67"/>
      <c r="P915" s="67"/>
      <c r="Q915" s="67"/>
      <c r="R915" s="67"/>
      <c r="S915" s="67"/>
      <c r="T915" s="68"/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T915" s="20" t="s">
        <v>158</v>
      </c>
      <c r="AU915" s="20" t="s">
        <v>83</v>
      </c>
    </row>
    <row r="916" spans="1:65" s="15" customFormat="1" ht="11.25">
      <c r="B916" s="213"/>
      <c r="C916" s="214"/>
      <c r="D916" s="192" t="s">
        <v>160</v>
      </c>
      <c r="E916" s="215" t="s">
        <v>21</v>
      </c>
      <c r="F916" s="216" t="s">
        <v>185</v>
      </c>
      <c r="G916" s="214"/>
      <c r="H916" s="215" t="s">
        <v>21</v>
      </c>
      <c r="I916" s="217"/>
      <c r="J916" s="214"/>
      <c r="K916" s="214"/>
      <c r="L916" s="218"/>
      <c r="M916" s="219"/>
      <c r="N916" s="220"/>
      <c r="O916" s="220"/>
      <c r="P916" s="220"/>
      <c r="Q916" s="220"/>
      <c r="R916" s="220"/>
      <c r="S916" s="220"/>
      <c r="T916" s="221"/>
      <c r="AT916" s="222" t="s">
        <v>160</v>
      </c>
      <c r="AU916" s="222" t="s">
        <v>83</v>
      </c>
      <c r="AV916" s="15" t="s">
        <v>81</v>
      </c>
      <c r="AW916" s="15" t="s">
        <v>34</v>
      </c>
      <c r="AX916" s="15" t="s">
        <v>73</v>
      </c>
      <c r="AY916" s="222" t="s">
        <v>150</v>
      </c>
    </row>
    <row r="917" spans="1:65" s="13" customFormat="1" ht="11.25">
      <c r="B917" s="190"/>
      <c r="C917" s="191"/>
      <c r="D917" s="192" t="s">
        <v>160</v>
      </c>
      <c r="E917" s="193" t="s">
        <v>21</v>
      </c>
      <c r="F917" s="194" t="s">
        <v>1112</v>
      </c>
      <c r="G917" s="191"/>
      <c r="H917" s="195">
        <v>65.849999999999994</v>
      </c>
      <c r="I917" s="196"/>
      <c r="J917" s="191"/>
      <c r="K917" s="191"/>
      <c r="L917" s="197"/>
      <c r="M917" s="198"/>
      <c r="N917" s="199"/>
      <c r="O917" s="199"/>
      <c r="P917" s="199"/>
      <c r="Q917" s="199"/>
      <c r="R917" s="199"/>
      <c r="S917" s="199"/>
      <c r="T917" s="200"/>
      <c r="AT917" s="201" t="s">
        <v>160</v>
      </c>
      <c r="AU917" s="201" t="s">
        <v>83</v>
      </c>
      <c r="AV917" s="13" t="s">
        <v>83</v>
      </c>
      <c r="AW917" s="13" t="s">
        <v>34</v>
      </c>
      <c r="AX917" s="13" t="s">
        <v>73</v>
      </c>
      <c r="AY917" s="201" t="s">
        <v>150</v>
      </c>
    </row>
    <row r="918" spans="1:65" s="13" customFormat="1" ht="11.25">
      <c r="B918" s="190"/>
      <c r="C918" s="191"/>
      <c r="D918" s="192" t="s">
        <v>160</v>
      </c>
      <c r="E918" s="193" t="s">
        <v>21</v>
      </c>
      <c r="F918" s="194" t="s">
        <v>1113</v>
      </c>
      <c r="G918" s="191"/>
      <c r="H918" s="195">
        <v>69.900000000000006</v>
      </c>
      <c r="I918" s="196"/>
      <c r="J918" s="191"/>
      <c r="K918" s="191"/>
      <c r="L918" s="197"/>
      <c r="M918" s="198"/>
      <c r="N918" s="199"/>
      <c r="O918" s="199"/>
      <c r="P918" s="199"/>
      <c r="Q918" s="199"/>
      <c r="R918" s="199"/>
      <c r="S918" s="199"/>
      <c r="T918" s="200"/>
      <c r="AT918" s="201" t="s">
        <v>160</v>
      </c>
      <c r="AU918" s="201" t="s">
        <v>83</v>
      </c>
      <c r="AV918" s="13" t="s">
        <v>83</v>
      </c>
      <c r="AW918" s="13" t="s">
        <v>34</v>
      </c>
      <c r="AX918" s="13" t="s">
        <v>73</v>
      </c>
      <c r="AY918" s="201" t="s">
        <v>150</v>
      </c>
    </row>
    <row r="919" spans="1:65" s="14" customFormat="1" ht="11.25">
      <c r="B919" s="202"/>
      <c r="C919" s="203"/>
      <c r="D919" s="192" t="s">
        <v>160</v>
      </c>
      <c r="E919" s="204" t="s">
        <v>21</v>
      </c>
      <c r="F919" s="205" t="s">
        <v>162</v>
      </c>
      <c r="G919" s="203"/>
      <c r="H919" s="206">
        <v>135.75</v>
      </c>
      <c r="I919" s="207"/>
      <c r="J919" s="203"/>
      <c r="K919" s="203"/>
      <c r="L919" s="208"/>
      <c r="M919" s="209"/>
      <c r="N919" s="210"/>
      <c r="O919" s="210"/>
      <c r="P919" s="210"/>
      <c r="Q919" s="210"/>
      <c r="R919" s="210"/>
      <c r="S919" s="210"/>
      <c r="T919" s="211"/>
      <c r="AT919" s="212" t="s">
        <v>160</v>
      </c>
      <c r="AU919" s="212" t="s">
        <v>83</v>
      </c>
      <c r="AV919" s="14" t="s">
        <v>157</v>
      </c>
      <c r="AW919" s="14" t="s">
        <v>34</v>
      </c>
      <c r="AX919" s="14" t="s">
        <v>81</v>
      </c>
      <c r="AY919" s="212" t="s">
        <v>150</v>
      </c>
    </row>
    <row r="920" spans="1:65" s="2" customFormat="1" ht="16.5" customHeight="1">
      <c r="A920" s="37"/>
      <c r="B920" s="38"/>
      <c r="C920" s="172" t="s">
        <v>1114</v>
      </c>
      <c r="D920" s="172" t="s">
        <v>152</v>
      </c>
      <c r="E920" s="173" t="s">
        <v>1115</v>
      </c>
      <c r="F920" s="174" t="s">
        <v>1116</v>
      </c>
      <c r="G920" s="175" t="s">
        <v>182</v>
      </c>
      <c r="H920" s="176">
        <v>135.75</v>
      </c>
      <c r="I920" s="177"/>
      <c r="J920" s="178">
        <f>ROUND(I920*H920,2)</f>
        <v>0</v>
      </c>
      <c r="K920" s="174" t="s">
        <v>156</v>
      </c>
      <c r="L920" s="42"/>
      <c r="M920" s="179" t="s">
        <v>21</v>
      </c>
      <c r="N920" s="180" t="s">
        <v>44</v>
      </c>
      <c r="O920" s="67"/>
      <c r="P920" s="181">
        <f>O920*H920</f>
        <v>0</v>
      </c>
      <c r="Q920" s="181">
        <v>0</v>
      </c>
      <c r="R920" s="181">
        <f>Q920*H920</f>
        <v>0</v>
      </c>
      <c r="S920" s="181">
        <v>0</v>
      </c>
      <c r="T920" s="182">
        <f>S920*H920</f>
        <v>0</v>
      </c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R920" s="183" t="s">
        <v>202</v>
      </c>
      <c r="AT920" s="183" t="s">
        <v>152</v>
      </c>
      <c r="AU920" s="183" t="s">
        <v>83</v>
      </c>
      <c r="AY920" s="20" t="s">
        <v>150</v>
      </c>
      <c r="BE920" s="184">
        <f>IF(N920="základní",J920,0)</f>
        <v>0</v>
      </c>
      <c r="BF920" s="184">
        <f>IF(N920="snížená",J920,0)</f>
        <v>0</v>
      </c>
      <c r="BG920" s="184">
        <f>IF(N920="zákl. přenesená",J920,0)</f>
        <v>0</v>
      </c>
      <c r="BH920" s="184">
        <f>IF(N920="sníž. přenesená",J920,0)</f>
        <v>0</v>
      </c>
      <c r="BI920" s="184">
        <f>IF(N920="nulová",J920,0)</f>
        <v>0</v>
      </c>
      <c r="BJ920" s="20" t="s">
        <v>81</v>
      </c>
      <c r="BK920" s="184">
        <f>ROUND(I920*H920,2)</f>
        <v>0</v>
      </c>
      <c r="BL920" s="20" t="s">
        <v>202</v>
      </c>
      <c r="BM920" s="183" t="s">
        <v>1117</v>
      </c>
    </row>
    <row r="921" spans="1:65" s="2" customFormat="1" ht="11.25">
      <c r="A921" s="37"/>
      <c r="B921" s="38"/>
      <c r="C921" s="39"/>
      <c r="D921" s="185" t="s">
        <v>158</v>
      </c>
      <c r="E921" s="39"/>
      <c r="F921" s="186" t="s">
        <v>1118</v>
      </c>
      <c r="G921" s="39"/>
      <c r="H921" s="39"/>
      <c r="I921" s="187"/>
      <c r="J921" s="39"/>
      <c r="K921" s="39"/>
      <c r="L921" s="42"/>
      <c r="M921" s="188"/>
      <c r="N921" s="189"/>
      <c r="O921" s="67"/>
      <c r="P921" s="67"/>
      <c r="Q921" s="67"/>
      <c r="R921" s="67"/>
      <c r="S921" s="67"/>
      <c r="T921" s="68"/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T921" s="20" t="s">
        <v>158</v>
      </c>
      <c r="AU921" s="20" t="s">
        <v>83</v>
      </c>
    </row>
    <row r="922" spans="1:65" s="2" customFormat="1" ht="37.9" customHeight="1">
      <c r="A922" s="37"/>
      <c r="B922" s="38"/>
      <c r="C922" s="172" t="s">
        <v>710</v>
      </c>
      <c r="D922" s="172" t="s">
        <v>152</v>
      </c>
      <c r="E922" s="173" t="s">
        <v>1119</v>
      </c>
      <c r="F922" s="174" t="s">
        <v>1120</v>
      </c>
      <c r="G922" s="175" t="s">
        <v>190</v>
      </c>
      <c r="H922" s="176">
        <v>2</v>
      </c>
      <c r="I922" s="177"/>
      <c r="J922" s="178">
        <f>ROUND(I922*H922,2)</f>
        <v>0</v>
      </c>
      <c r="K922" s="174" t="s">
        <v>156</v>
      </c>
      <c r="L922" s="42"/>
      <c r="M922" s="179" t="s">
        <v>21</v>
      </c>
      <c r="N922" s="180" t="s">
        <v>44</v>
      </c>
      <c r="O922" s="67"/>
      <c r="P922" s="181">
        <f>O922*H922</f>
        <v>0</v>
      </c>
      <c r="Q922" s="181">
        <v>0</v>
      </c>
      <c r="R922" s="181">
        <f>Q922*H922</f>
        <v>0</v>
      </c>
      <c r="S922" s="181">
        <v>0</v>
      </c>
      <c r="T922" s="182">
        <f>S922*H922</f>
        <v>0</v>
      </c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R922" s="183" t="s">
        <v>202</v>
      </c>
      <c r="AT922" s="183" t="s">
        <v>152</v>
      </c>
      <c r="AU922" s="183" t="s">
        <v>83</v>
      </c>
      <c r="AY922" s="20" t="s">
        <v>150</v>
      </c>
      <c r="BE922" s="184">
        <f>IF(N922="základní",J922,0)</f>
        <v>0</v>
      </c>
      <c r="BF922" s="184">
        <f>IF(N922="snížená",J922,0)</f>
        <v>0</v>
      </c>
      <c r="BG922" s="184">
        <f>IF(N922="zákl. přenesená",J922,0)</f>
        <v>0</v>
      </c>
      <c r="BH922" s="184">
        <f>IF(N922="sníž. přenesená",J922,0)</f>
        <v>0</v>
      </c>
      <c r="BI922" s="184">
        <f>IF(N922="nulová",J922,0)</f>
        <v>0</v>
      </c>
      <c r="BJ922" s="20" t="s">
        <v>81</v>
      </c>
      <c r="BK922" s="184">
        <f>ROUND(I922*H922,2)</f>
        <v>0</v>
      </c>
      <c r="BL922" s="20" t="s">
        <v>202</v>
      </c>
      <c r="BM922" s="183" t="s">
        <v>1121</v>
      </c>
    </row>
    <row r="923" spans="1:65" s="2" customFormat="1" ht="11.25">
      <c r="A923" s="37"/>
      <c r="B923" s="38"/>
      <c r="C923" s="39"/>
      <c r="D923" s="185" t="s">
        <v>158</v>
      </c>
      <c r="E923" s="39"/>
      <c r="F923" s="186" t="s">
        <v>1122</v>
      </c>
      <c r="G923" s="39"/>
      <c r="H923" s="39"/>
      <c r="I923" s="187"/>
      <c r="J923" s="39"/>
      <c r="K923" s="39"/>
      <c r="L923" s="42"/>
      <c r="M923" s="188"/>
      <c r="N923" s="189"/>
      <c r="O923" s="67"/>
      <c r="P923" s="67"/>
      <c r="Q923" s="67"/>
      <c r="R923" s="67"/>
      <c r="S923" s="67"/>
      <c r="T923" s="68"/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T923" s="20" t="s">
        <v>158</v>
      </c>
      <c r="AU923" s="20" t="s">
        <v>83</v>
      </c>
    </row>
    <row r="924" spans="1:65" s="2" customFormat="1" ht="24.2" customHeight="1">
      <c r="A924" s="37"/>
      <c r="B924" s="38"/>
      <c r="C924" s="172" t="s">
        <v>1123</v>
      </c>
      <c r="D924" s="172" t="s">
        <v>152</v>
      </c>
      <c r="E924" s="173" t="s">
        <v>1124</v>
      </c>
      <c r="F924" s="174" t="s">
        <v>1125</v>
      </c>
      <c r="G924" s="175" t="s">
        <v>182</v>
      </c>
      <c r="H924" s="176">
        <v>10.1</v>
      </c>
      <c r="I924" s="177"/>
      <c r="J924" s="178">
        <f>ROUND(I924*H924,2)</f>
        <v>0</v>
      </c>
      <c r="K924" s="174" t="s">
        <v>156</v>
      </c>
      <c r="L924" s="42"/>
      <c r="M924" s="179" t="s">
        <v>21</v>
      </c>
      <c r="N924" s="180" t="s">
        <v>44</v>
      </c>
      <c r="O924" s="67"/>
      <c r="P924" s="181">
        <f>O924*H924</f>
        <v>0</v>
      </c>
      <c r="Q924" s="181">
        <v>0</v>
      </c>
      <c r="R924" s="181">
        <f>Q924*H924</f>
        <v>0</v>
      </c>
      <c r="S924" s="181">
        <v>0</v>
      </c>
      <c r="T924" s="182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183" t="s">
        <v>202</v>
      </c>
      <c r="AT924" s="183" t="s">
        <v>152</v>
      </c>
      <c r="AU924" s="183" t="s">
        <v>83</v>
      </c>
      <c r="AY924" s="20" t="s">
        <v>150</v>
      </c>
      <c r="BE924" s="184">
        <f>IF(N924="základní",J924,0)</f>
        <v>0</v>
      </c>
      <c r="BF924" s="184">
        <f>IF(N924="snížená",J924,0)</f>
        <v>0</v>
      </c>
      <c r="BG924" s="184">
        <f>IF(N924="zákl. přenesená",J924,0)</f>
        <v>0</v>
      </c>
      <c r="BH924" s="184">
        <f>IF(N924="sníž. přenesená",J924,0)</f>
        <v>0</v>
      </c>
      <c r="BI924" s="184">
        <f>IF(N924="nulová",J924,0)</f>
        <v>0</v>
      </c>
      <c r="BJ924" s="20" t="s">
        <v>81</v>
      </c>
      <c r="BK924" s="184">
        <f>ROUND(I924*H924,2)</f>
        <v>0</v>
      </c>
      <c r="BL924" s="20" t="s">
        <v>202</v>
      </c>
      <c r="BM924" s="183" t="s">
        <v>1126</v>
      </c>
    </row>
    <row r="925" spans="1:65" s="2" customFormat="1" ht="11.25">
      <c r="A925" s="37"/>
      <c r="B925" s="38"/>
      <c r="C925" s="39"/>
      <c r="D925" s="185" t="s">
        <v>158</v>
      </c>
      <c r="E925" s="39"/>
      <c r="F925" s="186" t="s">
        <v>1127</v>
      </c>
      <c r="G925" s="39"/>
      <c r="H925" s="39"/>
      <c r="I925" s="187"/>
      <c r="J925" s="39"/>
      <c r="K925" s="39"/>
      <c r="L925" s="42"/>
      <c r="M925" s="188"/>
      <c r="N925" s="189"/>
      <c r="O925" s="67"/>
      <c r="P925" s="67"/>
      <c r="Q925" s="67"/>
      <c r="R925" s="67"/>
      <c r="S925" s="67"/>
      <c r="T925" s="68"/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T925" s="20" t="s">
        <v>158</v>
      </c>
      <c r="AU925" s="20" t="s">
        <v>83</v>
      </c>
    </row>
    <row r="926" spans="1:65" s="13" customFormat="1" ht="11.25">
      <c r="B926" s="190"/>
      <c r="C926" s="191"/>
      <c r="D926" s="192" t="s">
        <v>160</v>
      </c>
      <c r="E926" s="193" t="s">
        <v>21</v>
      </c>
      <c r="F926" s="194" t="s">
        <v>1033</v>
      </c>
      <c r="G926" s="191"/>
      <c r="H926" s="195">
        <v>10.1</v>
      </c>
      <c r="I926" s="196"/>
      <c r="J926" s="191"/>
      <c r="K926" s="191"/>
      <c r="L926" s="197"/>
      <c r="M926" s="198"/>
      <c r="N926" s="199"/>
      <c r="O926" s="199"/>
      <c r="P926" s="199"/>
      <c r="Q926" s="199"/>
      <c r="R926" s="199"/>
      <c r="S926" s="199"/>
      <c r="T926" s="200"/>
      <c r="AT926" s="201" t="s">
        <v>160</v>
      </c>
      <c r="AU926" s="201" t="s">
        <v>83</v>
      </c>
      <c r="AV926" s="13" t="s">
        <v>83</v>
      </c>
      <c r="AW926" s="13" t="s">
        <v>34</v>
      </c>
      <c r="AX926" s="13" t="s">
        <v>73</v>
      </c>
      <c r="AY926" s="201" t="s">
        <v>150</v>
      </c>
    </row>
    <row r="927" spans="1:65" s="14" customFormat="1" ht="11.25">
      <c r="B927" s="202"/>
      <c r="C927" s="203"/>
      <c r="D927" s="192" t="s">
        <v>160</v>
      </c>
      <c r="E927" s="204" t="s">
        <v>21</v>
      </c>
      <c r="F927" s="205" t="s">
        <v>162</v>
      </c>
      <c r="G927" s="203"/>
      <c r="H927" s="206">
        <v>10.1</v>
      </c>
      <c r="I927" s="207"/>
      <c r="J927" s="203"/>
      <c r="K927" s="203"/>
      <c r="L927" s="208"/>
      <c r="M927" s="209"/>
      <c r="N927" s="210"/>
      <c r="O927" s="210"/>
      <c r="P927" s="210"/>
      <c r="Q927" s="210"/>
      <c r="R927" s="210"/>
      <c r="S927" s="210"/>
      <c r="T927" s="211"/>
      <c r="AT927" s="212" t="s">
        <v>160</v>
      </c>
      <c r="AU927" s="212" t="s">
        <v>83</v>
      </c>
      <c r="AV927" s="14" t="s">
        <v>157</v>
      </c>
      <c r="AW927" s="14" t="s">
        <v>34</v>
      </c>
      <c r="AX927" s="14" t="s">
        <v>81</v>
      </c>
      <c r="AY927" s="212" t="s">
        <v>150</v>
      </c>
    </row>
    <row r="928" spans="1:65" s="2" customFormat="1" ht="24.2" customHeight="1">
      <c r="A928" s="37"/>
      <c r="B928" s="38"/>
      <c r="C928" s="172" t="s">
        <v>714</v>
      </c>
      <c r="D928" s="172" t="s">
        <v>152</v>
      </c>
      <c r="E928" s="173" t="s">
        <v>1128</v>
      </c>
      <c r="F928" s="174" t="s">
        <v>1129</v>
      </c>
      <c r="G928" s="175" t="s">
        <v>262</v>
      </c>
      <c r="H928" s="176">
        <v>13.7</v>
      </c>
      <c r="I928" s="177"/>
      <c r="J928" s="178">
        <f>ROUND(I928*H928,2)</f>
        <v>0</v>
      </c>
      <c r="K928" s="174" t="s">
        <v>156</v>
      </c>
      <c r="L928" s="42"/>
      <c r="M928" s="179" t="s">
        <v>21</v>
      </c>
      <c r="N928" s="180" t="s">
        <v>44</v>
      </c>
      <c r="O928" s="67"/>
      <c r="P928" s="181">
        <f>O928*H928</f>
        <v>0</v>
      </c>
      <c r="Q928" s="181">
        <v>0</v>
      </c>
      <c r="R928" s="181">
        <f>Q928*H928</f>
        <v>0</v>
      </c>
      <c r="S928" s="181">
        <v>0</v>
      </c>
      <c r="T928" s="182">
        <f>S928*H928</f>
        <v>0</v>
      </c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R928" s="183" t="s">
        <v>202</v>
      </c>
      <c r="AT928" s="183" t="s">
        <v>152</v>
      </c>
      <c r="AU928" s="183" t="s">
        <v>83</v>
      </c>
      <c r="AY928" s="20" t="s">
        <v>150</v>
      </c>
      <c r="BE928" s="184">
        <f>IF(N928="základní",J928,0)</f>
        <v>0</v>
      </c>
      <c r="BF928" s="184">
        <f>IF(N928="snížená",J928,0)</f>
        <v>0</v>
      </c>
      <c r="BG928" s="184">
        <f>IF(N928="zákl. přenesená",J928,0)</f>
        <v>0</v>
      </c>
      <c r="BH928" s="184">
        <f>IF(N928="sníž. přenesená",J928,0)</f>
        <v>0</v>
      </c>
      <c r="BI928" s="184">
        <f>IF(N928="nulová",J928,0)</f>
        <v>0</v>
      </c>
      <c r="BJ928" s="20" t="s">
        <v>81</v>
      </c>
      <c r="BK928" s="184">
        <f>ROUND(I928*H928,2)</f>
        <v>0</v>
      </c>
      <c r="BL928" s="20" t="s">
        <v>202</v>
      </c>
      <c r="BM928" s="183" t="s">
        <v>1130</v>
      </c>
    </row>
    <row r="929" spans="1:65" s="2" customFormat="1" ht="11.25">
      <c r="A929" s="37"/>
      <c r="B929" s="38"/>
      <c r="C929" s="39"/>
      <c r="D929" s="185" t="s">
        <v>158</v>
      </c>
      <c r="E929" s="39"/>
      <c r="F929" s="186" t="s">
        <v>1131</v>
      </c>
      <c r="G929" s="39"/>
      <c r="H929" s="39"/>
      <c r="I929" s="187"/>
      <c r="J929" s="39"/>
      <c r="K929" s="39"/>
      <c r="L929" s="42"/>
      <c r="M929" s="188"/>
      <c r="N929" s="189"/>
      <c r="O929" s="67"/>
      <c r="P929" s="67"/>
      <c r="Q929" s="67"/>
      <c r="R929" s="67"/>
      <c r="S929" s="67"/>
      <c r="T929" s="68"/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T929" s="20" t="s">
        <v>158</v>
      </c>
      <c r="AU929" s="20" t="s">
        <v>83</v>
      </c>
    </row>
    <row r="930" spans="1:65" s="13" customFormat="1" ht="11.25">
      <c r="B930" s="190"/>
      <c r="C930" s="191"/>
      <c r="D930" s="192" t="s">
        <v>160</v>
      </c>
      <c r="E930" s="193" t="s">
        <v>21</v>
      </c>
      <c r="F930" s="194" t="s">
        <v>1132</v>
      </c>
      <c r="G930" s="191"/>
      <c r="H930" s="195">
        <v>13.7</v>
      </c>
      <c r="I930" s="196"/>
      <c r="J930" s="191"/>
      <c r="K930" s="191"/>
      <c r="L930" s="197"/>
      <c r="M930" s="198"/>
      <c r="N930" s="199"/>
      <c r="O930" s="199"/>
      <c r="P930" s="199"/>
      <c r="Q930" s="199"/>
      <c r="R930" s="199"/>
      <c r="S930" s="199"/>
      <c r="T930" s="200"/>
      <c r="AT930" s="201" t="s">
        <v>160</v>
      </c>
      <c r="AU930" s="201" t="s">
        <v>83</v>
      </c>
      <c r="AV930" s="13" t="s">
        <v>83</v>
      </c>
      <c r="AW930" s="13" t="s">
        <v>34</v>
      </c>
      <c r="AX930" s="13" t="s">
        <v>73</v>
      </c>
      <c r="AY930" s="201" t="s">
        <v>150</v>
      </c>
    </row>
    <row r="931" spans="1:65" s="14" customFormat="1" ht="11.25">
      <c r="B931" s="202"/>
      <c r="C931" s="203"/>
      <c r="D931" s="192" t="s">
        <v>160</v>
      </c>
      <c r="E931" s="204" t="s">
        <v>21</v>
      </c>
      <c r="F931" s="205" t="s">
        <v>162</v>
      </c>
      <c r="G931" s="203"/>
      <c r="H931" s="206">
        <v>13.7</v>
      </c>
      <c r="I931" s="207"/>
      <c r="J931" s="203"/>
      <c r="K931" s="203"/>
      <c r="L931" s="208"/>
      <c r="M931" s="209"/>
      <c r="N931" s="210"/>
      <c r="O931" s="210"/>
      <c r="P931" s="210"/>
      <c r="Q931" s="210"/>
      <c r="R931" s="210"/>
      <c r="S931" s="210"/>
      <c r="T931" s="211"/>
      <c r="AT931" s="212" t="s">
        <v>160</v>
      </c>
      <c r="AU931" s="212" t="s">
        <v>83</v>
      </c>
      <c r="AV931" s="14" t="s">
        <v>157</v>
      </c>
      <c r="AW931" s="14" t="s">
        <v>34</v>
      </c>
      <c r="AX931" s="14" t="s">
        <v>81</v>
      </c>
      <c r="AY931" s="212" t="s">
        <v>150</v>
      </c>
    </row>
    <row r="932" spans="1:65" s="2" customFormat="1" ht="24.2" customHeight="1">
      <c r="A932" s="37"/>
      <c r="B932" s="38"/>
      <c r="C932" s="172" t="s">
        <v>1133</v>
      </c>
      <c r="D932" s="172" t="s">
        <v>152</v>
      </c>
      <c r="E932" s="173" t="s">
        <v>1134</v>
      </c>
      <c r="F932" s="174" t="s">
        <v>1135</v>
      </c>
      <c r="G932" s="175" t="s">
        <v>182</v>
      </c>
      <c r="H932" s="176">
        <v>9.4499999999999993</v>
      </c>
      <c r="I932" s="177"/>
      <c r="J932" s="178">
        <f>ROUND(I932*H932,2)</f>
        <v>0</v>
      </c>
      <c r="K932" s="174" t="s">
        <v>156</v>
      </c>
      <c r="L932" s="42"/>
      <c r="M932" s="179" t="s">
        <v>21</v>
      </c>
      <c r="N932" s="180" t="s">
        <v>44</v>
      </c>
      <c r="O932" s="67"/>
      <c r="P932" s="181">
        <f>O932*H932</f>
        <v>0</v>
      </c>
      <c r="Q932" s="181">
        <v>0</v>
      </c>
      <c r="R932" s="181">
        <f>Q932*H932</f>
        <v>0</v>
      </c>
      <c r="S932" s="181">
        <v>0</v>
      </c>
      <c r="T932" s="182">
        <f>S932*H932</f>
        <v>0</v>
      </c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R932" s="183" t="s">
        <v>202</v>
      </c>
      <c r="AT932" s="183" t="s">
        <v>152</v>
      </c>
      <c r="AU932" s="183" t="s">
        <v>83</v>
      </c>
      <c r="AY932" s="20" t="s">
        <v>150</v>
      </c>
      <c r="BE932" s="184">
        <f>IF(N932="základní",J932,0)</f>
        <v>0</v>
      </c>
      <c r="BF932" s="184">
        <f>IF(N932="snížená",J932,0)</f>
        <v>0</v>
      </c>
      <c r="BG932" s="184">
        <f>IF(N932="zákl. přenesená",J932,0)</f>
        <v>0</v>
      </c>
      <c r="BH932" s="184">
        <f>IF(N932="sníž. přenesená",J932,0)</f>
        <v>0</v>
      </c>
      <c r="BI932" s="184">
        <f>IF(N932="nulová",J932,0)</f>
        <v>0</v>
      </c>
      <c r="BJ932" s="20" t="s">
        <v>81</v>
      </c>
      <c r="BK932" s="184">
        <f>ROUND(I932*H932,2)</f>
        <v>0</v>
      </c>
      <c r="BL932" s="20" t="s">
        <v>202</v>
      </c>
      <c r="BM932" s="183" t="s">
        <v>1136</v>
      </c>
    </row>
    <row r="933" spans="1:65" s="2" customFormat="1" ht="11.25">
      <c r="A933" s="37"/>
      <c r="B933" s="38"/>
      <c r="C933" s="39"/>
      <c r="D933" s="185" t="s">
        <v>158</v>
      </c>
      <c r="E933" s="39"/>
      <c r="F933" s="186" t="s">
        <v>1137</v>
      </c>
      <c r="G933" s="39"/>
      <c r="H933" s="39"/>
      <c r="I933" s="187"/>
      <c r="J933" s="39"/>
      <c r="K933" s="39"/>
      <c r="L933" s="42"/>
      <c r="M933" s="188"/>
      <c r="N933" s="189"/>
      <c r="O933" s="67"/>
      <c r="P933" s="67"/>
      <c r="Q933" s="67"/>
      <c r="R933" s="67"/>
      <c r="S933" s="67"/>
      <c r="T933" s="68"/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T933" s="20" t="s">
        <v>158</v>
      </c>
      <c r="AU933" s="20" t="s">
        <v>83</v>
      </c>
    </row>
    <row r="934" spans="1:65" s="15" customFormat="1" ht="11.25">
      <c r="B934" s="213"/>
      <c r="C934" s="214"/>
      <c r="D934" s="192" t="s">
        <v>160</v>
      </c>
      <c r="E934" s="215" t="s">
        <v>21</v>
      </c>
      <c r="F934" s="216" t="s">
        <v>443</v>
      </c>
      <c r="G934" s="214"/>
      <c r="H934" s="215" t="s">
        <v>21</v>
      </c>
      <c r="I934" s="217"/>
      <c r="J934" s="214"/>
      <c r="K934" s="214"/>
      <c r="L934" s="218"/>
      <c r="M934" s="219"/>
      <c r="N934" s="220"/>
      <c r="O934" s="220"/>
      <c r="P934" s="220"/>
      <c r="Q934" s="220"/>
      <c r="R934" s="220"/>
      <c r="S934" s="220"/>
      <c r="T934" s="221"/>
      <c r="AT934" s="222" t="s">
        <v>160</v>
      </c>
      <c r="AU934" s="222" t="s">
        <v>83</v>
      </c>
      <c r="AV934" s="15" t="s">
        <v>81</v>
      </c>
      <c r="AW934" s="15" t="s">
        <v>34</v>
      </c>
      <c r="AX934" s="15" t="s">
        <v>73</v>
      </c>
      <c r="AY934" s="222" t="s">
        <v>150</v>
      </c>
    </row>
    <row r="935" spans="1:65" s="13" customFormat="1" ht="11.25">
      <c r="B935" s="190"/>
      <c r="C935" s="191"/>
      <c r="D935" s="192" t="s">
        <v>160</v>
      </c>
      <c r="E935" s="193" t="s">
        <v>21</v>
      </c>
      <c r="F935" s="194" t="s">
        <v>1138</v>
      </c>
      <c r="G935" s="191"/>
      <c r="H935" s="195">
        <v>9.4499999999999993</v>
      </c>
      <c r="I935" s="196"/>
      <c r="J935" s="191"/>
      <c r="K935" s="191"/>
      <c r="L935" s="197"/>
      <c r="M935" s="198"/>
      <c r="N935" s="199"/>
      <c r="O935" s="199"/>
      <c r="P935" s="199"/>
      <c r="Q935" s="199"/>
      <c r="R935" s="199"/>
      <c r="S935" s="199"/>
      <c r="T935" s="200"/>
      <c r="AT935" s="201" t="s">
        <v>160</v>
      </c>
      <c r="AU935" s="201" t="s">
        <v>83</v>
      </c>
      <c r="AV935" s="13" t="s">
        <v>83</v>
      </c>
      <c r="AW935" s="13" t="s">
        <v>34</v>
      </c>
      <c r="AX935" s="13" t="s">
        <v>73</v>
      </c>
      <c r="AY935" s="201" t="s">
        <v>150</v>
      </c>
    </row>
    <row r="936" spans="1:65" s="14" customFormat="1" ht="11.25">
      <c r="B936" s="202"/>
      <c r="C936" s="203"/>
      <c r="D936" s="192" t="s">
        <v>160</v>
      </c>
      <c r="E936" s="204" t="s">
        <v>21</v>
      </c>
      <c r="F936" s="205" t="s">
        <v>162</v>
      </c>
      <c r="G936" s="203"/>
      <c r="H936" s="206">
        <v>9.4499999999999993</v>
      </c>
      <c r="I936" s="207"/>
      <c r="J936" s="203"/>
      <c r="K936" s="203"/>
      <c r="L936" s="208"/>
      <c r="M936" s="209"/>
      <c r="N936" s="210"/>
      <c r="O936" s="210"/>
      <c r="P936" s="210"/>
      <c r="Q936" s="210"/>
      <c r="R936" s="210"/>
      <c r="S936" s="210"/>
      <c r="T936" s="211"/>
      <c r="AT936" s="212" t="s">
        <v>160</v>
      </c>
      <c r="AU936" s="212" t="s">
        <v>83</v>
      </c>
      <c r="AV936" s="14" t="s">
        <v>157</v>
      </c>
      <c r="AW936" s="14" t="s">
        <v>34</v>
      </c>
      <c r="AX936" s="14" t="s">
        <v>81</v>
      </c>
      <c r="AY936" s="212" t="s">
        <v>150</v>
      </c>
    </row>
    <row r="937" spans="1:65" s="2" customFormat="1" ht="24.2" customHeight="1">
      <c r="A937" s="37"/>
      <c r="B937" s="38"/>
      <c r="C937" s="172" t="s">
        <v>720</v>
      </c>
      <c r="D937" s="172" t="s">
        <v>152</v>
      </c>
      <c r="E937" s="173" t="s">
        <v>1139</v>
      </c>
      <c r="F937" s="174" t="s">
        <v>1140</v>
      </c>
      <c r="G937" s="175" t="s">
        <v>182</v>
      </c>
      <c r="H937" s="176">
        <v>9.4499999999999993</v>
      </c>
      <c r="I937" s="177"/>
      <c r="J937" s="178">
        <f>ROUND(I937*H937,2)</f>
        <v>0</v>
      </c>
      <c r="K937" s="174" t="s">
        <v>156</v>
      </c>
      <c r="L937" s="42"/>
      <c r="M937" s="179" t="s">
        <v>21</v>
      </c>
      <c r="N937" s="180" t="s">
        <v>44</v>
      </c>
      <c r="O937" s="67"/>
      <c r="P937" s="181">
        <f>O937*H937</f>
        <v>0</v>
      </c>
      <c r="Q937" s="181">
        <v>0</v>
      </c>
      <c r="R937" s="181">
        <f>Q937*H937</f>
        <v>0</v>
      </c>
      <c r="S937" s="181">
        <v>0</v>
      </c>
      <c r="T937" s="182">
        <f>S937*H937</f>
        <v>0</v>
      </c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R937" s="183" t="s">
        <v>202</v>
      </c>
      <c r="AT937" s="183" t="s">
        <v>152</v>
      </c>
      <c r="AU937" s="183" t="s">
        <v>83</v>
      </c>
      <c r="AY937" s="20" t="s">
        <v>150</v>
      </c>
      <c r="BE937" s="184">
        <f>IF(N937="základní",J937,0)</f>
        <v>0</v>
      </c>
      <c r="BF937" s="184">
        <f>IF(N937="snížená",J937,0)</f>
        <v>0</v>
      </c>
      <c r="BG937" s="184">
        <f>IF(N937="zákl. přenesená",J937,0)</f>
        <v>0</v>
      </c>
      <c r="BH937" s="184">
        <f>IF(N937="sníž. přenesená",J937,0)</f>
        <v>0</v>
      </c>
      <c r="BI937" s="184">
        <f>IF(N937="nulová",J937,0)</f>
        <v>0</v>
      </c>
      <c r="BJ937" s="20" t="s">
        <v>81</v>
      </c>
      <c r="BK937" s="184">
        <f>ROUND(I937*H937,2)</f>
        <v>0</v>
      </c>
      <c r="BL937" s="20" t="s">
        <v>202</v>
      </c>
      <c r="BM937" s="183" t="s">
        <v>1141</v>
      </c>
    </row>
    <row r="938" spans="1:65" s="2" customFormat="1" ht="11.25">
      <c r="A938" s="37"/>
      <c r="B938" s="38"/>
      <c r="C938" s="39"/>
      <c r="D938" s="185" t="s">
        <v>158</v>
      </c>
      <c r="E938" s="39"/>
      <c r="F938" s="186" t="s">
        <v>1142</v>
      </c>
      <c r="G938" s="39"/>
      <c r="H938" s="39"/>
      <c r="I938" s="187"/>
      <c r="J938" s="39"/>
      <c r="K938" s="39"/>
      <c r="L938" s="42"/>
      <c r="M938" s="188"/>
      <c r="N938" s="189"/>
      <c r="O938" s="67"/>
      <c r="P938" s="67"/>
      <c r="Q938" s="67"/>
      <c r="R938" s="67"/>
      <c r="S938" s="67"/>
      <c r="T938" s="68"/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T938" s="20" t="s">
        <v>158</v>
      </c>
      <c r="AU938" s="20" t="s">
        <v>83</v>
      </c>
    </row>
    <row r="939" spans="1:65" s="13" customFormat="1" ht="11.25">
      <c r="B939" s="190"/>
      <c r="C939" s="191"/>
      <c r="D939" s="192" t="s">
        <v>160</v>
      </c>
      <c r="E939" s="193" t="s">
        <v>21</v>
      </c>
      <c r="F939" s="194" t="s">
        <v>1143</v>
      </c>
      <c r="G939" s="191"/>
      <c r="H939" s="195">
        <v>9.4499999999999993</v>
      </c>
      <c r="I939" s="196"/>
      <c r="J939" s="191"/>
      <c r="K939" s="191"/>
      <c r="L939" s="197"/>
      <c r="M939" s="198"/>
      <c r="N939" s="199"/>
      <c r="O939" s="199"/>
      <c r="P939" s="199"/>
      <c r="Q939" s="199"/>
      <c r="R939" s="199"/>
      <c r="S939" s="199"/>
      <c r="T939" s="200"/>
      <c r="AT939" s="201" t="s">
        <v>160</v>
      </c>
      <c r="AU939" s="201" t="s">
        <v>83</v>
      </c>
      <c r="AV939" s="13" t="s">
        <v>83</v>
      </c>
      <c r="AW939" s="13" t="s">
        <v>34</v>
      </c>
      <c r="AX939" s="13" t="s">
        <v>73</v>
      </c>
      <c r="AY939" s="201" t="s">
        <v>150</v>
      </c>
    </row>
    <row r="940" spans="1:65" s="14" customFormat="1" ht="11.25">
      <c r="B940" s="202"/>
      <c r="C940" s="203"/>
      <c r="D940" s="192" t="s">
        <v>160</v>
      </c>
      <c r="E940" s="204" t="s">
        <v>21</v>
      </c>
      <c r="F940" s="205" t="s">
        <v>162</v>
      </c>
      <c r="G940" s="203"/>
      <c r="H940" s="206">
        <v>9.4499999999999993</v>
      </c>
      <c r="I940" s="207"/>
      <c r="J940" s="203"/>
      <c r="K940" s="203"/>
      <c r="L940" s="208"/>
      <c r="M940" s="209"/>
      <c r="N940" s="210"/>
      <c r="O940" s="210"/>
      <c r="P940" s="210"/>
      <c r="Q940" s="210"/>
      <c r="R940" s="210"/>
      <c r="S940" s="210"/>
      <c r="T940" s="211"/>
      <c r="AT940" s="212" t="s">
        <v>160</v>
      </c>
      <c r="AU940" s="212" t="s">
        <v>83</v>
      </c>
      <c r="AV940" s="14" t="s">
        <v>157</v>
      </c>
      <c r="AW940" s="14" t="s">
        <v>34</v>
      </c>
      <c r="AX940" s="14" t="s">
        <v>81</v>
      </c>
      <c r="AY940" s="212" t="s">
        <v>150</v>
      </c>
    </row>
    <row r="941" spans="1:65" s="12" customFormat="1" ht="22.9" customHeight="1">
      <c r="B941" s="156"/>
      <c r="C941" s="157"/>
      <c r="D941" s="158" t="s">
        <v>72</v>
      </c>
      <c r="E941" s="170" t="s">
        <v>1144</v>
      </c>
      <c r="F941" s="170" t="s">
        <v>1145</v>
      </c>
      <c r="G941" s="157"/>
      <c r="H941" s="157"/>
      <c r="I941" s="160"/>
      <c r="J941" s="171">
        <f>BK941</f>
        <v>0</v>
      </c>
      <c r="K941" s="157"/>
      <c r="L941" s="162"/>
      <c r="M941" s="163"/>
      <c r="N941" s="164"/>
      <c r="O941" s="164"/>
      <c r="P941" s="165">
        <f>SUM(P942:P966)</f>
        <v>0</v>
      </c>
      <c r="Q941" s="164"/>
      <c r="R941" s="165">
        <f>SUM(R942:R966)</f>
        <v>0</v>
      </c>
      <c r="S941" s="164"/>
      <c r="T941" s="166">
        <f>SUM(T942:T966)</f>
        <v>0</v>
      </c>
      <c r="AR941" s="167" t="s">
        <v>81</v>
      </c>
      <c r="AT941" s="168" t="s">
        <v>72</v>
      </c>
      <c r="AU941" s="168" t="s">
        <v>81</v>
      </c>
      <c r="AY941" s="167" t="s">
        <v>150</v>
      </c>
      <c r="BK941" s="169">
        <f>SUM(BK942:BK966)</f>
        <v>0</v>
      </c>
    </row>
    <row r="942" spans="1:65" s="2" customFormat="1" ht="62.65" customHeight="1">
      <c r="A942" s="37"/>
      <c r="B942" s="38"/>
      <c r="C942" s="172" t="s">
        <v>1146</v>
      </c>
      <c r="D942" s="172" t="s">
        <v>152</v>
      </c>
      <c r="E942" s="173" t="s">
        <v>1147</v>
      </c>
      <c r="F942" s="174" t="s">
        <v>1148</v>
      </c>
      <c r="G942" s="175" t="s">
        <v>190</v>
      </c>
      <c r="H942" s="176">
        <v>1</v>
      </c>
      <c r="I942" s="177"/>
      <c r="J942" s="178">
        <f>ROUND(I942*H942,2)</f>
        <v>0</v>
      </c>
      <c r="K942" s="174" t="s">
        <v>284</v>
      </c>
      <c r="L942" s="42"/>
      <c r="M942" s="179" t="s">
        <v>21</v>
      </c>
      <c r="N942" s="180" t="s">
        <v>44</v>
      </c>
      <c r="O942" s="67"/>
      <c r="P942" s="181">
        <f>O942*H942</f>
        <v>0</v>
      </c>
      <c r="Q942" s="181">
        <v>0</v>
      </c>
      <c r="R942" s="181">
        <f>Q942*H942</f>
        <v>0</v>
      </c>
      <c r="S942" s="181">
        <v>0</v>
      </c>
      <c r="T942" s="182">
        <f>S942*H942</f>
        <v>0</v>
      </c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R942" s="183" t="s">
        <v>157</v>
      </c>
      <c r="AT942" s="183" t="s">
        <v>152</v>
      </c>
      <c r="AU942" s="183" t="s">
        <v>83</v>
      </c>
      <c r="AY942" s="20" t="s">
        <v>150</v>
      </c>
      <c r="BE942" s="184">
        <f>IF(N942="základní",J942,0)</f>
        <v>0</v>
      </c>
      <c r="BF942" s="184">
        <f>IF(N942="snížená",J942,0)</f>
        <v>0</v>
      </c>
      <c r="BG942" s="184">
        <f>IF(N942="zákl. přenesená",J942,0)</f>
        <v>0</v>
      </c>
      <c r="BH942" s="184">
        <f>IF(N942="sníž. přenesená",J942,0)</f>
        <v>0</v>
      </c>
      <c r="BI942" s="184">
        <f>IF(N942="nulová",J942,0)</f>
        <v>0</v>
      </c>
      <c r="BJ942" s="20" t="s">
        <v>81</v>
      </c>
      <c r="BK942" s="184">
        <f>ROUND(I942*H942,2)</f>
        <v>0</v>
      </c>
      <c r="BL942" s="20" t="s">
        <v>157</v>
      </c>
      <c r="BM942" s="183" t="s">
        <v>1149</v>
      </c>
    </row>
    <row r="943" spans="1:65" s="13" customFormat="1" ht="11.25">
      <c r="B943" s="190"/>
      <c r="C943" s="191"/>
      <c r="D943" s="192" t="s">
        <v>160</v>
      </c>
      <c r="E943" s="193" t="s">
        <v>21</v>
      </c>
      <c r="F943" s="194" t="s">
        <v>1150</v>
      </c>
      <c r="G943" s="191"/>
      <c r="H943" s="195">
        <v>1</v>
      </c>
      <c r="I943" s="196"/>
      <c r="J943" s="191"/>
      <c r="K943" s="191"/>
      <c r="L943" s="197"/>
      <c r="M943" s="198"/>
      <c r="N943" s="199"/>
      <c r="O943" s="199"/>
      <c r="P943" s="199"/>
      <c r="Q943" s="199"/>
      <c r="R943" s="199"/>
      <c r="S943" s="199"/>
      <c r="T943" s="200"/>
      <c r="AT943" s="201" t="s">
        <v>160</v>
      </c>
      <c r="AU943" s="201" t="s">
        <v>83</v>
      </c>
      <c r="AV943" s="13" t="s">
        <v>83</v>
      </c>
      <c r="AW943" s="13" t="s">
        <v>34</v>
      </c>
      <c r="AX943" s="13" t="s">
        <v>73</v>
      </c>
      <c r="AY943" s="201" t="s">
        <v>150</v>
      </c>
    </row>
    <row r="944" spans="1:65" s="14" customFormat="1" ht="11.25">
      <c r="B944" s="202"/>
      <c r="C944" s="203"/>
      <c r="D944" s="192" t="s">
        <v>160</v>
      </c>
      <c r="E944" s="204" t="s">
        <v>21</v>
      </c>
      <c r="F944" s="205" t="s">
        <v>162</v>
      </c>
      <c r="G944" s="203"/>
      <c r="H944" s="206">
        <v>1</v>
      </c>
      <c r="I944" s="207"/>
      <c r="J944" s="203"/>
      <c r="K944" s="203"/>
      <c r="L944" s="208"/>
      <c r="M944" s="209"/>
      <c r="N944" s="210"/>
      <c r="O944" s="210"/>
      <c r="P944" s="210"/>
      <c r="Q944" s="210"/>
      <c r="R944" s="210"/>
      <c r="S944" s="210"/>
      <c r="T944" s="211"/>
      <c r="AT944" s="212" t="s">
        <v>160</v>
      </c>
      <c r="AU944" s="212" t="s">
        <v>83</v>
      </c>
      <c r="AV944" s="14" t="s">
        <v>157</v>
      </c>
      <c r="AW944" s="14" t="s">
        <v>34</v>
      </c>
      <c r="AX944" s="14" t="s">
        <v>81</v>
      </c>
      <c r="AY944" s="212" t="s">
        <v>150</v>
      </c>
    </row>
    <row r="945" spans="1:65" s="2" customFormat="1" ht="62.65" customHeight="1">
      <c r="A945" s="37"/>
      <c r="B945" s="38"/>
      <c r="C945" s="172" t="s">
        <v>724</v>
      </c>
      <c r="D945" s="172" t="s">
        <v>152</v>
      </c>
      <c r="E945" s="173" t="s">
        <v>1151</v>
      </c>
      <c r="F945" s="174" t="s">
        <v>1152</v>
      </c>
      <c r="G945" s="175" t="s">
        <v>190</v>
      </c>
      <c r="H945" s="176">
        <v>1</v>
      </c>
      <c r="I945" s="177"/>
      <c r="J945" s="178">
        <f>ROUND(I945*H945,2)</f>
        <v>0</v>
      </c>
      <c r="K945" s="174" t="s">
        <v>284</v>
      </c>
      <c r="L945" s="42"/>
      <c r="M945" s="179" t="s">
        <v>21</v>
      </c>
      <c r="N945" s="180" t="s">
        <v>44</v>
      </c>
      <c r="O945" s="67"/>
      <c r="P945" s="181">
        <f>O945*H945</f>
        <v>0</v>
      </c>
      <c r="Q945" s="181">
        <v>0</v>
      </c>
      <c r="R945" s="181">
        <f>Q945*H945</f>
        <v>0</v>
      </c>
      <c r="S945" s="181">
        <v>0</v>
      </c>
      <c r="T945" s="182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183" t="s">
        <v>157</v>
      </c>
      <c r="AT945" s="183" t="s">
        <v>152</v>
      </c>
      <c r="AU945" s="183" t="s">
        <v>83</v>
      </c>
      <c r="AY945" s="20" t="s">
        <v>150</v>
      </c>
      <c r="BE945" s="184">
        <f>IF(N945="základní",J945,0)</f>
        <v>0</v>
      </c>
      <c r="BF945" s="184">
        <f>IF(N945="snížená",J945,0)</f>
        <v>0</v>
      </c>
      <c r="BG945" s="184">
        <f>IF(N945="zákl. přenesená",J945,0)</f>
        <v>0</v>
      </c>
      <c r="BH945" s="184">
        <f>IF(N945="sníž. přenesená",J945,0)</f>
        <v>0</v>
      </c>
      <c r="BI945" s="184">
        <f>IF(N945="nulová",J945,0)</f>
        <v>0</v>
      </c>
      <c r="BJ945" s="20" t="s">
        <v>81</v>
      </c>
      <c r="BK945" s="184">
        <f>ROUND(I945*H945,2)</f>
        <v>0</v>
      </c>
      <c r="BL945" s="20" t="s">
        <v>157</v>
      </c>
      <c r="BM945" s="183" t="s">
        <v>1153</v>
      </c>
    </row>
    <row r="946" spans="1:65" s="13" customFormat="1" ht="11.25">
      <c r="B946" s="190"/>
      <c r="C946" s="191"/>
      <c r="D946" s="192" t="s">
        <v>160</v>
      </c>
      <c r="E946" s="193" t="s">
        <v>21</v>
      </c>
      <c r="F946" s="194" t="s">
        <v>1154</v>
      </c>
      <c r="G946" s="191"/>
      <c r="H946" s="195">
        <v>1</v>
      </c>
      <c r="I946" s="196"/>
      <c r="J946" s="191"/>
      <c r="K946" s="191"/>
      <c r="L946" s="197"/>
      <c r="M946" s="198"/>
      <c r="N946" s="199"/>
      <c r="O946" s="199"/>
      <c r="P946" s="199"/>
      <c r="Q946" s="199"/>
      <c r="R946" s="199"/>
      <c r="S946" s="199"/>
      <c r="T946" s="200"/>
      <c r="AT946" s="201" t="s">
        <v>160</v>
      </c>
      <c r="AU946" s="201" t="s">
        <v>83</v>
      </c>
      <c r="AV946" s="13" t="s">
        <v>83</v>
      </c>
      <c r="AW946" s="13" t="s">
        <v>34</v>
      </c>
      <c r="AX946" s="13" t="s">
        <v>73</v>
      </c>
      <c r="AY946" s="201" t="s">
        <v>150</v>
      </c>
    </row>
    <row r="947" spans="1:65" s="14" customFormat="1" ht="11.25">
      <c r="B947" s="202"/>
      <c r="C947" s="203"/>
      <c r="D947" s="192" t="s">
        <v>160</v>
      </c>
      <c r="E947" s="204" t="s">
        <v>21</v>
      </c>
      <c r="F947" s="205" t="s">
        <v>162</v>
      </c>
      <c r="G947" s="203"/>
      <c r="H947" s="206">
        <v>1</v>
      </c>
      <c r="I947" s="207"/>
      <c r="J947" s="203"/>
      <c r="K947" s="203"/>
      <c r="L947" s="208"/>
      <c r="M947" s="209"/>
      <c r="N947" s="210"/>
      <c r="O947" s="210"/>
      <c r="P947" s="210"/>
      <c r="Q947" s="210"/>
      <c r="R947" s="210"/>
      <c r="S947" s="210"/>
      <c r="T947" s="211"/>
      <c r="AT947" s="212" t="s">
        <v>160</v>
      </c>
      <c r="AU947" s="212" t="s">
        <v>83</v>
      </c>
      <c r="AV947" s="14" t="s">
        <v>157</v>
      </c>
      <c r="AW947" s="14" t="s">
        <v>34</v>
      </c>
      <c r="AX947" s="14" t="s">
        <v>81</v>
      </c>
      <c r="AY947" s="212" t="s">
        <v>150</v>
      </c>
    </row>
    <row r="948" spans="1:65" s="2" customFormat="1" ht="49.15" customHeight="1">
      <c r="A948" s="37"/>
      <c r="B948" s="38"/>
      <c r="C948" s="172" t="s">
        <v>1155</v>
      </c>
      <c r="D948" s="172" t="s">
        <v>152</v>
      </c>
      <c r="E948" s="173" t="s">
        <v>1156</v>
      </c>
      <c r="F948" s="174" t="s">
        <v>1157</v>
      </c>
      <c r="G948" s="175" t="s">
        <v>182</v>
      </c>
      <c r="H948" s="176">
        <v>4.7850000000000001</v>
      </c>
      <c r="I948" s="177"/>
      <c r="J948" s="178">
        <f>ROUND(I948*H948,2)</f>
        <v>0</v>
      </c>
      <c r="K948" s="174" t="s">
        <v>284</v>
      </c>
      <c r="L948" s="42"/>
      <c r="M948" s="179" t="s">
        <v>21</v>
      </c>
      <c r="N948" s="180" t="s">
        <v>44</v>
      </c>
      <c r="O948" s="67"/>
      <c r="P948" s="181">
        <f>O948*H948</f>
        <v>0</v>
      </c>
      <c r="Q948" s="181">
        <v>0</v>
      </c>
      <c r="R948" s="181">
        <f>Q948*H948</f>
        <v>0</v>
      </c>
      <c r="S948" s="181">
        <v>0</v>
      </c>
      <c r="T948" s="182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183" t="s">
        <v>157</v>
      </c>
      <c r="AT948" s="183" t="s">
        <v>152</v>
      </c>
      <c r="AU948" s="183" t="s">
        <v>83</v>
      </c>
      <c r="AY948" s="20" t="s">
        <v>150</v>
      </c>
      <c r="BE948" s="184">
        <f>IF(N948="základní",J948,0)</f>
        <v>0</v>
      </c>
      <c r="BF948" s="184">
        <f>IF(N948="snížená",J948,0)</f>
        <v>0</v>
      </c>
      <c r="BG948" s="184">
        <f>IF(N948="zákl. přenesená",J948,0)</f>
        <v>0</v>
      </c>
      <c r="BH948" s="184">
        <f>IF(N948="sníž. přenesená",J948,0)</f>
        <v>0</v>
      </c>
      <c r="BI948" s="184">
        <f>IF(N948="nulová",J948,0)</f>
        <v>0</v>
      </c>
      <c r="BJ948" s="20" t="s">
        <v>81</v>
      </c>
      <c r="BK948" s="184">
        <f>ROUND(I948*H948,2)</f>
        <v>0</v>
      </c>
      <c r="BL948" s="20" t="s">
        <v>157</v>
      </c>
      <c r="BM948" s="183" t="s">
        <v>1158</v>
      </c>
    </row>
    <row r="949" spans="1:65" s="13" customFormat="1" ht="11.25">
      <c r="B949" s="190"/>
      <c r="C949" s="191"/>
      <c r="D949" s="192" t="s">
        <v>160</v>
      </c>
      <c r="E949" s="193" t="s">
        <v>21</v>
      </c>
      <c r="F949" s="194" t="s">
        <v>1159</v>
      </c>
      <c r="G949" s="191"/>
      <c r="H949" s="195">
        <v>4.7850000000000001</v>
      </c>
      <c r="I949" s="196"/>
      <c r="J949" s="191"/>
      <c r="K949" s="191"/>
      <c r="L949" s="197"/>
      <c r="M949" s="198"/>
      <c r="N949" s="199"/>
      <c r="O949" s="199"/>
      <c r="P949" s="199"/>
      <c r="Q949" s="199"/>
      <c r="R949" s="199"/>
      <c r="S949" s="199"/>
      <c r="T949" s="200"/>
      <c r="AT949" s="201" t="s">
        <v>160</v>
      </c>
      <c r="AU949" s="201" t="s">
        <v>83</v>
      </c>
      <c r="AV949" s="13" t="s">
        <v>83</v>
      </c>
      <c r="AW949" s="13" t="s">
        <v>34</v>
      </c>
      <c r="AX949" s="13" t="s">
        <v>73</v>
      </c>
      <c r="AY949" s="201" t="s">
        <v>150</v>
      </c>
    </row>
    <row r="950" spans="1:65" s="14" customFormat="1" ht="11.25">
      <c r="B950" s="202"/>
      <c r="C950" s="203"/>
      <c r="D950" s="192" t="s">
        <v>160</v>
      </c>
      <c r="E950" s="204" t="s">
        <v>21</v>
      </c>
      <c r="F950" s="205" t="s">
        <v>162</v>
      </c>
      <c r="G950" s="203"/>
      <c r="H950" s="206">
        <v>4.7850000000000001</v>
      </c>
      <c r="I950" s="207"/>
      <c r="J950" s="203"/>
      <c r="K950" s="203"/>
      <c r="L950" s="208"/>
      <c r="M950" s="209"/>
      <c r="N950" s="210"/>
      <c r="O950" s="210"/>
      <c r="P950" s="210"/>
      <c r="Q950" s="210"/>
      <c r="R950" s="210"/>
      <c r="S950" s="210"/>
      <c r="T950" s="211"/>
      <c r="AT950" s="212" t="s">
        <v>160</v>
      </c>
      <c r="AU950" s="212" t="s">
        <v>83</v>
      </c>
      <c r="AV950" s="14" t="s">
        <v>157</v>
      </c>
      <c r="AW950" s="14" t="s">
        <v>34</v>
      </c>
      <c r="AX950" s="14" t="s">
        <v>81</v>
      </c>
      <c r="AY950" s="212" t="s">
        <v>150</v>
      </c>
    </row>
    <row r="951" spans="1:65" s="2" customFormat="1" ht="49.15" customHeight="1">
      <c r="A951" s="37"/>
      <c r="B951" s="38"/>
      <c r="C951" s="223" t="s">
        <v>729</v>
      </c>
      <c r="D951" s="223" t="s">
        <v>301</v>
      </c>
      <c r="E951" s="224" t="s">
        <v>1160</v>
      </c>
      <c r="F951" s="225" t="s">
        <v>1161</v>
      </c>
      <c r="G951" s="226" t="s">
        <v>190</v>
      </c>
      <c r="H951" s="227">
        <v>2</v>
      </c>
      <c r="I951" s="228"/>
      <c r="J951" s="229">
        <f>ROUND(I951*H951,2)</f>
        <v>0</v>
      </c>
      <c r="K951" s="225" t="s">
        <v>284</v>
      </c>
      <c r="L951" s="230"/>
      <c r="M951" s="231" t="s">
        <v>21</v>
      </c>
      <c r="N951" s="232" t="s">
        <v>44</v>
      </c>
      <c r="O951" s="67"/>
      <c r="P951" s="181">
        <f>O951*H951</f>
        <v>0</v>
      </c>
      <c r="Q951" s="181">
        <v>0</v>
      </c>
      <c r="R951" s="181">
        <f>Q951*H951</f>
        <v>0</v>
      </c>
      <c r="S951" s="181">
        <v>0</v>
      </c>
      <c r="T951" s="182">
        <f>S951*H951</f>
        <v>0</v>
      </c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R951" s="183" t="s">
        <v>176</v>
      </c>
      <c r="AT951" s="183" t="s">
        <v>301</v>
      </c>
      <c r="AU951" s="183" t="s">
        <v>83</v>
      </c>
      <c r="AY951" s="20" t="s">
        <v>150</v>
      </c>
      <c r="BE951" s="184">
        <f>IF(N951="základní",J951,0)</f>
        <v>0</v>
      </c>
      <c r="BF951" s="184">
        <f>IF(N951="snížená",J951,0)</f>
        <v>0</v>
      </c>
      <c r="BG951" s="184">
        <f>IF(N951="zákl. přenesená",J951,0)</f>
        <v>0</v>
      </c>
      <c r="BH951" s="184">
        <f>IF(N951="sníž. přenesená",J951,0)</f>
        <v>0</v>
      </c>
      <c r="BI951" s="184">
        <f>IF(N951="nulová",J951,0)</f>
        <v>0</v>
      </c>
      <c r="BJ951" s="20" t="s">
        <v>81</v>
      </c>
      <c r="BK951" s="184">
        <f>ROUND(I951*H951,2)</f>
        <v>0</v>
      </c>
      <c r="BL951" s="20" t="s">
        <v>157</v>
      </c>
      <c r="BM951" s="183" t="s">
        <v>1162</v>
      </c>
    </row>
    <row r="952" spans="1:65" s="2" customFormat="1" ht="24.2" customHeight="1">
      <c r="A952" s="37"/>
      <c r="B952" s="38"/>
      <c r="C952" s="172" t="s">
        <v>1163</v>
      </c>
      <c r="D952" s="172" t="s">
        <v>152</v>
      </c>
      <c r="E952" s="173" t="s">
        <v>1164</v>
      </c>
      <c r="F952" s="174" t="s">
        <v>1165</v>
      </c>
      <c r="G952" s="175" t="s">
        <v>182</v>
      </c>
      <c r="H952" s="176">
        <v>11.484</v>
      </c>
      <c r="I952" s="177"/>
      <c r="J952" s="178">
        <f>ROUND(I952*H952,2)</f>
        <v>0</v>
      </c>
      <c r="K952" s="174" t="s">
        <v>284</v>
      </c>
      <c r="L952" s="42"/>
      <c r="M952" s="179" t="s">
        <v>21</v>
      </c>
      <c r="N952" s="180" t="s">
        <v>44</v>
      </c>
      <c r="O952" s="67"/>
      <c r="P952" s="181">
        <f>O952*H952</f>
        <v>0</v>
      </c>
      <c r="Q952" s="181">
        <v>0</v>
      </c>
      <c r="R952" s="181">
        <f>Q952*H952</f>
        <v>0</v>
      </c>
      <c r="S952" s="181">
        <v>0</v>
      </c>
      <c r="T952" s="182">
        <f>S952*H952</f>
        <v>0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83" t="s">
        <v>157</v>
      </c>
      <c r="AT952" s="183" t="s">
        <v>152</v>
      </c>
      <c r="AU952" s="183" t="s">
        <v>83</v>
      </c>
      <c r="AY952" s="20" t="s">
        <v>150</v>
      </c>
      <c r="BE952" s="184">
        <f>IF(N952="základní",J952,0)</f>
        <v>0</v>
      </c>
      <c r="BF952" s="184">
        <f>IF(N952="snížená",J952,0)</f>
        <v>0</v>
      </c>
      <c r="BG952" s="184">
        <f>IF(N952="zákl. přenesená",J952,0)</f>
        <v>0</v>
      </c>
      <c r="BH952" s="184">
        <f>IF(N952="sníž. přenesená",J952,0)</f>
        <v>0</v>
      </c>
      <c r="BI952" s="184">
        <f>IF(N952="nulová",J952,0)</f>
        <v>0</v>
      </c>
      <c r="BJ952" s="20" t="s">
        <v>81</v>
      </c>
      <c r="BK952" s="184">
        <f>ROUND(I952*H952,2)</f>
        <v>0</v>
      </c>
      <c r="BL952" s="20" t="s">
        <v>157</v>
      </c>
      <c r="BM952" s="183" t="s">
        <v>1166</v>
      </c>
    </row>
    <row r="953" spans="1:65" s="13" customFormat="1" ht="11.25">
      <c r="B953" s="190"/>
      <c r="C953" s="191"/>
      <c r="D953" s="192" t="s">
        <v>160</v>
      </c>
      <c r="E953" s="193" t="s">
        <v>21</v>
      </c>
      <c r="F953" s="194" t="s">
        <v>1167</v>
      </c>
      <c r="G953" s="191"/>
      <c r="H953" s="195">
        <v>7.819</v>
      </c>
      <c r="I953" s="196"/>
      <c r="J953" s="191"/>
      <c r="K953" s="191"/>
      <c r="L953" s="197"/>
      <c r="M953" s="198"/>
      <c r="N953" s="199"/>
      <c r="O953" s="199"/>
      <c r="P953" s="199"/>
      <c r="Q953" s="199"/>
      <c r="R953" s="199"/>
      <c r="S953" s="199"/>
      <c r="T953" s="200"/>
      <c r="AT953" s="201" t="s">
        <v>160</v>
      </c>
      <c r="AU953" s="201" t="s">
        <v>83</v>
      </c>
      <c r="AV953" s="13" t="s">
        <v>83</v>
      </c>
      <c r="AW953" s="13" t="s">
        <v>34</v>
      </c>
      <c r="AX953" s="13" t="s">
        <v>73</v>
      </c>
      <c r="AY953" s="201" t="s">
        <v>150</v>
      </c>
    </row>
    <row r="954" spans="1:65" s="13" customFormat="1" ht="11.25">
      <c r="B954" s="190"/>
      <c r="C954" s="191"/>
      <c r="D954" s="192" t="s">
        <v>160</v>
      </c>
      <c r="E954" s="193" t="s">
        <v>21</v>
      </c>
      <c r="F954" s="194" t="s">
        <v>1168</v>
      </c>
      <c r="G954" s="191"/>
      <c r="H954" s="195">
        <v>3.665</v>
      </c>
      <c r="I954" s="196"/>
      <c r="J954" s="191"/>
      <c r="K954" s="191"/>
      <c r="L954" s="197"/>
      <c r="M954" s="198"/>
      <c r="N954" s="199"/>
      <c r="O954" s="199"/>
      <c r="P954" s="199"/>
      <c r="Q954" s="199"/>
      <c r="R954" s="199"/>
      <c r="S954" s="199"/>
      <c r="T954" s="200"/>
      <c r="AT954" s="201" t="s">
        <v>160</v>
      </c>
      <c r="AU954" s="201" t="s">
        <v>83</v>
      </c>
      <c r="AV954" s="13" t="s">
        <v>83</v>
      </c>
      <c r="AW954" s="13" t="s">
        <v>34</v>
      </c>
      <c r="AX954" s="13" t="s">
        <v>73</v>
      </c>
      <c r="AY954" s="201" t="s">
        <v>150</v>
      </c>
    </row>
    <row r="955" spans="1:65" s="14" customFormat="1" ht="11.25">
      <c r="B955" s="202"/>
      <c r="C955" s="203"/>
      <c r="D955" s="192" t="s">
        <v>160</v>
      </c>
      <c r="E955" s="204" t="s">
        <v>21</v>
      </c>
      <c r="F955" s="205" t="s">
        <v>162</v>
      </c>
      <c r="G955" s="203"/>
      <c r="H955" s="206">
        <v>11.484</v>
      </c>
      <c r="I955" s="207"/>
      <c r="J955" s="203"/>
      <c r="K955" s="203"/>
      <c r="L955" s="208"/>
      <c r="M955" s="209"/>
      <c r="N955" s="210"/>
      <c r="O955" s="210"/>
      <c r="P955" s="210"/>
      <c r="Q955" s="210"/>
      <c r="R955" s="210"/>
      <c r="S955" s="210"/>
      <c r="T955" s="211"/>
      <c r="AT955" s="212" t="s">
        <v>160</v>
      </c>
      <c r="AU955" s="212" t="s">
        <v>83</v>
      </c>
      <c r="AV955" s="14" t="s">
        <v>157</v>
      </c>
      <c r="AW955" s="14" t="s">
        <v>34</v>
      </c>
      <c r="AX955" s="14" t="s">
        <v>81</v>
      </c>
      <c r="AY955" s="212" t="s">
        <v>150</v>
      </c>
    </row>
    <row r="956" spans="1:65" s="2" customFormat="1" ht="44.25" customHeight="1">
      <c r="A956" s="37"/>
      <c r="B956" s="38"/>
      <c r="C956" s="223" t="s">
        <v>733</v>
      </c>
      <c r="D956" s="223" t="s">
        <v>301</v>
      </c>
      <c r="E956" s="224" t="s">
        <v>1169</v>
      </c>
      <c r="F956" s="225" t="s">
        <v>1170</v>
      </c>
      <c r="G956" s="226" t="s">
        <v>182</v>
      </c>
      <c r="H956" s="227">
        <v>7.819</v>
      </c>
      <c r="I956" s="228"/>
      <c r="J956" s="229">
        <f>ROUND(I956*H956,2)</f>
        <v>0</v>
      </c>
      <c r="K956" s="225" t="s">
        <v>284</v>
      </c>
      <c r="L956" s="230"/>
      <c r="M956" s="231" t="s">
        <v>21</v>
      </c>
      <c r="N956" s="232" t="s">
        <v>44</v>
      </c>
      <c r="O956" s="67"/>
      <c r="P956" s="181">
        <f>O956*H956</f>
        <v>0</v>
      </c>
      <c r="Q956" s="181">
        <v>0</v>
      </c>
      <c r="R956" s="181">
        <f>Q956*H956</f>
        <v>0</v>
      </c>
      <c r="S956" s="181">
        <v>0</v>
      </c>
      <c r="T956" s="182">
        <f>S956*H956</f>
        <v>0</v>
      </c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R956" s="183" t="s">
        <v>176</v>
      </c>
      <c r="AT956" s="183" t="s">
        <v>301</v>
      </c>
      <c r="AU956" s="183" t="s">
        <v>83</v>
      </c>
      <c r="AY956" s="20" t="s">
        <v>150</v>
      </c>
      <c r="BE956" s="184">
        <f>IF(N956="základní",J956,0)</f>
        <v>0</v>
      </c>
      <c r="BF956" s="184">
        <f>IF(N956="snížená",J956,0)</f>
        <v>0</v>
      </c>
      <c r="BG956" s="184">
        <f>IF(N956="zákl. přenesená",J956,0)</f>
        <v>0</v>
      </c>
      <c r="BH956" s="184">
        <f>IF(N956="sníž. přenesená",J956,0)</f>
        <v>0</v>
      </c>
      <c r="BI956" s="184">
        <f>IF(N956="nulová",J956,0)</f>
        <v>0</v>
      </c>
      <c r="BJ956" s="20" t="s">
        <v>81</v>
      </c>
      <c r="BK956" s="184">
        <f>ROUND(I956*H956,2)</f>
        <v>0</v>
      </c>
      <c r="BL956" s="20" t="s">
        <v>157</v>
      </c>
      <c r="BM956" s="183" t="s">
        <v>1171</v>
      </c>
    </row>
    <row r="957" spans="1:65" s="2" customFormat="1" ht="44.25" customHeight="1">
      <c r="A957" s="37"/>
      <c r="B957" s="38"/>
      <c r="C957" s="223" t="s">
        <v>1172</v>
      </c>
      <c r="D957" s="223" t="s">
        <v>301</v>
      </c>
      <c r="E957" s="224" t="s">
        <v>1173</v>
      </c>
      <c r="F957" s="225" t="s">
        <v>1174</v>
      </c>
      <c r="G957" s="226" t="s">
        <v>182</v>
      </c>
      <c r="H957" s="227">
        <v>3.665</v>
      </c>
      <c r="I957" s="228"/>
      <c r="J957" s="229">
        <f>ROUND(I957*H957,2)</f>
        <v>0</v>
      </c>
      <c r="K957" s="225" t="s">
        <v>284</v>
      </c>
      <c r="L957" s="230"/>
      <c r="M957" s="231" t="s">
        <v>21</v>
      </c>
      <c r="N957" s="232" t="s">
        <v>44</v>
      </c>
      <c r="O957" s="67"/>
      <c r="P957" s="181">
        <f>O957*H957</f>
        <v>0</v>
      </c>
      <c r="Q957" s="181">
        <v>0</v>
      </c>
      <c r="R957" s="181">
        <f>Q957*H957</f>
        <v>0</v>
      </c>
      <c r="S957" s="181">
        <v>0</v>
      </c>
      <c r="T957" s="182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183" t="s">
        <v>176</v>
      </c>
      <c r="AT957" s="183" t="s">
        <v>301</v>
      </c>
      <c r="AU957" s="183" t="s">
        <v>83</v>
      </c>
      <c r="AY957" s="20" t="s">
        <v>150</v>
      </c>
      <c r="BE957" s="184">
        <f>IF(N957="základní",J957,0)</f>
        <v>0</v>
      </c>
      <c r="BF957" s="184">
        <f>IF(N957="snížená",J957,0)</f>
        <v>0</v>
      </c>
      <c r="BG957" s="184">
        <f>IF(N957="zákl. přenesená",J957,0)</f>
        <v>0</v>
      </c>
      <c r="BH957" s="184">
        <f>IF(N957="sníž. přenesená",J957,0)</f>
        <v>0</v>
      </c>
      <c r="BI957" s="184">
        <f>IF(N957="nulová",J957,0)</f>
        <v>0</v>
      </c>
      <c r="BJ957" s="20" t="s">
        <v>81</v>
      </c>
      <c r="BK957" s="184">
        <f>ROUND(I957*H957,2)</f>
        <v>0</v>
      </c>
      <c r="BL957" s="20" t="s">
        <v>157</v>
      </c>
      <c r="BM957" s="183" t="s">
        <v>1175</v>
      </c>
    </row>
    <row r="958" spans="1:65" s="13" customFormat="1" ht="11.25">
      <c r="B958" s="190"/>
      <c r="C958" s="191"/>
      <c r="D958" s="192" t="s">
        <v>160</v>
      </c>
      <c r="E958" s="193" t="s">
        <v>21</v>
      </c>
      <c r="F958" s="194" t="s">
        <v>1168</v>
      </c>
      <c r="G958" s="191"/>
      <c r="H958" s="195">
        <v>3.665</v>
      </c>
      <c r="I958" s="196"/>
      <c r="J958" s="191"/>
      <c r="K958" s="191"/>
      <c r="L958" s="197"/>
      <c r="M958" s="198"/>
      <c r="N958" s="199"/>
      <c r="O958" s="199"/>
      <c r="P958" s="199"/>
      <c r="Q958" s="199"/>
      <c r="R958" s="199"/>
      <c r="S958" s="199"/>
      <c r="T958" s="200"/>
      <c r="AT958" s="201" t="s">
        <v>160</v>
      </c>
      <c r="AU958" s="201" t="s">
        <v>83</v>
      </c>
      <c r="AV958" s="13" t="s">
        <v>83</v>
      </c>
      <c r="AW958" s="13" t="s">
        <v>34</v>
      </c>
      <c r="AX958" s="13" t="s">
        <v>73</v>
      </c>
      <c r="AY958" s="201" t="s">
        <v>150</v>
      </c>
    </row>
    <row r="959" spans="1:65" s="14" customFormat="1" ht="11.25">
      <c r="B959" s="202"/>
      <c r="C959" s="203"/>
      <c r="D959" s="192" t="s">
        <v>160</v>
      </c>
      <c r="E959" s="204" t="s">
        <v>21</v>
      </c>
      <c r="F959" s="205" t="s">
        <v>162</v>
      </c>
      <c r="G959" s="203"/>
      <c r="H959" s="206">
        <v>3.665</v>
      </c>
      <c r="I959" s="207"/>
      <c r="J959" s="203"/>
      <c r="K959" s="203"/>
      <c r="L959" s="208"/>
      <c r="M959" s="209"/>
      <c r="N959" s="210"/>
      <c r="O959" s="210"/>
      <c r="P959" s="210"/>
      <c r="Q959" s="210"/>
      <c r="R959" s="210"/>
      <c r="S959" s="210"/>
      <c r="T959" s="211"/>
      <c r="AT959" s="212" t="s">
        <v>160</v>
      </c>
      <c r="AU959" s="212" t="s">
        <v>83</v>
      </c>
      <c r="AV959" s="14" t="s">
        <v>157</v>
      </c>
      <c r="AW959" s="14" t="s">
        <v>34</v>
      </c>
      <c r="AX959" s="14" t="s">
        <v>81</v>
      </c>
      <c r="AY959" s="212" t="s">
        <v>150</v>
      </c>
    </row>
    <row r="960" spans="1:65" s="2" customFormat="1" ht="55.5" customHeight="1">
      <c r="A960" s="37"/>
      <c r="B960" s="38"/>
      <c r="C960" s="172" t="s">
        <v>738</v>
      </c>
      <c r="D960" s="172" t="s">
        <v>152</v>
      </c>
      <c r="E960" s="173" t="s">
        <v>1176</v>
      </c>
      <c r="F960" s="174" t="s">
        <v>1177</v>
      </c>
      <c r="G960" s="175" t="s">
        <v>182</v>
      </c>
      <c r="H960" s="176">
        <v>1.92</v>
      </c>
      <c r="I960" s="177"/>
      <c r="J960" s="178">
        <f>ROUND(I960*H960,2)</f>
        <v>0</v>
      </c>
      <c r="K960" s="174" t="s">
        <v>156</v>
      </c>
      <c r="L960" s="42"/>
      <c r="M960" s="179" t="s">
        <v>21</v>
      </c>
      <c r="N960" s="180" t="s">
        <v>44</v>
      </c>
      <c r="O960" s="67"/>
      <c r="P960" s="181">
        <f>O960*H960</f>
        <v>0</v>
      </c>
      <c r="Q960" s="181">
        <v>0</v>
      </c>
      <c r="R960" s="181">
        <f>Q960*H960</f>
        <v>0</v>
      </c>
      <c r="S960" s="181">
        <v>0</v>
      </c>
      <c r="T960" s="182">
        <f>S960*H960</f>
        <v>0</v>
      </c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R960" s="183" t="s">
        <v>157</v>
      </c>
      <c r="AT960" s="183" t="s">
        <v>152</v>
      </c>
      <c r="AU960" s="183" t="s">
        <v>83</v>
      </c>
      <c r="AY960" s="20" t="s">
        <v>150</v>
      </c>
      <c r="BE960" s="184">
        <f>IF(N960="základní",J960,0)</f>
        <v>0</v>
      </c>
      <c r="BF960" s="184">
        <f>IF(N960="snížená",J960,0)</f>
        <v>0</v>
      </c>
      <c r="BG960" s="184">
        <f>IF(N960="zákl. přenesená",J960,0)</f>
        <v>0</v>
      </c>
      <c r="BH960" s="184">
        <f>IF(N960="sníž. přenesená",J960,0)</f>
        <v>0</v>
      </c>
      <c r="BI960" s="184">
        <f>IF(N960="nulová",J960,0)</f>
        <v>0</v>
      </c>
      <c r="BJ960" s="20" t="s">
        <v>81</v>
      </c>
      <c r="BK960" s="184">
        <f>ROUND(I960*H960,2)</f>
        <v>0</v>
      </c>
      <c r="BL960" s="20" t="s">
        <v>157</v>
      </c>
      <c r="BM960" s="183" t="s">
        <v>1178</v>
      </c>
    </row>
    <row r="961" spans="1:65" s="2" customFormat="1" ht="11.25">
      <c r="A961" s="37"/>
      <c r="B961" s="38"/>
      <c r="C961" s="39"/>
      <c r="D961" s="185" t="s">
        <v>158</v>
      </c>
      <c r="E961" s="39"/>
      <c r="F961" s="186" t="s">
        <v>1179</v>
      </c>
      <c r="G961" s="39"/>
      <c r="H961" s="39"/>
      <c r="I961" s="187"/>
      <c r="J961" s="39"/>
      <c r="K961" s="39"/>
      <c r="L961" s="42"/>
      <c r="M961" s="188"/>
      <c r="N961" s="189"/>
      <c r="O961" s="67"/>
      <c r="P961" s="67"/>
      <c r="Q961" s="67"/>
      <c r="R961" s="67"/>
      <c r="S961" s="67"/>
      <c r="T961" s="68"/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T961" s="20" t="s">
        <v>158</v>
      </c>
      <c r="AU961" s="20" t="s">
        <v>83</v>
      </c>
    </row>
    <row r="962" spans="1:65" s="13" customFormat="1" ht="11.25">
      <c r="B962" s="190"/>
      <c r="C962" s="191"/>
      <c r="D962" s="192" t="s">
        <v>160</v>
      </c>
      <c r="E962" s="193" t="s">
        <v>21</v>
      </c>
      <c r="F962" s="194" t="s">
        <v>1180</v>
      </c>
      <c r="G962" s="191"/>
      <c r="H962" s="195">
        <v>1.92</v>
      </c>
      <c r="I962" s="196"/>
      <c r="J962" s="191"/>
      <c r="K962" s="191"/>
      <c r="L962" s="197"/>
      <c r="M962" s="198"/>
      <c r="N962" s="199"/>
      <c r="O962" s="199"/>
      <c r="P962" s="199"/>
      <c r="Q962" s="199"/>
      <c r="R962" s="199"/>
      <c r="S962" s="199"/>
      <c r="T962" s="200"/>
      <c r="AT962" s="201" t="s">
        <v>160</v>
      </c>
      <c r="AU962" s="201" t="s">
        <v>83</v>
      </c>
      <c r="AV962" s="13" t="s">
        <v>83</v>
      </c>
      <c r="AW962" s="13" t="s">
        <v>34</v>
      </c>
      <c r="AX962" s="13" t="s">
        <v>73</v>
      </c>
      <c r="AY962" s="201" t="s">
        <v>150</v>
      </c>
    </row>
    <row r="963" spans="1:65" s="14" customFormat="1" ht="11.25">
      <c r="B963" s="202"/>
      <c r="C963" s="203"/>
      <c r="D963" s="192" t="s">
        <v>160</v>
      </c>
      <c r="E963" s="204" t="s">
        <v>21</v>
      </c>
      <c r="F963" s="205" t="s">
        <v>162</v>
      </c>
      <c r="G963" s="203"/>
      <c r="H963" s="206">
        <v>1.92</v>
      </c>
      <c r="I963" s="207"/>
      <c r="J963" s="203"/>
      <c r="K963" s="203"/>
      <c r="L963" s="208"/>
      <c r="M963" s="209"/>
      <c r="N963" s="210"/>
      <c r="O963" s="210"/>
      <c r="P963" s="210"/>
      <c r="Q963" s="210"/>
      <c r="R963" s="210"/>
      <c r="S963" s="210"/>
      <c r="T963" s="211"/>
      <c r="AT963" s="212" t="s">
        <v>160</v>
      </c>
      <c r="AU963" s="212" t="s">
        <v>83</v>
      </c>
      <c r="AV963" s="14" t="s">
        <v>157</v>
      </c>
      <c r="AW963" s="14" t="s">
        <v>34</v>
      </c>
      <c r="AX963" s="14" t="s">
        <v>81</v>
      </c>
      <c r="AY963" s="212" t="s">
        <v>150</v>
      </c>
    </row>
    <row r="964" spans="1:65" s="2" customFormat="1" ht="55.5" customHeight="1">
      <c r="A964" s="37"/>
      <c r="B964" s="38"/>
      <c r="C964" s="223" t="s">
        <v>1181</v>
      </c>
      <c r="D964" s="223" t="s">
        <v>301</v>
      </c>
      <c r="E964" s="224" t="s">
        <v>1182</v>
      </c>
      <c r="F964" s="225" t="s">
        <v>1183</v>
      </c>
      <c r="G964" s="226" t="s">
        <v>182</v>
      </c>
      <c r="H964" s="227">
        <v>1.92</v>
      </c>
      <c r="I964" s="228"/>
      <c r="J964" s="229">
        <f>ROUND(I964*H964,2)</f>
        <v>0</v>
      </c>
      <c r="K964" s="225" t="s">
        <v>284</v>
      </c>
      <c r="L964" s="230"/>
      <c r="M964" s="231" t="s">
        <v>21</v>
      </c>
      <c r="N964" s="232" t="s">
        <v>44</v>
      </c>
      <c r="O964" s="67"/>
      <c r="P964" s="181">
        <f>O964*H964</f>
        <v>0</v>
      </c>
      <c r="Q964" s="181">
        <v>0</v>
      </c>
      <c r="R964" s="181">
        <f>Q964*H964</f>
        <v>0</v>
      </c>
      <c r="S964" s="181">
        <v>0</v>
      </c>
      <c r="T964" s="182">
        <f>S964*H964</f>
        <v>0</v>
      </c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R964" s="183" t="s">
        <v>176</v>
      </c>
      <c r="AT964" s="183" t="s">
        <v>301</v>
      </c>
      <c r="AU964" s="183" t="s">
        <v>83</v>
      </c>
      <c r="AY964" s="20" t="s">
        <v>150</v>
      </c>
      <c r="BE964" s="184">
        <f>IF(N964="základní",J964,0)</f>
        <v>0</v>
      </c>
      <c r="BF964" s="184">
        <f>IF(N964="snížená",J964,0)</f>
        <v>0</v>
      </c>
      <c r="BG964" s="184">
        <f>IF(N964="zákl. přenesená",J964,0)</f>
        <v>0</v>
      </c>
      <c r="BH964" s="184">
        <f>IF(N964="sníž. přenesená",J964,0)</f>
        <v>0</v>
      </c>
      <c r="BI964" s="184">
        <f>IF(N964="nulová",J964,0)</f>
        <v>0</v>
      </c>
      <c r="BJ964" s="20" t="s">
        <v>81</v>
      </c>
      <c r="BK964" s="184">
        <f>ROUND(I964*H964,2)</f>
        <v>0</v>
      </c>
      <c r="BL964" s="20" t="s">
        <v>157</v>
      </c>
      <c r="BM964" s="183" t="s">
        <v>1184</v>
      </c>
    </row>
    <row r="965" spans="1:65" s="2" customFormat="1" ht="44.25" customHeight="1">
      <c r="A965" s="37"/>
      <c r="B965" s="38"/>
      <c r="C965" s="172" t="s">
        <v>742</v>
      </c>
      <c r="D965" s="172" t="s">
        <v>152</v>
      </c>
      <c r="E965" s="173" t="s">
        <v>1094</v>
      </c>
      <c r="F965" s="174" t="s">
        <v>1095</v>
      </c>
      <c r="G965" s="175" t="s">
        <v>784</v>
      </c>
      <c r="H965" s="244"/>
      <c r="I965" s="177"/>
      <c r="J965" s="178">
        <f>ROUND(I965*H965,2)</f>
        <v>0</v>
      </c>
      <c r="K965" s="174" t="s">
        <v>156</v>
      </c>
      <c r="L965" s="42"/>
      <c r="M965" s="179" t="s">
        <v>21</v>
      </c>
      <c r="N965" s="180" t="s">
        <v>44</v>
      </c>
      <c r="O965" s="67"/>
      <c r="P965" s="181">
        <f>O965*H965</f>
        <v>0</v>
      </c>
      <c r="Q965" s="181">
        <v>0</v>
      </c>
      <c r="R965" s="181">
        <f>Q965*H965</f>
        <v>0</v>
      </c>
      <c r="S965" s="181">
        <v>0</v>
      </c>
      <c r="T965" s="182">
        <f>S965*H965</f>
        <v>0</v>
      </c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R965" s="183" t="s">
        <v>157</v>
      </c>
      <c r="AT965" s="183" t="s">
        <v>152</v>
      </c>
      <c r="AU965" s="183" t="s">
        <v>83</v>
      </c>
      <c r="AY965" s="20" t="s">
        <v>150</v>
      </c>
      <c r="BE965" s="184">
        <f>IF(N965="základní",J965,0)</f>
        <v>0</v>
      </c>
      <c r="BF965" s="184">
        <f>IF(N965="snížená",J965,0)</f>
        <v>0</v>
      </c>
      <c r="BG965" s="184">
        <f>IF(N965="zákl. přenesená",J965,0)</f>
        <v>0</v>
      </c>
      <c r="BH965" s="184">
        <f>IF(N965="sníž. přenesená",J965,0)</f>
        <v>0</v>
      </c>
      <c r="BI965" s="184">
        <f>IF(N965="nulová",J965,0)</f>
        <v>0</v>
      </c>
      <c r="BJ965" s="20" t="s">
        <v>81</v>
      </c>
      <c r="BK965" s="184">
        <f>ROUND(I965*H965,2)</f>
        <v>0</v>
      </c>
      <c r="BL965" s="20" t="s">
        <v>157</v>
      </c>
      <c r="BM965" s="183" t="s">
        <v>1185</v>
      </c>
    </row>
    <row r="966" spans="1:65" s="2" customFormat="1" ht="11.25">
      <c r="A966" s="37"/>
      <c r="B966" s="38"/>
      <c r="C966" s="39"/>
      <c r="D966" s="185" t="s">
        <v>158</v>
      </c>
      <c r="E966" s="39"/>
      <c r="F966" s="186" t="s">
        <v>1097</v>
      </c>
      <c r="G966" s="39"/>
      <c r="H966" s="39"/>
      <c r="I966" s="187"/>
      <c r="J966" s="39"/>
      <c r="K966" s="39"/>
      <c r="L966" s="42"/>
      <c r="M966" s="188"/>
      <c r="N966" s="189"/>
      <c r="O966" s="67"/>
      <c r="P966" s="67"/>
      <c r="Q966" s="67"/>
      <c r="R966" s="67"/>
      <c r="S966" s="67"/>
      <c r="T966" s="68"/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T966" s="20" t="s">
        <v>158</v>
      </c>
      <c r="AU966" s="20" t="s">
        <v>83</v>
      </c>
    </row>
    <row r="967" spans="1:65" s="12" customFormat="1" ht="22.9" customHeight="1">
      <c r="B967" s="156"/>
      <c r="C967" s="157"/>
      <c r="D967" s="158" t="s">
        <v>72</v>
      </c>
      <c r="E967" s="170" t="s">
        <v>1186</v>
      </c>
      <c r="F967" s="170" t="s">
        <v>1187</v>
      </c>
      <c r="G967" s="157"/>
      <c r="H967" s="157"/>
      <c r="I967" s="160"/>
      <c r="J967" s="171">
        <f>BK967</f>
        <v>0</v>
      </c>
      <c r="K967" s="157"/>
      <c r="L967" s="162"/>
      <c r="M967" s="163"/>
      <c r="N967" s="164"/>
      <c r="O967" s="164"/>
      <c r="P967" s="165">
        <f>SUM(P968:P1031)</f>
        <v>0</v>
      </c>
      <c r="Q967" s="164"/>
      <c r="R967" s="165">
        <f>SUM(R968:R1031)</f>
        <v>0</v>
      </c>
      <c r="S967" s="164"/>
      <c r="T967" s="166">
        <f>SUM(T968:T1031)</f>
        <v>0</v>
      </c>
      <c r="AR967" s="167" t="s">
        <v>83</v>
      </c>
      <c r="AT967" s="168" t="s">
        <v>72</v>
      </c>
      <c r="AU967" s="168" t="s">
        <v>81</v>
      </c>
      <c r="AY967" s="167" t="s">
        <v>150</v>
      </c>
      <c r="BK967" s="169">
        <f>SUM(BK968:BK1031)</f>
        <v>0</v>
      </c>
    </row>
    <row r="968" spans="1:65" s="2" customFormat="1" ht="24.2" customHeight="1">
      <c r="A968" s="37"/>
      <c r="B968" s="38"/>
      <c r="C968" s="172" t="s">
        <v>1188</v>
      </c>
      <c r="D968" s="172" t="s">
        <v>152</v>
      </c>
      <c r="E968" s="173" t="s">
        <v>1189</v>
      </c>
      <c r="F968" s="174" t="s">
        <v>1190</v>
      </c>
      <c r="G968" s="175" t="s">
        <v>182</v>
      </c>
      <c r="H968" s="176">
        <v>55.61</v>
      </c>
      <c r="I968" s="177"/>
      <c r="J968" s="178">
        <f>ROUND(I968*H968,2)</f>
        <v>0</v>
      </c>
      <c r="K968" s="174" t="s">
        <v>156</v>
      </c>
      <c r="L968" s="42"/>
      <c r="M968" s="179" t="s">
        <v>21</v>
      </c>
      <c r="N968" s="180" t="s">
        <v>44</v>
      </c>
      <c r="O968" s="67"/>
      <c r="P968" s="181">
        <f>O968*H968</f>
        <v>0</v>
      </c>
      <c r="Q968" s="181">
        <v>0</v>
      </c>
      <c r="R968" s="181">
        <f>Q968*H968</f>
        <v>0</v>
      </c>
      <c r="S968" s="181">
        <v>0</v>
      </c>
      <c r="T968" s="182">
        <f>S968*H968</f>
        <v>0</v>
      </c>
      <c r="U968" s="37"/>
      <c r="V968" s="37"/>
      <c r="W968" s="37"/>
      <c r="X968" s="37"/>
      <c r="Y968" s="37"/>
      <c r="Z968" s="37"/>
      <c r="AA968" s="37"/>
      <c r="AB968" s="37"/>
      <c r="AC968" s="37"/>
      <c r="AD968" s="37"/>
      <c r="AE968" s="37"/>
      <c r="AR968" s="183" t="s">
        <v>202</v>
      </c>
      <c r="AT968" s="183" t="s">
        <v>152</v>
      </c>
      <c r="AU968" s="183" t="s">
        <v>83</v>
      </c>
      <c r="AY968" s="20" t="s">
        <v>150</v>
      </c>
      <c r="BE968" s="184">
        <f>IF(N968="základní",J968,0)</f>
        <v>0</v>
      </c>
      <c r="BF968" s="184">
        <f>IF(N968="snížená",J968,0)</f>
        <v>0</v>
      </c>
      <c r="BG968" s="184">
        <f>IF(N968="zákl. přenesená",J968,0)</f>
        <v>0</v>
      </c>
      <c r="BH968" s="184">
        <f>IF(N968="sníž. přenesená",J968,0)</f>
        <v>0</v>
      </c>
      <c r="BI968" s="184">
        <f>IF(N968="nulová",J968,0)</f>
        <v>0</v>
      </c>
      <c r="BJ968" s="20" t="s">
        <v>81</v>
      </c>
      <c r="BK968" s="184">
        <f>ROUND(I968*H968,2)</f>
        <v>0</v>
      </c>
      <c r="BL968" s="20" t="s">
        <v>202</v>
      </c>
      <c r="BM968" s="183" t="s">
        <v>1191</v>
      </c>
    </row>
    <row r="969" spans="1:65" s="2" customFormat="1" ht="11.25">
      <c r="A969" s="37"/>
      <c r="B969" s="38"/>
      <c r="C969" s="39"/>
      <c r="D969" s="185" t="s">
        <v>158</v>
      </c>
      <c r="E969" s="39"/>
      <c r="F969" s="186" t="s">
        <v>1192</v>
      </c>
      <c r="G969" s="39"/>
      <c r="H969" s="39"/>
      <c r="I969" s="187"/>
      <c r="J969" s="39"/>
      <c r="K969" s="39"/>
      <c r="L969" s="42"/>
      <c r="M969" s="188"/>
      <c r="N969" s="189"/>
      <c r="O969" s="67"/>
      <c r="P969" s="67"/>
      <c r="Q969" s="67"/>
      <c r="R969" s="67"/>
      <c r="S969" s="67"/>
      <c r="T969" s="68"/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T969" s="20" t="s">
        <v>158</v>
      </c>
      <c r="AU969" s="20" t="s">
        <v>83</v>
      </c>
    </row>
    <row r="970" spans="1:65" s="2" customFormat="1" ht="24.2" customHeight="1">
      <c r="A970" s="37"/>
      <c r="B970" s="38"/>
      <c r="C970" s="172" t="s">
        <v>747</v>
      </c>
      <c r="D970" s="172" t="s">
        <v>152</v>
      </c>
      <c r="E970" s="173" t="s">
        <v>1193</v>
      </c>
      <c r="F970" s="174" t="s">
        <v>1194</v>
      </c>
      <c r="G970" s="175" t="s">
        <v>182</v>
      </c>
      <c r="H970" s="176">
        <v>55.61</v>
      </c>
      <c r="I970" s="177"/>
      <c r="J970" s="178">
        <f>ROUND(I970*H970,2)</f>
        <v>0</v>
      </c>
      <c r="K970" s="174" t="s">
        <v>156</v>
      </c>
      <c r="L970" s="42"/>
      <c r="M970" s="179" t="s">
        <v>21</v>
      </c>
      <c r="N970" s="180" t="s">
        <v>44</v>
      </c>
      <c r="O970" s="67"/>
      <c r="P970" s="181">
        <f>O970*H970</f>
        <v>0</v>
      </c>
      <c r="Q970" s="181">
        <v>0</v>
      </c>
      <c r="R970" s="181">
        <f>Q970*H970</f>
        <v>0</v>
      </c>
      <c r="S970" s="181">
        <v>0</v>
      </c>
      <c r="T970" s="182">
        <f>S970*H970</f>
        <v>0</v>
      </c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R970" s="183" t="s">
        <v>202</v>
      </c>
      <c r="AT970" s="183" t="s">
        <v>152</v>
      </c>
      <c r="AU970" s="183" t="s">
        <v>83</v>
      </c>
      <c r="AY970" s="20" t="s">
        <v>150</v>
      </c>
      <c r="BE970" s="184">
        <f>IF(N970="základní",J970,0)</f>
        <v>0</v>
      </c>
      <c r="BF970" s="184">
        <f>IF(N970="snížená",J970,0)</f>
        <v>0</v>
      </c>
      <c r="BG970" s="184">
        <f>IF(N970="zákl. přenesená",J970,0)</f>
        <v>0</v>
      </c>
      <c r="BH970" s="184">
        <f>IF(N970="sníž. přenesená",J970,0)</f>
        <v>0</v>
      </c>
      <c r="BI970" s="184">
        <f>IF(N970="nulová",J970,0)</f>
        <v>0</v>
      </c>
      <c r="BJ970" s="20" t="s">
        <v>81</v>
      </c>
      <c r="BK970" s="184">
        <f>ROUND(I970*H970,2)</f>
        <v>0</v>
      </c>
      <c r="BL970" s="20" t="s">
        <v>202</v>
      </c>
      <c r="BM970" s="183" t="s">
        <v>1195</v>
      </c>
    </row>
    <row r="971" spans="1:65" s="2" customFormat="1" ht="11.25">
      <c r="A971" s="37"/>
      <c r="B971" s="38"/>
      <c r="C971" s="39"/>
      <c r="D971" s="185" t="s">
        <v>158</v>
      </c>
      <c r="E971" s="39"/>
      <c r="F971" s="186" t="s">
        <v>1196</v>
      </c>
      <c r="G971" s="39"/>
      <c r="H971" s="39"/>
      <c r="I971" s="187"/>
      <c r="J971" s="39"/>
      <c r="K971" s="39"/>
      <c r="L971" s="42"/>
      <c r="M971" s="188"/>
      <c r="N971" s="189"/>
      <c r="O971" s="67"/>
      <c r="P971" s="67"/>
      <c r="Q971" s="67"/>
      <c r="R971" s="67"/>
      <c r="S971" s="67"/>
      <c r="T971" s="68"/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T971" s="20" t="s">
        <v>158</v>
      </c>
      <c r="AU971" s="20" t="s">
        <v>83</v>
      </c>
    </row>
    <row r="972" spans="1:65" s="15" customFormat="1" ht="11.25">
      <c r="B972" s="213"/>
      <c r="C972" s="214"/>
      <c r="D972" s="192" t="s">
        <v>160</v>
      </c>
      <c r="E972" s="215" t="s">
        <v>21</v>
      </c>
      <c r="F972" s="216" t="s">
        <v>185</v>
      </c>
      <c r="G972" s="214"/>
      <c r="H972" s="215" t="s">
        <v>21</v>
      </c>
      <c r="I972" s="217"/>
      <c r="J972" s="214"/>
      <c r="K972" s="214"/>
      <c r="L972" s="218"/>
      <c r="M972" s="219"/>
      <c r="N972" s="220"/>
      <c r="O972" s="220"/>
      <c r="P972" s="220"/>
      <c r="Q972" s="220"/>
      <c r="R972" s="220"/>
      <c r="S972" s="220"/>
      <c r="T972" s="221"/>
      <c r="AT972" s="222" t="s">
        <v>160</v>
      </c>
      <c r="AU972" s="222" t="s">
        <v>83</v>
      </c>
      <c r="AV972" s="15" t="s">
        <v>81</v>
      </c>
      <c r="AW972" s="15" t="s">
        <v>34</v>
      </c>
      <c r="AX972" s="15" t="s">
        <v>73</v>
      </c>
      <c r="AY972" s="222" t="s">
        <v>150</v>
      </c>
    </row>
    <row r="973" spans="1:65" s="15" customFormat="1" ht="11.25">
      <c r="B973" s="213"/>
      <c r="C973" s="214"/>
      <c r="D973" s="192" t="s">
        <v>160</v>
      </c>
      <c r="E973" s="215" t="s">
        <v>21</v>
      </c>
      <c r="F973" s="216" t="s">
        <v>1197</v>
      </c>
      <c r="G973" s="214"/>
      <c r="H973" s="215" t="s">
        <v>21</v>
      </c>
      <c r="I973" s="217"/>
      <c r="J973" s="214"/>
      <c r="K973" s="214"/>
      <c r="L973" s="218"/>
      <c r="M973" s="219"/>
      <c r="N973" s="220"/>
      <c r="O973" s="220"/>
      <c r="P973" s="220"/>
      <c r="Q973" s="220"/>
      <c r="R973" s="220"/>
      <c r="S973" s="220"/>
      <c r="T973" s="221"/>
      <c r="AT973" s="222" t="s">
        <v>160</v>
      </c>
      <c r="AU973" s="222" t="s">
        <v>83</v>
      </c>
      <c r="AV973" s="15" t="s">
        <v>81</v>
      </c>
      <c r="AW973" s="15" t="s">
        <v>34</v>
      </c>
      <c r="AX973" s="15" t="s">
        <v>73</v>
      </c>
      <c r="AY973" s="222" t="s">
        <v>150</v>
      </c>
    </row>
    <row r="974" spans="1:65" s="13" customFormat="1" ht="11.25">
      <c r="B974" s="190"/>
      <c r="C974" s="191"/>
      <c r="D974" s="192" t="s">
        <v>160</v>
      </c>
      <c r="E974" s="193" t="s">
        <v>21</v>
      </c>
      <c r="F974" s="194" t="s">
        <v>464</v>
      </c>
      <c r="G974" s="191"/>
      <c r="H974" s="195">
        <v>10.029999999999999</v>
      </c>
      <c r="I974" s="196"/>
      <c r="J974" s="191"/>
      <c r="K974" s="191"/>
      <c r="L974" s="197"/>
      <c r="M974" s="198"/>
      <c r="N974" s="199"/>
      <c r="O974" s="199"/>
      <c r="P974" s="199"/>
      <c r="Q974" s="199"/>
      <c r="R974" s="199"/>
      <c r="S974" s="199"/>
      <c r="T974" s="200"/>
      <c r="AT974" s="201" t="s">
        <v>160</v>
      </c>
      <c r="AU974" s="201" t="s">
        <v>83</v>
      </c>
      <c r="AV974" s="13" t="s">
        <v>83</v>
      </c>
      <c r="AW974" s="13" t="s">
        <v>34</v>
      </c>
      <c r="AX974" s="13" t="s">
        <v>73</v>
      </c>
      <c r="AY974" s="201" t="s">
        <v>150</v>
      </c>
    </row>
    <row r="975" spans="1:65" s="15" customFormat="1" ht="11.25">
      <c r="B975" s="213"/>
      <c r="C975" s="214"/>
      <c r="D975" s="192" t="s">
        <v>160</v>
      </c>
      <c r="E975" s="215" t="s">
        <v>21</v>
      </c>
      <c r="F975" s="216" t="s">
        <v>1198</v>
      </c>
      <c r="G975" s="214"/>
      <c r="H975" s="215" t="s">
        <v>21</v>
      </c>
      <c r="I975" s="217"/>
      <c r="J975" s="214"/>
      <c r="K975" s="214"/>
      <c r="L975" s="218"/>
      <c r="M975" s="219"/>
      <c r="N975" s="220"/>
      <c r="O975" s="220"/>
      <c r="P975" s="220"/>
      <c r="Q975" s="220"/>
      <c r="R975" s="220"/>
      <c r="S975" s="220"/>
      <c r="T975" s="221"/>
      <c r="AT975" s="222" t="s">
        <v>160</v>
      </c>
      <c r="AU975" s="222" t="s">
        <v>83</v>
      </c>
      <c r="AV975" s="15" t="s">
        <v>81</v>
      </c>
      <c r="AW975" s="15" t="s">
        <v>34</v>
      </c>
      <c r="AX975" s="15" t="s">
        <v>73</v>
      </c>
      <c r="AY975" s="222" t="s">
        <v>150</v>
      </c>
    </row>
    <row r="976" spans="1:65" s="13" customFormat="1" ht="11.25">
      <c r="B976" s="190"/>
      <c r="C976" s="191"/>
      <c r="D976" s="192" t="s">
        <v>160</v>
      </c>
      <c r="E976" s="193" t="s">
        <v>21</v>
      </c>
      <c r="F976" s="194" t="s">
        <v>465</v>
      </c>
      <c r="G976" s="191"/>
      <c r="H976" s="195">
        <v>45.58</v>
      </c>
      <c r="I976" s="196"/>
      <c r="J976" s="191"/>
      <c r="K976" s="191"/>
      <c r="L976" s="197"/>
      <c r="M976" s="198"/>
      <c r="N976" s="199"/>
      <c r="O976" s="199"/>
      <c r="P976" s="199"/>
      <c r="Q976" s="199"/>
      <c r="R976" s="199"/>
      <c r="S976" s="199"/>
      <c r="T976" s="200"/>
      <c r="AT976" s="201" t="s">
        <v>160</v>
      </c>
      <c r="AU976" s="201" t="s">
        <v>83</v>
      </c>
      <c r="AV976" s="13" t="s">
        <v>83</v>
      </c>
      <c r="AW976" s="13" t="s">
        <v>34</v>
      </c>
      <c r="AX976" s="13" t="s">
        <v>73</v>
      </c>
      <c r="AY976" s="201" t="s">
        <v>150</v>
      </c>
    </row>
    <row r="977" spans="1:65" s="14" customFormat="1" ht="11.25">
      <c r="B977" s="202"/>
      <c r="C977" s="203"/>
      <c r="D977" s="192" t="s">
        <v>160</v>
      </c>
      <c r="E977" s="204" t="s">
        <v>21</v>
      </c>
      <c r="F977" s="205" t="s">
        <v>162</v>
      </c>
      <c r="G977" s="203"/>
      <c r="H977" s="206">
        <v>55.61</v>
      </c>
      <c r="I977" s="207"/>
      <c r="J977" s="203"/>
      <c r="K977" s="203"/>
      <c r="L977" s="208"/>
      <c r="M977" s="209"/>
      <c r="N977" s="210"/>
      <c r="O977" s="210"/>
      <c r="P977" s="210"/>
      <c r="Q977" s="210"/>
      <c r="R977" s="210"/>
      <c r="S977" s="210"/>
      <c r="T977" s="211"/>
      <c r="AT977" s="212" t="s">
        <v>160</v>
      </c>
      <c r="AU977" s="212" t="s">
        <v>83</v>
      </c>
      <c r="AV977" s="14" t="s">
        <v>157</v>
      </c>
      <c r="AW977" s="14" t="s">
        <v>34</v>
      </c>
      <c r="AX977" s="14" t="s">
        <v>81</v>
      </c>
      <c r="AY977" s="212" t="s">
        <v>150</v>
      </c>
    </row>
    <row r="978" spans="1:65" s="2" customFormat="1" ht="37.9" customHeight="1">
      <c r="A978" s="37"/>
      <c r="B978" s="38"/>
      <c r="C978" s="172" t="s">
        <v>1199</v>
      </c>
      <c r="D978" s="172" t="s">
        <v>152</v>
      </c>
      <c r="E978" s="173" t="s">
        <v>1200</v>
      </c>
      <c r="F978" s="174" t="s">
        <v>1201</v>
      </c>
      <c r="G978" s="175" t="s">
        <v>182</v>
      </c>
      <c r="H978" s="176">
        <v>55.61</v>
      </c>
      <c r="I978" s="177"/>
      <c r="J978" s="178">
        <f>ROUND(I978*H978,2)</f>
        <v>0</v>
      </c>
      <c r="K978" s="174" t="s">
        <v>156</v>
      </c>
      <c r="L978" s="42"/>
      <c r="M978" s="179" t="s">
        <v>21</v>
      </c>
      <c r="N978" s="180" t="s">
        <v>44</v>
      </c>
      <c r="O978" s="67"/>
      <c r="P978" s="181">
        <f>O978*H978</f>
        <v>0</v>
      </c>
      <c r="Q978" s="181">
        <v>0</v>
      </c>
      <c r="R978" s="181">
        <f>Q978*H978</f>
        <v>0</v>
      </c>
      <c r="S978" s="181">
        <v>0</v>
      </c>
      <c r="T978" s="182">
        <f>S978*H978</f>
        <v>0</v>
      </c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R978" s="183" t="s">
        <v>202</v>
      </c>
      <c r="AT978" s="183" t="s">
        <v>152</v>
      </c>
      <c r="AU978" s="183" t="s">
        <v>83</v>
      </c>
      <c r="AY978" s="20" t="s">
        <v>150</v>
      </c>
      <c r="BE978" s="184">
        <f>IF(N978="základní",J978,0)</f>
        <v>0</v>
      </c>
      <c r="BF978" s="184">
        <f>IF(N978="snížená",J978,0)</f>
        <v>0</v>
      </c>
      <c r="BG978" s="184">
        <f>IF(N978="zákl. přenesená",J978,0)</f>
        <v>0</v>
      </c>
      <c r="BH978" s="184">
        <f>IF(N978="sníž. přenesená",J978,0)</f>
        <v>0</v>
      </c>
      <c r="BI978" s="184">
        <f>IF(N978="nulová",J978,0)</f>
        <v>0</v>
      </c>
      <c r="BJ978" s="20" t="s">
        <v>81</v>
      </c>
      <c r="BK978" s="184">
        <f>ROUND(I978*H978,2)</f>
        <v>0</v>
      </c>
      <c r="BL978" s="20" t="s">
        <v>202</v>
      </c>
      <c r="BM978" s="183" t="s">
        <v>1202</v>
      </c>
    </row>
    <row r="979" spans="1:65" s="2" customFormat="1" ht="11.25">
      <c r="A979" s="37"/>
      <c r="B979" s="38"/>
      <c r="C979" s="39"/>
      <c r="D979" s="185" t="s">
        <v>158</v>
      </c>
      <c r="E979" s="39"/>
      <c r="F979" s="186" t="s">
        <v>1203</v>
      </c>
      <c r="G979" s="39"/>
      <c r="H979" s="39"/>
      <c r="I979" s="187"/>
      <c r="J979" s="39"/>
      <c r="K979" s="39"/>
      <c r="L979" s="42"/>
      <c r="M979" s="188"/>
      <c r="N979" s="189"/>
      <c r="O979" s="67"/>
      <c r="P979" s="67"/>
      <c r="Q979" s="67"/>
      <c r="R979" s="67"/>
      <c r="S979" s="67"/>
      <c r="T979" s="68"/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T979" s="20" t="s">
        <v>158</v>
      </c>
      <c r="AU979" s="20" t="s">
        <v>83</v>
      </c>
    </row>
    <row r="980" spans="1:65" s="2" customFormat="1" ht="37.9" customHeight="1">
      <c r="A980" s="37"/>
      <c r="B980" s="38"/>
      <c r="C980" s="172" t="s">
        <v>752</v>
      </c>
      <c r="D980" s="172" t="s">
        <v>152</v>
      </c>
      <c r="E980" s="173" t="s">
        <v>1204</v>
      </c>
      <c r="F980" s="174" t="s">
        <v>1205</v>
      </c>
      <c r="G980" s="175" t="s">
        <v>262</v>
      </c>
      <c r="H980" s="176">
        <v>45.933999999999997</v>
      </c>
      <c r="I980" s="177"/>
      <c r="J980" s="178">
        <f>ROUND(I980*H980,2)</f>
        <v>0</v>
      </c>
      <c r="K980" s="174" t="s">
        <v>156</v>
      </c>
      <c r="L980" s="42"/>
      <c r="M980" s="179" t="s">
        <v>21</v>
      </c>
      <c r="N980" s="180" t="s">
        <v>44</v>
      </c>
      <c r="O980" s="67"/>
      <c r="P980" s="181">
        <f>O980*H980</f>
        <v>0</v>
      </c>
      <c r="Q980" s="181">
        <v>0</v>
      </c>
      <c r="R980" s="181">
        <f>Q980*H980</f>
        <v>0</v>
      </c>
      <c r="S980" s="181">
        <v>0</v>
      </c>
      <c r="T980" s="182">
        <f>S980*H980</f>
        <v>0</v>
      </c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R980" s="183" t="s">
        <v>202</v>
      </c>
      <c r="AT980" s="183" t="s">
        <v>152</v>
      </c>
      <c r="AU980" s="183" t="s">
        <v>83</v>
      </c>
      <c r="AY980" s="20" t="s">
        <v>150</v>
      </c>
      <c r="BE980" s="184">
        <f>IF(N980="základní",J980,0)</f>
        <v>0</v>
      </c>
      <c r="BF980" s="184">
        <f>IF(N980="snížená",J980,0)</f>
        <v>0</v>
      </c>
      <c r="BG980" s="184">
        <f>IF(N980="zákl. přenesená",J980,0)</f>
        <v>0</v>
      </c>
      <c r="BH980" s="184">
        <f>IF(N980="sníž. přenesená",J980,0)</f>
        <v>0</v>
      </c>
      <c r="BI980" s="184">
        <f>IF(N980="nulová",J980,0)</f>
        <v>0</v>
      </c>
      <c r="BJ980" s="20" t="s">
        <v>81</v>
      </c>
      <c r="BK980" s="184">
        <f>ROUND(I980*H980,2)</f>
        <v>0</v>
      </c>
      <c r="BL980" s="20" t="s">
        <v>202</v>
      </c>
      <c r="BM980" s="183" t="s">
        <v>1206</v>
      </c>
    </row>
    <row r="981" spans="1:65" s="2" customFormat="1" ht="11.25">
      <c r="A981" s="37"/>
      <c r="B981" s="38"/>
      <c r="C981" s="39"/>
      <c r="D981" s="185" t="s">
        <v>158</v>
      </c>
      <c r="E981" s="39"/>
      <c r="F981" s="186" t="s">
        <v>1207</v>
      </c>
      <c r="G981" s="39"/>
      <c r="H981" s="39"/>
      <c r="I981" s="187"/>
      <c r="J981" s="39"/>
      <c r="K981" s="39"/>
      <c r="L981" s="42"/>
      <c r="M981" s="188"/>
      <c r="N981" s="189"/>
      <c r="O981" s="67"/>
      <c r="P981" s="67"/>
      <c r="Q981" s="67"/>
      <c r="R981" s="67"/>
      <c r="S981" s="67"/>
      <c r="T981" s="68"/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T981" s="20" t="s">
        <v>158</v>
      </c>
      <c r="AU981" s="20" t="s">
        <v>83</v>
      </c>
    </row>
    <row r="982" spans="1:65" s="15" customFormat="1" ht="11.25">
      <c r="B982" s="213"/>
      <c r="C982" s="214"/>
      <c r="D982" s="192" t="s">
        <v>160</v>
      </c>
      <c r="E982" s="215" t="s">
        <v>21</v>
      </c>
      <c r="F982" s="216" t="s">
        <v>185</v>
      </c>
      <c r="G982" s="214"/>
      <c r="H982" s="215" t="s">
        <v>21</v>
      </c>
      <c r="I982" s="217"/>
      <c r="J982" s="214"/>
      <c r="K982" s="214"/>
      <c r="L982" s="218"/>
      <c r="M982" s="219"/>
      <c r="N982" s="220"/>
      <c r="O982" s="220"/>
      <c r="P982" s="220"/>
      <c r="Q982" s="220"/>
      <c r="R982" s="220"/>
      <c r="S982" s="220"/>
      <c r="T982" s="221"/>
      <c r="AT982" s="222" t="s">
        <v>160</v>
      </c>
      <c r="AU982" s="222" t="s">
        <v>83</v>
      </c>
      <c r="AV982" s="15" t="s">
        <v>81</v>
      </c>
      <c r="AW982" s="15" t="s">
        <v>34</v>
      </c>
      <c r="AX982" s="15" t="s">
        <v>73</v>
      </c>
      <c r="AY982" s="222" t="s">
        <v>150</v>
      </c>
    </row>
    <row r="983" spans="1:65" s="15" customFormat="1" ht="11.25">
      <c r="B983" s="213"/>
      <c r="C983" s="214"/>
      <c r="D983" s="192" t="s">
        <v>160</v>
      </c>
      <c r="E983" s="215" t="s">
        <v>21</v>
      </c>
      <c r="F983" s="216" t="s">
        <v>1197</v>
      </c>
      <c r="G983" s="214"/>
      <c r="H983" s="215" t="s">
        <v>21</v>
      </c>
      <c r="I983" s="217"/>
      <c r="J983" s="214"/>
      <c r="K983" s="214"/>
      <c r="L983" s="218"/>
      <c r="M983" s="219"/>
      <c r="N983" s="220"/>
      <c r="O983" s="220"/>
      <c r="P983" s="220"/>
      <c r="Q983" s="220"/>
      <c r="R983" s="220"/>
      <c r="S983" s="220"/>
      <c r="T983" s="221"/>
      <c r="AT983" s="222" t="s">
        <v>160</v>
      </c>
      <c r="AU983" s="222" t="s">
        <v>83</v>
      </c>
      <c r="AV983" s="15" t="s">
        <v>81</v>
      </c>
      <c r="AW983" s="15" t="s">
        <v>34</v>
      </c>
      <c r="AX983" s="15" t="s">
        <v>73</v>
      </c>
      <c r="AY983" s="222" t="s">
        <v>150</v>
      </c>
    </row>
    <row r="984" spans="1:65" s="13" customFormat="1" ht="11.25">
      <c r="B984" s="190"/>
      <c r="C984" s="191"/>
      <c r="D984" s="192" t="s">
        <v>160</v>
      </c>
      <c r="E984" s="193" t="s">
        <v>21</v>
      </c>
      <c r="F984" s="194" t="s">
        <v>1208</v>
      </c>
      <c r="G984" s="191"/>
      <c r="H984" s="195">
        <v>3.5339999999999998</v>
      </c>
      <c r="I984" s="196"/>
      <c r="J984" s="191"/>
      <c r="K984" s="191"/>
      <c r="L984" s="197"/>
      <c r="M984" s="198"/>
      <c r="N984" s="199"/>
      <c r="O984" s="199"/>
      <c r="P984" s="199"/>
      <c r="Q984" s="199"/>
      <c r="R984" s="199"/>
      <c r="S984" s="199"/>
      <c r="T984" s="200"/>
      <c r="AT984" s="201" t="s">
        <v>160</v>
      </c>
      <c r="AU984" s="201" t="s">
        <v>83</v>
      </c>
      <c r="AV984" s="13" t="s">
        <v>83</v>
      </c>
      <c r="AW984" s="13" t="s">
        <v>34</v>
      </c>
      <c r="AX984" s="13" t="s">
        <v>73</v>
      </c>
      <c r="AY984" s="201" t="s">
        <v>150</v>
      </c>
    </row>
    <row r="985" spans="1:65" s="15" customFormat="1" ht="11.25">
      <c r="B985" s="213"/>
      <c r="C985" s="214"/>
      <c r="D985" s="192" t="s">
        <v>160</v>
      </c>
      <c r="E985" s="215" t="s">
        <v>21</v>
      </c>
      <c r="F985" s="216" t="s">
        <v>1198</v>
      </c>
      <c r="G985" s="214"/>
      <c r="H985" s="215" t="s">
        <v>21</v>
      </c>
      <c r="I985" s="217"/>
      <c r="J985" s="214"/>
      <c r="K985" s="214"/>
      <c r="L985" s="218"/>
      <c r="M985" s="219"/>
      <c r="N985" s="220"/>
      <c r="O985" s="220"/>
      <c r="P985" s="220"/>
      <c r="Q985" s="220"/>
      <c r="R985" s="220"/>
      <c r="S985" s="220"/>
      <c r="T985" s="221"/>
      <c r="AT985" s="222" t="s">
        <v>160</v>
      </c>
      <c r="AU985" s="222" t="s">
        <v>83</v>
      </c>
      <c r="AV985" s="15" t="s">
        <v>81</v>
      </c>
      <c r="AW985" s="15" t="s">
        <v>34</v>
      </c>
      <c r="AX985" s="15" t="s">
        <v>73</v>
      </c>
      <c r="AY985" s="222" t="s">
        <v>150</v>
      </c>
    </row>
    <row r="986" spans="1:65" s="13" customFormat="1" ht="11.25">
      <c r="B986" s="190"/>
      <c r="C986" s="191"/>
      <c r="D986" s="192" t="s">
        <v>160</v>
      </c>
      <c r="E986" s="193" t="s">
        <v>21</v>
      </c>
      <c r="F986" s="194" t="s">
        <v>1209</v>
      </c>
      <c r="G986" s="191"/>
      <c r="H986" s="195">
        <v>34.65</v>
      </c>
      <c r="I986" s="196"/>
      <c r="J986" s="191"/>
      <c r="K986" s="191"/>
      <c r="L986" s="197"/>
      <c r="M986" s="198"/>
      <c r="N986" s="199"/>
      <c r="O986" s="199"/>
      <c r="P986" s="199"/>
      <c r="Q986" s="199"/>
      <c r="R986" s="199"/>
      <c r="S986" s="199"/>
      <c r="T986" s="200"/>
      <c r="AT986" s="201" t="s">
        <v>160</v>
      </c>
      <c r="AU986" s="201" t="s">
        <v>83</v>
      </c>
      <c r="AV986" s="13" t="s">
        <v>83</v>
      </c>
      <c r="AW986" s="13" t="s">
        <v>34</v>
      </c>
      <c r="AX986" s="13" t="s">
        <v>73</v>
      </c>
      <c r="AY986" s="201" t="s">
        <v>150</v>
      </c>
    </row>
    <row r="987" spans="1:65" s="13" customFormat="1" ht="11.25">
      <c r="B987" s="190"/>
      <c r="C987" s="191"/>
      <c r="D987" s="192" t="s">
        <v>160</v>
      </c>
      <c r="E987" s="193" t="s">
        <v>21</v>
      </c>
      <c r="F987" s="194" t="s">
        <v>1210</v>
      </c>
      <c r="G987" s="191"/>
      <c r="H987" s="195">
        <v>7.75</v>
      </c>
      <c r="I987" s="196"/>
      <c r="J987" s="191"/>
      <c r="K987" s="191"/>
      <c r="L987" s="197"/>
      <c r="M987" s="198"/>
      <c r="N987" s="199"/>
      <c r="O987" s="199"/>
      <c r="P987" s="199"/>
      <c r="Q987" s="199"/>
      <c r="R987" s="199"/>
      <c r="S987" s="199"/>
      <c r="T987" s="200"/>
      <c r="AT987" s="201" t="s">
        <v>160</v>
      </c>
      <c r="AU987" s="201" t="s">
        <v>83</v>
      </c>
      <c r="AV987" s="13" t="s">
        <v>83</v>
      </c>
      <c r="AW987" s="13" t="s">
        <v>34</v>
      </c>
      <c r="AX987" s="13" t="s">
        <v>73</v>
      </c>
      <c r="AY987" s="201" t="s">
        <v>150</v>
      </c>
    </row>
    <row r="988" spans="1:65" s="14" customFormat="1" ht="11.25">
      <c r="B988" s="202"/>
      <c r="C988" s="203"/>
      <c r="D988" s="192" t="s">
        <v>160</v>
      </c>
      <c r="E988" s="204" t="s">
        <v>21</v>
      </c>
      <c r="F988" s="205" t="s">
        <v>162</v>
      </c>
      <c r="G988" s="203"/>
      <c r="H988" s="206">
        <v>45.933999999999997</v>
      </c>
      <c r="I988" s="207"/>
      <c r="J988" s="203"/>
      <c r="K988" s="203"/>
      <c r="L988" s="208"/>
      <c r="M988" s="209"/>
      <c r="N988" s="210"/>
      <c r="O988" s="210"/>
      <c r="P988" s="210"/>
      <c r="Q988" s="210"/>
      <c r="R988" s="210"/>
      <c r="S988" s="210"/>
      <c r="T988" s="211"/>
      <c r="AT988" s="212" t="s">
        <v>160</v>
      </c>
      <c r="AU988" s="212" t="s">
        <v>83</v>
      </c>
      <c r="AV988" s="14" t="s">
        <v>157</v>
      </c>
      <c r="AW988" s="14" t="s">
        <v>34</v>
      </c>
      <c r="AX988" s="14" t="s">
        <v>81</v>
      </c>
      <c r="AY988" s="212" t="s">
        <v>150</v>
      </c>
    </row>
    <row r="989" spans="1:65" s="2" customFormat="1" ht="24.2" customHeight="1">
      <c r="A989" s="37"/>
      <c r="B989" s="38"/>
      <c r="C989" s="223" t="s">
        <v>1211</v>
      </c>
      <c r="D989" s="223" t="s">
        <v>301</v>
      </c>
      <c r="E989" s="224" t="s">
        <v>1212</v>
      </c>
      <c r="F989" s="225" t="s">
        <v>1213</v>
      </c>
      <c r="G989" s="226" t="s">
        <v>262</v>
      </c>
      <c r="H989" s="227">
        <v>45.933999999999997</v>
      </c>
      <c r="I989" s="228"/>
      <c r="J989" s="229">
        <f>ROUND(I989*H989,2)</f>
        <v>0</v>
      </c>
      <c r="K989" s="225" t="s">
        <v>156</v>
      </c>
      <c r="L989" s="230"/>
      <c r="M989" s="231" t="s">
        <v>21</v>
      </c>
      <c r="N989" s="232" t="s">
        <v>44</v>
      </c>
      <c r="O989" s="67"/>
      <c r="P989" s="181">
        <f>O989*H989</f>
        <v>0</v>
      </c>
      <c r="Q989" s="181">
        <v>0</v>
      </c>
      <c r="R989" s="181">
        <f>Q989*H989</f>
        <v>0</v>
      </c>
      <c r="S989" s="181">
        <v>0</v>
      </c>
      <c r="T989" s="182">
        <f>S989*H989</f>
        <v>0</v>
      </c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  <c r="AR989" s="183" t="s">
        <v>277</v>
      </c>
      <c r="AT989" s="183" t="s">
        <v>301</v>
      </c>
      <c r="AU989" s="183" t="s">
        <v>83</v>
      </c>
      <c r="AY989" s="20" t="s">
        <v>150</v>
      </c>
      <c r="BE989" s="184">
        <f>IF(N989="základní",J989,0)</f>
        <v>0</v>
      </c>
      <c r="BF989" s="184">
        <f>IF(N989="snížená",J989,0)</f>
        <v>0</v>
      </c>
      <c r="BG989" s="184">
        <f>IF(N989="zákl. přenesená",J989,0)</f>
        <v>0</v>
      </c>
      <c r="BH989" s="184">
        <f>IF(N989="sníž. přenesená",J989,0)</f>
        <v>0</v>
      </c>
      <c r="BI989" s="184">
        <f>IF(N989="nulová",J989,0)</f>
        <v>0</v>
      </c>
      <c r="BJ989" s="20" t="s">
        <v>81</v>
      </c>
      <c r="BK989" s="184">
        <f>ROUND(I989*H989,2)</f>
        <v>0</v>
      </c>
      <c r="BL989" s="20" t="s">
        <v>202</v>
      </c>
      <c r="BM989" s="183" t="s">
        <v>1214</v>
      </c>
    </row>
    <row r="990" spans="1:65" s="15" customFormat="1" ht="11.25">
      <c r="B990" s="213"/>
      <c r="C990" s="214"/>
      <c r="D990" s="192" t="s">
        <v>160</v>
      </c>
      <c r="E990" s="215" t="s">
        <v>21</v>
      </c>
      <c r="F990" s="216" t="s">
        <v>185</v>
      </c>
      <c r="G990" s="214"/>
      <c r="H990" s="215" t="s">
        <v>21</v>
      </c>
      <c r="I990" s="217"/>
      <c r="J990" s="214"/>
      <c r="K990" s="214"/>
      <c r="L990" s="218"/>
      <c r="M990" s="219"/>
      <c r="N990" s="220"/>
      <c r="O990" s="220"/>
      <c r="P990" s="220"/>
      <c r="Q990" s="220"/>
      <c r="R990" s="220"/>
      <c r="S990" s="220"/>
      <c r="T990" s="221"/>
      <c r="AT990" s="222" t="s">
        <v>160</v>
      </c>
      <c r="AU990" s="222" t="s">
        <v>83</v>
      </c>
      <c r="AV990" s="15" t="s">
        <v>81</v>
      </c>
      <c r="AW990" s="15" t="s">
        <v>34</v>
      </c>
      <c r="AX990" s="15" t="s">
        <v>73</v>
      </c>
      <c r="AY990" s="222" t="s">
        <v>150</v>
      </c>
    </row>
    <row r="991" spans="1:65" s="15" customFormat="1" ht="11.25">
      <c r="B991" s="213"/>
      <c r="C991" s="214"/>
      <c r="D991" s="192" t="s">
        <v>160</v>
      </c>
      <c r="E991" s="215" t="s">
        <v>21</v>
      </c>
      <c r="F991" s="216" t="s">
        <v>1197</v>
      </c>
      <c r="G991" s="214"/>
      <c r="H991" s="215" t="s">
        <v>21</v>
      </c>
      <c r="I991" s="217"/>
      <c r="J991" s="214"/>
      <c r="K991" s="214"/>
      <c r="L991" s="218"/>
      <c r="M991" s="219"/>
      <c r="N991" s="220"/>
      <c r="O991" s="220"/>
      <c r="P991" s="220"/>
      <c r="Q991" s="220"/>
      <c r="R991" s="220"/>
      <c r="S991" s="220"/>
      <c r="T991" s="221"/>
      <c r="AT991" s="222" t="s">
        <v>160</v>
      </c>
      <c r="AU991" s="222" t="s">
        <v>83</v>
      </c>
      <c r="AV991" s="15" t="s">
        <v>81</v>
      </c>
      <c r="AW991" s="15" t="s">
        <v>34</v>
      </c>
      <c r="AX991" s="15" t="s">
        <v>73</v>
      </c>
      <c r="AY991" s="222" t="s">
        <v>150</v>
      </c>
    </row>
    <row r="992" spans="1:65" s="13" customFormat="1" ht="11.25">
      <c r="B992" s="190"/>
      <c r="C992" s="191"/>
      <c r="D992" s="192" t="s">
        <v>160</v>
      </c>
      <c r="E992" s="193" t="s">
        <v>21</v>
      </c>
      <c r="F992" s="194" t="s">
        <v>1208</v>
      </c>
      <c r="G992" s="191"/>
      <c r="H992" s="195">
        <v>3.5339999999999998</v>
      </c>
      <c r="I992" s="196"/>
      <c r="J992" s="191"/>
      <c r="K992" s="191"/>
      <c r="L992" s="197"/>
      <c r="M992" s="198"/>
      <c r="N992" s="199"/>
      <c r="O992" s="199"/>
      <c r="P992" s="199"/>
      <c r="Q992" s="199"/>
      <c r="R992" s="199"/>
      <c r="S992" s="199"/>
      <c r="T992" s="200"/>
      <c r="AT992" s="201" t="s">
        <v>160</v>
      </c>
      <c r="AU992" s="201" t="s">
        <v>83</v>
      </c>
      <c r="AV992" s="13" t="s">
        <v>83</v>
      </c>
      <c r="AW992" s="13" t="s">
        <v>34</v>
      </c>
      <c r="AX992" s="13" t="s">
        <v>73</v>
      </c>
      <c r="AY992" s="201" t="s">
        <v>150</v>
      </c>
    </row>
    <row r="993" spans="1:65" s="15" customFormat="1" ht="11.25">
      <c r="B993" s="213"/>
      <c r="C993" s="214"/>
      <c r="D993" s="192" t="s">
        <v>160</v>
      </c>
      <c r="E993" s="215" t="s">
        <v>21</v>
      </c>
      <c r="F993" s="216" t="s">
        <v>1198</v>
      </c>
      <c r="G993" s="214"/>
      <c r="H993" s="215" t="s">
        <v>21</v>
      </c>
      <c r="I993" s="217"/>
      <c r="J993" s="214"/>
      <c r="K993" s="214"/>
      <c r="L993" s="218"/>
      <c r="M993" s="219"/>
      <c r="N993" s="220"/>
      <c r="O993" s="220"/>
      <c r="P993" s="220"/>
      <c r="Q993" s="220"/>
      <c r="R993" s="220"/>
      <c r="S993" s="220"/>
      <c r="T993" s="221"/>
      <c r="AT993" s="222" t="s">
        <v>160</v>
      </c>
      <c r="AU993" s="222" t="s">
        <v>83</v>
      </c>
      <c r="AV993" s="15" t="s">
        <v>81</v>
      </c>
      <c r="AW993" s="15" t="s">
        <v>34</v>
      </c>
      <c r="AX993" s="15" t="s">
        <v>73</v>
      </c>
      <c r="AY993" s="222" t="s">
        <v>150</v>
      </c>
    </row>
    <row r="994" spans="1:65" s="13" customFormat="1" ht="11.25">
      <c r="B994" s="190"/>
      <c r="C994" s="191"/>
      <c r="D994" s="192" t="s">
        <v>160</v>
      </c>
      <c r="E994" s="193" t="s">
        <v>21</v>
      </c>
      <c r="F994" s="194" t="s">
        <v>1209</v>
      </c>
      <c r="G994" s="191"/>
      <c r="H994" s="195">
        <v>34.65</v>
      </c>
      <c r="I994" s="196"/>
      <c r="J994" s="191"/>
      <c r="K994" s="191"/>
      <c r="L994" s="197"/>
      <c r="M994" s="198"/>
      <c r="N994" s="199"/>
      <c r="O994" s="199"/>
      <c r="P994" s="199"/>
      <c r="Q994" s="199"/>
      <c r="R994" s="199"/>
      <c r="S994" s="199"/>
      <c r="T994" s="200"/>
      <c r="AT994" s="201" t="s">
        <v>160</v>
      </c>
      <c r="AU994" s="201" t="s">
        <v>83</v>
      </c>
      <c r="AV994" s="13" t="s">
        <v>83</v>
      </c>
      <c r="AW994" s="13" t="s">
        <v>34</v>
      </c>
      <c r="AX994" s="13" t="s">
        <v>73</v>
      </c>
      <c r="AY994" s="201" t="s">
        <v>150</v>
      </c>
    </row>
    <row r="995" spans="1:65" s="13" customFormat="1" ht="11.25">
      <c r="B995" s="190"/>
      <c r="C995" s="191"/>
      <c r="D995" s="192" t="s">
        <v>160</v>
      </c>
      <c r="E995" s="193" t="s">
        <v>21</v>
      </c>
      <c r="F995" s="194" t="s">
        <v>1210</v>
      </c>
      <c r="G995" s="191"/>
      <c r="H995" s="195">
        <v>7.75</v>
      </c>
      <c r="I995" s="196"/>
      <c r="J995" s="191"/>
      <c r="K995" s="191"/>
      <c r="L995" s="197"/>
      <c r="M995" s="198"/>
      <c r="N995" s="199"/>
      <c r="O995" s="199"/>
      <c r="P995" s="199"/>
      <c r="Q995" s="199"/>
      <c r="R995" s="199"/>
      <c r="S995" s="199"/>
      <c r="T995" s="200"/>
      <c r="AT995" s="201" t="s">
        <v>160</v>
      </c>
      <c r="AU995" s="201" t="s">
        <v>83</v>
      </c>
      <c r="AV995" s="13" t="s">
        <v>83</v>
      </c>
      <c r="AW995" s="13" t="s">
        <v>34</v>
      </c>
      <c r="AX995" s="13" t="s">
        <v>73</v>
      </c>
      <c r="AY995" s="201" t="s">
        <v>150</v>
      </c>
    </row>
    <row r="996" spans="1:65" s="14" customFormat="1" ht="11.25">
      <c r="B996" s="202"/>
      <c r="C996" s="203"/>
      <c r="D996" s="192" t="s">
        <v>160</v>
      </c>
      <c r="E996" s="204" t="s">
        <v>21</v>
      </c>
      <c r="F996" s="205" t="s">
        <v>162</v>
      </c>
      <c r="G996" s="203"/>
      <c r="H996" s="206">
        <v>45.933999999999997</v>
      </c>
      <c r="I996" s="207"/>
      <c r="J996" s="203"/>
      <c r="K996" s="203"/>
      <c r="L996" s="208"/>
      <c r="M996" s="209"/>
      <c r="N996" s="210"/>
      <c r="O996" s="210"/>
      <c r="P996" s="210"/>
      <c r="Q996" s="210"/>
      <c r="R996" s="210"/>
      <c r="S996" s="210"/>
      <c r="T996" s="211"/>
      <c r="AT996" s="212" t="s">
        <v>160</v>
      </c>
      <c r="AU996" s="212" t="s">
        <v>83</v>
      </c>
      <c r="AV996" s="14" t="s">
        <v>157</v>
      </c>
      <c r="AW996" s="14" t="s">
        <v>34</v>
      </c>
      <c r="AX996" s="14" t="s">
        <v>81</v>
      </c>
      <c r="AY996" s="212" t="s">
        <v>150</v>
      </c>
    </row>
    <row r="997" spans="1:65" s="2" customFormat="1" ht="37.9" customHeight="1">
      <c r="A997" s="37"/>
      <c r="B997" s="38"/>
      <c r="C997" s="172" t="s">
        <v>761</v>
      </c>
      <c r="D997" s="172" t="s">
        <v>152</v>
      </c>
      <c r="E997" s="173" t="s">
        <v>1215</v>
      </c>
      <c r="F997" s="174" t="s">
        <v>1216</v>
      </c>
      <c r="G997" s="175" t="s">
        <v>182</v>
      </c>
      <c r="H997" s="176">
        <v>55.61</v>
      </c>
      <c r="I997" s="177"/>
      <c r="J997" s="178">
        <f>ROUND(I997*H997,2)</f>
        <v>0</v>
      </c>
      <c r="K997" s="174" t="s">
        <v>156</v>
      </c>
      <c r="L997" s="42"/>
      <c r="M997" s="179" t="s">
        <v>21</v>
      </c>
      <c r="N997" s="180" t="s">
        <v>44</v>
      </c>
      <c r="O997" s="67"/>
      <c r="P997" s="181">
        <f>O997*H997</f>
        <v>0</v>
      </c>
      <c r="Q997" s="181">
        <v>0</v>
      </c>
      <c r="R997" s="181">
        <f>Q997*H997</f>
        <v>0</v>
      </c>
      <c r="S997" s="181">
        <v>0</v>
      </c>
      <c r="T997" s="182">
        <f>S997*H997</f>
        <v>0</v>
      </c>
      <c r="U997" s="37"/>
      <c r="V997" s="37"/>
      <c r="W997" s="37"/>
      <c r="X997" s="37"/>
      <c r="Y997" s="37"/>
      <c r="Z997" s="37"/>
      <c r="AA997" s="37"/>
      <c r="AB997" s="37"/>
      <c r="AC997" s="37"/>
      <c r="AD997" s="37"/>
      <c r="AE997" s="37"/>
      <c r="AR997" s="183" t="s">
        <v>202</v>
      </c>
      <c r="AT997" s="183" t="s">
        <v>152</v>
      </c>
      <c r="AU997" s="183" t="s">
        <v>83</v>
      </c>
      <c r="AY997" s="20" t="s">
        <v>150</v>
      </c>
      <c r="BE997" s="184">
        <f>IF(N997="základní",J997,0)</f>
        <v>0</v>
      </c>
      <c r="BF997" s="184">
        <f>IF(N997="snížená",J997,0)</f>
        <v>0</v>
      </c>
      <c r="BG997" s="184">
        <f>IF(N997="zákl. přenesená",J997,0)</f>
        <v>0</v>
      </c>
      <c r="BH997" s="184">
        <f>IF(N997="sníž. přenesená",J997,0)</f>
        <v>0</v>
      </c>
      <c r="BI997" s="184">
        <f>IF(N997="nulová",J997,0)</f>
        <v>0</v>
      </c>
      <c r="BJ997" s="20" t="s">
        <v>81</v>
      </c>
      <c r="BK997" s="184">
        <f>ROUND(I997*H997,2)</f>
        <v>0</v>
      </c>
      <c r="BL997" s="20" t="s">
        <v>202</v>
      </c>
      <c r="BM997" s="183" t="s">
        <v>1217</v>
      </c>
    </row>
    <row r="998" spans="1:65" s="2" customFormat="1" ht="11.25">
      <c r="A998" s="37"/>
      <c r="B998" s="38"/>
      <c r="C998" s="39"/>
      <c r="D998" s="185" t="s">
        <v>158</v>
      </c>
      <c r="E998" s="39"/>
      <c r="F998" s="186" t="s">
        <v>1218</v>
      </c>
      <c r="G998" s="39"/>
      <c r="H998" s="39"/>
      <c r="I998" s="187"/>
      <c r="J998" s="39"/>
      <c r="K998" s="39"/>
      <c r="L998" s="42"/>
      <c r="M998" s="188"/>
      <c r="N998" s="189"/>
      <c r="O998" s="67"/>
      <c r="P998" s="67"/>
      <c r="Q998" s="67"/>
      <c r="R998" s="67"/>
      <c r="S998" s="67"/>
      <c r="T998" s="68"/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T998" s="20" t="s">
        <v>158</v>
      </c>
      <c r="AU998" s="20" t="s">
        <v>83</v>
      </c>
    </row>
    <row r="999" spans="1:65" s="15" customFormat="1" ht="11.25">
      <c r="B999" s="213"/>
      <c r="C999" s="214"/>
      <c r="D999" s="192" t="s">
        <v>160</v>
      </c>
      <c r="E999" s="215" t="s">
        <v>21</v>
      </c>
      <c r="F999" s="216" t="s">
        <v>185</v>
      </c>
      <c r="G999" s="214"/>
      <c r="H999" s="215" t="s">
        <v>21</v>
      </c>
      <c r="I999" s="217"/>
      <c r="J999" s="214"/>
      <c r="K999" s="214"/>
      <c r="L999" s="218"/>
      <c r="M999" s="219"/>
      <c r="N999" s="220"/>
      <c r="O999" s="220"/>
      <c r="P999" s="220"/>
      <c r="Q999" s="220"/>
      <c r="R999" s="220"/>
      <c r="S999" s="220"/>
      <c r="T999" s="221"/>
      <c r="AT999" s="222" t="s">
        <v>160</v>
      </c>
      <c r="AU999" s="222" t="s">
        <v>83</v>
      </c>
      <c r="AV999" s="15" t="s">
        <v>81</v>
      </c>
      <c r="AW999" s="15" t="s">
        <v>34</v>
      </c>
      <c r="AX999" s="15" t="s">
        <v>73</v>
      </c>
      <c r="AY999" s="222" t="s">
        <v>150</v>
      </c>
    </row>
    <row r="1000" spans="1:65" s="15" customFormat="1" ht="11.25">
      <c r="B1000" s="213"/>
      <c r="C1000" s="214"/>
      <c r="D1000" s="192" t="s">
        <v>160</v>
      </c>
      <c r="E1000" s="215" t="s">
        <v>21</v>
      </c>
      <c r="F1000" s="216" t="s">
        <v>1197</v>
      </c>
      <c r="G1000" s="214"/>
      <c r="H1000" s="215" t="s">
        <v>21</v>
      </c>
      <c r="I1000" s="217"/>
      <c r="J1000" s="214"/>
      <c r="K1000" s="214"/>
      <c r="L1000" s="218"/>
      <c r="M1000" s="219"/>
      <c r="N1000" s="220"/>
      <c r="O1000" s="220"/>
      <c r="P1000" s="220"/>
      <c r="Q1000" s="220"/>
      <c r="R1000" s="220"/>
      <c r="S1000" s="220"/>
      <c r="T1000" s="221"/>
      <c r="AT1000" s="222" t="s">
        <v>160</v>
      </c>
      <c r="AU1000" s="222" t="s">
        <v>83</v>
      </c>
      <c r="AV1000" s="15" t="s">
        <v>81</v>
      </c>
      <c r="AW1000" s="15" t="s">
        <v>34</v>
      </c>
      <c r="AX1000" s="15" t="s">
        <v>73</v>
      </c>
      <c r="AY1000" s="222" t="s">
        <v>150</v>
      </c>
    </row>
    <row r="1001" spans="1:65" s="13" customFormat="1" ht="11.25">
      <c r="B1001" s="190"/>
      <c r="C1001" s="191"/>
      <c r="D1001" s="192" t="s">
        <v>160</v>
      </c>
      <c r="E1001" s="193" t="s">
        <v>21</v>
      </c>
      <c r="F1001" s="194" t="s">
        <v>464</v>
      </c>
      <c r="G1001" s="191"/>
      <c r="H1001" s="195">
        <v>10.029999999999999</v>
      </c>
      <c r="I1001" s="196"/>
      <c r="J1001" s="191"/>
      <c r="K1001" s="191"/>
      <c r="L1001" s="197"/>
      <c r="M1001" s="198"/>
      <c r="N1001" s="199"/>
      <c r="O1001" s="199"/>
      <c r="P1001" s="199"/>
      <c r="Q1001" s="199"/>
      <c r="R1001" s="199"/>
      <c r="S1001" s="199"/>
      <c r="T1001" s="200"/>
      <c r="AT1001" s="201" t="s">
        <v>160</v>
      </c>
      <c r="AU1001" s="201" t="s">
        <v>83</v>
      </c>
      <c r="AV1001" s="13" t="s">
        <v>83</v>
      </c>
      <c r="AW1001" s="13" t="s">
        <v>34</v>
      </c>
      <c r="AX1001" s="13" t="s">
        <v>73</v>
      </c>
      <c r="AY1001" s="201" t="s">
        <v>150</v>
      </c>
    </row>
    <row r="1002" spans="1:65" s="15" customFormat="1" ht="11.25">
      <c r="B1002" s="213"/>
      <c r="C1002" s="214"/>
      <c r="D1002" s="192" t="s">
        <v>160</v>
      </c>
      <c r="E1002" s="215" t="s">
        <v>21</v>
      </c>
      <c r="F1002" s="216" t="s">
        <v>1198</v>
      </c>
      <c r="G1002" s="214"/>
      <c r="H1002" s="215" t="s">
        <v>21</v>
      </c>
      <c r="I1002" s="217"/>
      <c r="J1002" s="214"/>
      <c r="K1002" s="214"/>
      <c r="L1002" s="218"/>
      <c r="M1002" s="219"/>
      <c r="N1002" s="220"/>
      <c r="O1002" s="220"/>
      <c r="P1002" s="220"/>
      <c r="Q1002" s="220"/>
      <c r="R1002" s="220"/>
      <c r="S1002" s="220"/>
      <c r="T1002" s="221"/>
      <c r="AT1002" s="222" t="s">
        <v>160</v>
      </c>
      <c r="AU1002" s="222" t="s">
        <v>83</v>
      </c>
      <c r="AV1002" s="15" t="s">
        <v>81</v>
      </c>
      <c r="AW1002" s="15" t="s">
        <v>34</v>
      </c>
      <c r="AX1002" s="15" t="s">
        <v>73</v>
      </c>
      <c r="AY1002" s="222" t="s">
        <v>150</v>
      </c>
    </row>
    <row r="1003" spans="1:65" s="13" customFormat="1" ht="11.25">
      <c r="B1003" s="190"/>
      <c r="C1003" s="191"/>
      <c r="D1003" s="192" t="s">
        <v>160</v>
      </c>
      <c r="E1003" s="193" t="s">
        <v>21</v>
      </c>
      <c r="F1003" s="194" t="s">
        <v>465</v>
      </c>
      <c r="G1003" s="191"/>
      <c r="H1003" s="195">
        <v>45.58</v>
      </c>
      <c r="I1003" s="196"/>
      <c r="J1003" s="191"/>
      <c r="K1003" s="191"/>
      <c r="L1003" s="197"/>
      <c r="M1003" s="198"/>
      <c r="N1003" s="199"/>
      <c r="O1003" s="199"/>
      <c r="P1003" s="199"/>
      <c r="Q1003" s="199"/>
      <c r="R1003" s="199"/>
      <c r="S1003" s="199"/>
      <c r="T1003" s="200"/>
      <c r="AT1003" s="201" t="s">
        <v>160</v>
      </c>
      <c r="AU1003" s="201" t="s">
        <v>83</v>
      </c>
      <c r="AV1003" s="13" t="s">
        <v>83</v>
      </c>
      <c r="AW1003" s="13" t="s">
        <v>34</v>
      </c>
      <c r="AX1003" s="13" t="s">
        <v>73</v>
      </c>
      <c r="AY1003" s="201" t="s">
        <v>150</v>
      </c>
    </row>
    <row r="1004" spans="1:65" s="14" customFormat="1" ht="11.25">
      <c r="B1004" s="202"/>
      <c r="C1004" s="203"/>
      <c r="D1004" s="192" t="s">
        <v>160</v>
      </c>
      <c r="E1004" s="204" t="s">
        <v>21</v>
      </c>
      <c r="F1004" s="205" t="s">
        <v>162</v>
      </c>
      <c r="G1004" s="203"/>
      <c r="H1004" s="206">
        <v>55.61</v>
      </c>
      <c r="I1004" s="207"/>
      <c r="J1004" s="203"/>
      <c r="K1004" s="203"/>
      <c r="L1004" s="208"/>
      <c r="M1004" s="209"/>
      <c r="N1004" s="210"/>
      <c r="O1004" s="210"/>
      <c r="P1004" s="210"/>
      <c r="Q1004" s="210"/>
      <c r="R1004" s="210"/>
      <c r="S1004" s="210"/>
      <c r="T1004" s="211"/>
      <c r="AT1004" s="212" t="s">
        <v>160</v>
      </c>
      <c r="AU1004" s="212" t="s">
        <v>83</v>
      </c>
      <c r="AV1004" s="14" t="s">
        <v>157</v>
      </c>
      <c r="AW1004" s="14" t="s">
        <v>34</v>
      </c>
      <c r="AX1004" s="14" t="s">
        <v>81</v>
      </c>
      <c r="AY1004" s="212" t="s">
        <v>150</v>
      </c>
    </row>
    <row r="1005" spans="1:65" s="2" customFormat="1" ht="37.9" customHeight="1">
      <c r="A1005" s="37"/>
      <c r="B1005" s="38"/>
      <c r="C1005" s="223" t="s">
        <v>1219</v>
      </c>
      <c r="D1005" s="223" t="s">
        <v>301</v>
      </c>
      <c r="E1005" s="224" t="s">
        <v>1220</v>
      </c>
      <c r="F1005" s="225" t="s">
        <v>1221</v>
      </c>
      <c r="G1005" s="226" t="s">
        <v>182</v>
      </c>
      <c r="H1005" s="227">
        <v>63.951999999999998</v>
      </c>
      <c r="I1005" s="228"/>
      <c r="J1005" s="229">
        <f>ROUND(I1005*H1005,2)</f>
        <v>0</v>
      </c>
      <c r="K1005" s="225" t="s">
        <v>284</v>
      </c>
      <c r="L1005" s="230"/>
      <c r="M1005" s="231" t="s">
        <v>21</v>
      </c>
      <c r="N1005" s="232" t="s">
        <v>44</v>
      </c>
      <c r="O1005" s="67"/>
      <c r="P1005" s="181">
        <f>O1005*H1005</f>
        <v>0</v>
      </c>
      <c r="Q1005" s="181">
        <v>0</v>
      </c>
      <c r="R1005" s="181">
        <f>Q1005*H1005</f>
        <v>0</v>
      </c>
      <c r="S1005" s="181">
        <v>0</v>
      </c>
      <c r="T1005" s="182">
        <f>S1005*H1005</f>
        <v>0</v>
      </c>
      <c r="U1005" s="37"/>
      <c r="V1005" s="37"/>
      <c r="W1005" s="37"/>
      <c r="X1005" s="37"/>
      <c r="Y1005" s="37"/>
      <c r="Z1005" s="37"/>
      <c r="AA1005" s="37"/>
      <c r="AB1005" s="37"/>
      <c r="AC1005" s="37"/>
      <c r="AD1005" s="37"/>
      <c r="AE1005" s="37"/>
      <c r="AR1005" s="183" t="s">
        <v>277</v>
      </c>
      <c r="AT1005" s="183" t="s">
        <v>301</v>
      </c>
      <c r="AU1005" s="183" t="s">
        <v>83</v>
      </c>
      <c r="AY1005" s="20" t="s">
        <v>150</v>
      </c>
      <c r="BE1005" s="184">
        <f>IF(N1005="základní",J1005,0)</f>
        <v>0</v>
      </c>
      <c r="BF1005" s="184">
        <f>IF(N1005="snížená",J1005,0)</f>
        <v>0</v>
      </c>
      <c r="BG1005" s="184">
        <f>IF(N1005="zákl. přenesená",J1005,0)</f>
        <v>0</v>
      </c>
      <c r="BH1005" s="184">
        <f>IF(N1005="sníž. přenesená",J1005,0)</f>
        <v>0</v>
      </c>
      <c r="BI1005" s="184">
        <f>IF(N1005="nulová",J1005,0)</f>
        <v>0</v>
      </c>
      <c r="BJ1005" s="20" t="s">
        <v>81</v>
      </c>
      <c r="BK1005" s="184">
        <f>ROUND(I1005*H1005,2)</f>
        <v>0</v>
      </c>
      <c r="BL1005" s="20" t="s">
        <v>202</v>
      </c>
      <c r="BM1005" s="183" t="s">
        <v>1222</v>
      </c>
    </row>
    <row r="1006" spans="1:65" s="13" customFormat="1" ht="11.25">
      <c r="B1006" s="190"/>
      <c r="C1006" s="191"/>
      <c r="D1006" s="192" t="s">
        <v>160</v>
      </c>
      <c r="E1006" s="193" t="s">
        <v>21</v>
      </c>
      <c r="F1006" s="194" t="s">
        <v>1223</v>
      </c>
      <c r="G1006" s="191"/>
      <c r="H1006" s="195">
        <v>63.951999999999998</v>
      </c>
      <c r="I1006" s="196"/>
      <c r="J1006" s="191"/>
      <c r="K1006" s="191"/>
      <c r="L1006" s="197"/>
      <c r="M1006" s="198"/>
      <c r="N1006" s="199"/>
      <c r="O1006" s="199"/>
      <c r="P1006" s="199"/>
      <c r="Q1006" s="199"/>
      <c r="R1006" s="199"/>
      <c r="S1006" s="199"/>
      <c r="T1006" s="200"/>
      <c r="AT1006" s="201" t="s">
        <v>160</v>
      </c>
      <c r="AU1006" s="201" t="s">
        <v>83</v>
      </c>
      <c r="AV1006" s="13" t="s">
        <v>83</v>
      </c>
      <c r="AW1006" s="13" t="s">
        <v>34</v>
      </c>
      <c r="AX1006" s="13" t="s">
        <v>73</v>
      </c>
      <c r="AY1006" s="201" t="s">
        <v>150</v>
      </c>
    </row>
    <row r="1007" spans="1:65" s="14" customFormat="1" ht="11.25">
      <c r="B1007" s="202"/>
      <c r="C1007" s="203"/>
      <c r="D1007" s="192" t="s">
        <v>160</v>
      </c>
      <c r="E1007" s="204" t="s">
        <v>21</v>
      </c>
      <c r="F1007" s="205" t="s">
        <v>162</v>
      </c>
      <c r="G1007" s="203"/>
      <c r="H1007" s="206">
        <v>63.951999999999998</v>
      </c>
      <c r="I1007" s="207"/>
      <c r="J1007" s="203"/>
      <c r="K1007" s="203"/>
      <c r="L1007" s="208"/>
      <c r="M1007" s="209"/>
      <c r="N1007" s="210"/>
      <c r="O1007" s="210"/>
      <c r="P1007" s="210"/>
      <c r="Q1007" s="210"/>
      <c r="R1007" s="210"/>
      <c r="S1007" s="210"/>
      <c r="T1007" s="211"/>
      <c r="AT1007" s="212" t="s">
        <v>160</v>
      </c>
      <c r="AU1007" s="212" t="s">
        <v>83</v>
      </c>
      <c r="AV1007" s="14" t="s">
        <v>157</v>
      </c>
      <c r="AW1007" s="14" t="s">
        <v>34</v>
      </c>
      <c r="AX1007" s="14" t="s">
        <v>81</v>
      </c>
      <c r="AY1007" s="212" t="s">
        <v>150</v>
      </c>
    </row>
    <row r="1008" spans="1:65" s="2" customFormat="1" ht="24.2" customHeight="1">
      <c r="A1008" s="37"/>
      <c r="B1008" s="38"/>
      <c r="C1008" s="172" t="s">
        <v>765</v>
      </c>
      <c r="D1008" s="172" t="s">
        <v>152</v>
      </c>
      <c r="E1008" s="173" t="s">
        <v>1224</v>
      </c>
      <c r="F1008" s="174" t="s">
        <v>1225</v>
      </c>
      <c r="G1008" s="175" t="s">
        <v>262</v>
      </c>
      <c r="H1008" s="176">
        <v>38.183999999999997</v>
      </c>
      <c r="I1008" s="177"/>
      <c r="J1008" s="178">
        <f>ROUND(I1008*H1008,2)</f>
        <v>0</v>
      </c>
      <c r="K1008" s="174" t="s">
        <v>156</v>
      </c>
      <c r="L1008" s="42"/>
      <c r="M1008" s="179" t="s">
        <v>21</v>
      </c>
      <c r="N1008" s="180" t="s">
        <v>44</v>
      </c>
      <c r="O1008" s="67"/>
      <c r="P1008" s="181">
        <f>O1008*H1008</f>
        <v>0</v>
      </c>
      <c r="Q1008" s="181">
        <v>0</v>
      </c>
      <c r="R1008" s="181">
        <f>Q1008*H1008</f>
        <v>0</v>
      </c>
      <c r="S1008" s="181">
        <v>0</v>
      </c>
      <c r="T1008" s="182">
        <f>S1008*H1008</f>
        <v>0</v>
      </c>
      <c r="U1008" s="37"/>
      <c r="V1008" s="37"/>
      <c r="W1008" s="37"/>
      <c r="X1008" s="37"/>
      <c r="Y1008" s="37"/>
      <c r="Z1008" s="37"/>
      <c r="AA1008" s="37"/>
      <c r="AB1008" s="37"/>
      <c r="AC1008" s="37"/>
      <c r="AD1008" s="37"/>
      <c r="AE1008" s="37"/>
      <c r="AR1008" s="183" t="s">
        <v>202</v>
      </c>
      <c r="AT1008" s="183" t="s">
        <v>152</v>
      </c>
      <c r="AU1008" s="183" t="s">
        <v>83</v>
      </c>
      <c r="AY1008" s="20" t="s">
        <v>150</v>
      </c>
      <c r="BE1008" s="184">
        <f>IF(N1008="základní",J1008,0)</f>
        <v>0</v>
      </c>
      <c r="BF1008" s="184">
        <f>IF(N1008="snížená",J1008,0)</f>
        <v>0</v>
      </c>
      <c r="BG1008" s="184">
        <f>IF(N1008="zákl. přenesená",J1008,0)</f>
        <v>0</v>
      </c>
      <c r="BH1008" s="184">
        <f>IF(N1008="sníž. přenesená",J1008,0)</f>
        <v>0</v>
      </c>
      <c r="BI1008" s="184">
        <f>IF(N1008="nulová",J1008,0)</f>
        <v>0</v>
      </c>
      <c r="BJ1008" s="20" t="s">
        <v>81</v>
      </c>
      <c r="BK1008" s="184">
        <f>ROUND(I1008*H1008,2)</f>
        <v>0</v>
      </c>
      <c r="BL1008" s="20" t="s">
        <v>202</v>
      </c>
      <c r="BM1008" s="183" t="s">
        <v>1226</v>
      </c>
    </row>
    <row r="1009" spans="1:65" s="2" customFormat="1" ht="11.25">
      <c r="A1009" s="37"/>
      <c r="B1009" s="38"/>
      <c r="C1009" s="39"/>
      <c r="D1009" s="185" t="s">
        <v>158</v>
      </c>
      <c r="E1009" s="39"/>
      <c r="F1009" s="186" t="s">
        <v>1227</v>
      </c>
      <c r="G1009" s="39"/>
      <c r="H1009" s="39"/>
      <c r="I1009" s="187"/>
      <c r="J1009" s="39"/>
      <c r="K1009" s="39"/>
      <c r="L1009" s="42"/>
      <c r="M1009" s="188"/>
      <c r="N1009" s="189"/>
      <c r="O1009" s="67"/>
      <c r="P1009" s="67"/>
      <c r="Q1009" s="67"/>
      <c r="R1009" s="67"/>
      <c r="S1009" s="67"/>
      <c r="T1009" s="68"/>
      <c r="U1009" s="37"/>
      <c r="V1009" s="37"/>
      <c r="W1009" s="37"/>
      <c r="X1009" s="37"/>
      <c r="Y1009" s="37"/>
      <c r="Z1009" s="37"/>
      <c r="AA1009" s="37"/>
      <c r="AB1009" s="37"/>
      <c r="AC1009" s="37"/>
      <c r="AD1009" s="37"/>
      <c r="AE1009" s="37"/>
      <c r="AT1009" s="20" t="s">
        <v>158</v>
      </c>
      <c r="AU1009" s="20" t="s">
        <v>83</v>
      </c>
    </row>
    <row r="1010" spans="1:65" s="15" customFormat="1" ht="11.25">
      <c r="B1010" s="213"/>
      <c r="C1010" s="214"/>
      <c r="D1010" s="192" t="s">
        <v>160</v>
      </c>
      <c r="E1010" s="215" t="s">
        <v>21</v>
      </c>
      <c r="F1010" s="216" t="s">
        <v>185</v>
      </c>
      <c r="G1010" s="214"/>
      <c r="H1010" s="215" t="s">
        <v>21</v>
      </c>
      <c r="I1010" s="217"/>
      <c r="J1010" s="214"/>
      <c r="K1010" s="214"/>
      <c r="L1010" s="218"/>
      <c r="M1010" s="219"/>
      <c r="N1010" s="220"/>
      <c r="O1010" s="220"/>
      <c r="P1010" s="220"/>
      <c r="Q1010" s="220"/>
      <c r="R1010" s="220"/>
      <c r="S1010" s="220"/>
      <c r="T1010" s="221"/>
      <c r="AT1010" s="222" t="s">
        <v>160</v>
      </c>
      <c r="AU1010" s="222" t="s">
        <v>83</v>
      </c>
      <c r="AV1010" s="15" t="s">
        <v>81</v>
      </c>
      <c r="AW1010" s="15" t="s">
        <v>34</v>
      </c>
      <c r="AX1010" s="15" t="s">
        <v>73</v>
      </c>
      <c r="AY1010" s="222" t="s">
        <v>150</v>
      </c>
    </row>
    <row r="1011" spans="1:65" s="15" customFormat="1" ht="11.25">
      <c r="B1011" s="213"/>
      <c r="C1011" s="214"/>
      <c r="D1011" s="192" t="s">
        <v>160</v>
      </c>
      <c r="E1011" s="215" t="s">
        <v>21</v>
      </c>
      <c r="F1011" s="216" t="s">
        <v>1197</v>
      </c>
      <c r="G1011" s="214"/>
      <c r="H1011" s="215" t="s">
        <v>21</v>
      </c>
      <c r="I1011" s="217"/>
      <c r="J1011" s="214"/>
      <c r="K1011" s="214"/>
      <c r="L1011" s="218"/>
      <c r="M1011" s="219"/>
      <c r="N1011" s="220"/>
      <c r="O1011" s="220"/>
      <c r="P1011" s="220"/>
      <c r="Q1011" s="220"/>
      <c r="R1011" s="220"/>
      <c r="S1011" s="220"/>
      <c r="T1011" s="221"/>
      <c r="AT1011" s="222" t="s">
        <v>160</v>
      </c>
      <c r="AU1011" s="222" t="s">
        <v>83</v>
      </c>
      <c r="AV1011" s="15" t="s">
        <v>81</v>
      </c>
      <c r="AW1011" s="15" t="s">
        <v>34</v>
      </c>
      <c r="AX1011" s="15" t="s">
        <v>73</v>
      </c>
      <c r="AY1011" s="222" t="s">
        <v>150</v>
      </c>
    </row>
    <row r="1012" spans="1:65" s="13" customFormat="1" ht="11.25">
      <c r="B1012" s="190"/>
      <c r="C1012" s="191"/>
      <c r="D1012" s="192" t="s">
        <v>160</v>
      </c>
      <c r="E1012" s="193" t="s">
        <v>21</v>
      </c>
      <c r="F1012" s="194" t="s">
        <v>1208</v>
      </c>
      <c r="G1012" s="191"/>
      <c r="H1012" s="195">
        <v>3.5339999999999998</v>
      </c>
      <c r="I1012" s="196"/>
      <c r="J1012" s="191"/>
      <c r="K1012" s="191"/>
      <c r="L1012" s="197"/>
      <c r="M1012" s="198"/>
      <c r="N1012" s="199"/>
      <c r="O1012" s="199"/>
      <c r="P1012" s="199"/>
      <c r="Q1012" s="199"/>
      <c r="R1012" s="199"/>
      <c r="S1012" s="199"/>
      <c r="T1012" s="200"/>
      <c r="AT1012" s="201" t="s">
        <v>160</v>
      </c>
      <c r="AU1012" s="201" t="s">
        <v>83</v>
      </c>
      <c r="AV1012" s="13" t="s">
        <v>83</v>
      </c>
      <c r="AW1012" s="13" t="s">
        <v>34</v>
      </c>
      <c r="AX1012" s="13" t="s">
        <v>73</v>
      </c>
      <c r="AY1012" s="201" t="s">
        <v>150</v>
      </c>
    </row>
    <row r="1013" spans="1:65" s="15" customFormat="1" ht="11.25">
      <c r="B1013" s="213"/>
      <c r="C1013" s="214"/>
      <c r="D1013" s="192" t="s">
        <v>160</v>
      </c>
      <c r="E1013" s="215" t="s">
        <v>21</v>
      </c>
      <c r="F1013" s="216" t="s">
        <v>1198</v>
      </c>
      <c r="G1013" s="214"/>
      <c r="H1013" s="215" t="s">
        <v>21</v>
      </c>
      <c r="I1013" s="217"/>
      <c r="J1013" s="214"/>
      <c r="K1013" s="214"/>
      <c r="L1013" s="218"/>
      <c r="M1013" s="219"/>
      <c r="N1013" s="220"/>
      <c r="O1013" s="220"/>
      <c r="P1013" s="220"/>
      <c r="Q1013" s="220"/>
      <c r="R1013" s="220"/>
      <c r="S1013" s="220"/>
      <c r="T1013" s="221"/>
      <c r="AT1013" s="222" t="s">
        <v>160</v>
      </c>
      <c r="AU1013" s="222" t="s">
        <v>83</v>
      </c>
      <c r="AV1013" s="15" t="s">
        <v>81</v>
      </c>
      <c r="AW1013" s="15" t="s">
        <v>34</v>
      </c>
      <c r="AX1013" s="15" t="s">
        <v>73</v>
      </c>
      <c r="AY1013" s="222" t="s">
        <v>150</v>
      </c>
    </row>
    <row r="1014" spans="1:65" s="13" customFormat="1" ht="11.25">
      <c r="B1014" s="190"/>
      <c r="C1014" s="191"/>
      <c r="D1014" s="192" t="s">
        <v>160</v>
      </c>
      <c r="E1014" s="193" t="s">
        <v>21</v>
      </c>
      <c r="F1014" s="194" t="s">
        <v>1209</v>
      </c>
      <c r="G1014" s="191"/>
      <c r="H1014" s="195">
        <v>34.65</v>
      </c>
      <c r="I1014" s="196"/>
      <c r="J1014" s="191"/>
      <c r="K1014" s="191"/>
      <c r="L1014" s="197"/>
      <c r="M1014" s="198"/>
      <c r="N1014" s="199"/>
      <c r="O1014" s="199"/>
      <c r="P1014" s="199"/>
      <c r="Q1014" s="199"/>
      <c r="R1014" s="199"/>
      <c r="S1014" s="199"/>
      <c r="T1014" s="200"/>
      <c r="AT1014" s="201" t="s">
        <v>160</v>
      </c>
      <c r="AU1014" s="201" t="s">
        <v>83</v>
      </c>
      <c r="AV1014" s="13" t="s">
        <v>83</v>
      </c>
      <c r="AW1014" s="13" t="s">
        <v>34</v>
      </c>
      <c r="AX1014" s="13" t="s">
        <v>73</v>
      </c>
      <c r="AY1014" s="201" t="s">
        <v>150</v>
      </c>
    </row>
    <row r="1015" spans="1:65" s="14" customFormat="1" ht="11.25">
      <c r="B1015" s="202"/>
      <c r="C1015" s="203"/>
      <c r="D1015" s="192" t="s">
        <v>160</v>
      </c>
      <c r="E1015" s="204" t="s">
        <v>21</v>
      </c>
      <c r="F1015" s="205" t="s">
        <v>162</v>
      </c>
      <c r="G1015" s="203"/>
      <c r="H1015" s="206">
        <v>38.183999999999997</v>
      </c>
      <c r="I1015" s="207"/>
      <c r="J1015" s="203"/>
      <c r="K1015" s="203"/>
      <c r="L1015" s="208"/>
      <c r="M1015" s="209"/>
      <c r="N1015" s="210"/>
      <c r="O1015" s="210"/>
      <c r="P1015" s="210"/>
      <c r="Q1015" s="210"/>
      <c r="R1015" s="210"/>
      <c r="S1015" s="210"/>
      <c r="T1015" s="211"/>
      <c r="AT1015" s="212" t="s">
        <v>160</v>
      </c>
      <c r="AU1015" s="212" t="s">
        <v>83</v>
      </c>
      <c r="AV1015" s="14" t="s">
        <v>157</v>
      </c>
      <c r="AW1015" s="14" t="s">
        <v>34</v>
      </c>
      <c r="AX1015" s="14" t="s">
        <v>81</v>
      </c>
      <c r="AY1015" s="212" t="s">
        <v>150</v>
      </c>
    </row>
    <row r="1016" spans="1:65" s="2" customFormat="1" ht="24.2" customHeight="1">
      <c r="A1016" s="37"/>
      <c r="B1016" s="38"/>
      <c r="C1016" s="172" t="s">
        <v>1228</v>
      </c>
      <c r="D1016" s="172" t="s">
        <v>152</v>
      </c>
      <c r="E1016" s="173" t="s">
        <v>1229</v>
      </c>
      <c r="F1016" s="174" t="s">
        <v>1230</v>
      </c>
      <c r="G1016" s="175" t="s">
        <v>262</v>
      </c>
      <c r="H1016" s="176">
        <v>7.75</v>
      </c>
      <c r="I1016" s="177"/>
      <c r="J1016" s="178">
        <f>ROUND(I1016*H1016,2)</f>
        <v>0</v>
      </c>
      <c r="K1016" s="174" t="s">
        <v>156</v>
      </c>
      <c r="L1016" s="42"/>
      <c r="M1016" s="179" t="s">
        <v>21</v>
      </c>
      <c r="N1016" s="180" t="s">
        <v>44</v>
      </c>
      <c r="O1016" s="67"/>
      <c r="P1016" s="181">
        <f>O1016*H1016</f>
        <v>0</v>
      </c>
      <c r="Q1016" s="181">
        <v>0</v>
      </c>
      <c r="R1016" s="181">
        <f>Q1016*H1016</f>
        <v>0</v>
      </c>
      <c r="S1016" s="181">
        <v>0</v>
      </c>
      <c r="T1016" s="182">
        <f>S1016*H1016</f>
        <v>0</v>
      </c>
      <c r="U1016" s="37"/>
      <c r="V1016" s="37"/>
      <c r="W1016" s="37"/>
      <c r="X1016" s="37"/>
      <c r="Y1016" s="37"/>
      <c r="Z1016" s="37"/>
      <c r="AA1016" s="37"/>
      <c r="AB1016" s="37"/>
      <c r="AC1016" s="37"/>
      <c r="AD1016" s="37"/>
      <c r="AE1016" s="37"/>
      <c r="AR1016" s="183" t="s">
        <v>202</v>
      </c>
      <c r="AT1016" s="183" t="s">
        <v>152</v>
      </c>
      <c r="AU1016" s="183" t="s">
        <v>83</v>
      </c>
      <c r="AY1016" s="20" t="s">
        <v>150</v>
      </c>
      <c r="BE1016" s="184">
        <f>IF(N1016="základní",J1016,0)</f>
        <v>0</v>
      </c>
      <c r="BF1016" s="184">
        <f>IF(N1016="snížená",J1016,0)</f>
        <v>0</v>
      </c>
      <c r="BG1016" s="184">
        <f>IF(N1016="zákl. přenesená",J1016,0)</f>
        <v>0</v>
      </c>
      <c r="BH1016" s="184">
        <f>IF(N1016="sníž. přenesená",J1016,0)</f>
        <v>0</v>
      </c>
      <c r="BI1016" s="184">
        <f>IF(N1016="nulová",J1016,0)</f>
        <v>0</v>
      </c>
      <c r="BJ1016" s="20" t="s">
        <v>81</v>
      </c>
      <c r="BK1016" s="184">
        <f>ROUND(I1016*H1016,2)</f>
        <v>0</v>
      </c>
      <c r="BL1016" s="20" t="s">
        <v>202</v>
      </c>
      <c r="BM1016" s="183" t="s">
        <v>1231</v>
      </c>
    </row>
    <row r="1017" spans="1:65" s="2" customFormat="1" ht="11.25">
      <c r="A1017" s="37"/>
      <c r="B1017" s="38"/>
      <c r="C1017" s="39"/>
      <c r="D1017" s="185" t="s">
        <v>158</v>
      </c>
      <c r="E1017" s="39"/>
      <c r="F1017" s="186" t="s">
        <v>1232</v>
      </c>
      <c r="G1017" s="39"/>
      <c r="H1017" s="39"/>
      <c r="I1017" s="187"/>
      <c r="J1017" s="39"/>
      <c r="K1017" s="39"/>
      <c r="L1017" s="42"/>
      <c r="M1017" s="188"/>
      <c r="N1017" s="189"/>
      <c r="O1017" s="67"/>
      <c r="P1017" s="67"/>
      <c r="Q1017" s="67"/>
      <c r="R1017" s="67"/>
      <c r="S1017" s="67"/>
      <c r="T1017" s="68"/>
      <c r="U1017" s="37"/>
      <c r="V1017" s="37"/>
      <c r="W1017" s="37"/>
      <c r="X1017" s="37"/>
      <c r="Y1017" s="37"/>
      <c r="Z1017" s="37"/>
      <c r="AA1017" s="37"/>
      <c r="AB1017" s="37"/>
      <c r="AC1017" s="37"/>
      <c r="AD1017" s="37"/>
      <c r="AE1017" s="37"/>
      <c r="AT1017" s="20" t="s">
        <v>158</v>
      </c>
      <c r="AU1017" s="20" t="s">
        <v>83</v>
      </c>
    </row>
    <row r="1018" spans="1:65" s="15" customFormat="1" ht="11.25">
      <c r="B1018" s="213"/>
      <c r="C1018" s="214"/>
      <c r="D1018" s="192" t="s">
        <v>160</v>
      </c>
      <c r="E1018" s="215" t="s">
        <v>21</v>
      </c>
      <c r="F1018" s="216" t="s">
        <v>185</v>
      </c>
      <c r="G1018" s="214"/>
      <c r="H1018" s="215" t="s">
        <v>21</v>
      </c>
      <c r="I1018" s="217"/>
      <c r="J1018" s="214"/>
      <c r="K1018" s="214"/>
      <c r="L1018" s="218"/>
      <c r="M1018" s="219"/>
      <c r="N1018" s="220"/>
      <c r="O1018" s="220"/>
      <c r="P1018" s="220"/>
      <c r="Q1018" s="220"/>
      <c r="R1018" s="220"/>
      <c r="S1018" s="220"/>
      <c r="T1018" s="221"/>
      <c r="AT1018" s="222" t="s">
        <v>160</v>
      </c>
      <c r="AU1018" s="222" t="s">
        <v>83</v>
      </c>
      <c r="AV1018" s="15" t="s">
        <v>81</v>
      </c>
      <c r="AW1018" s="15" t="s">
        <v>34</v>
      </c>
      <c r="AX1018" s="15" t="s">
        <v>73</v>
      </c>
      <c r="AY1018" s="222" t="s">
        <v>150</v>
      </c>
    </row>
    <row r="1019" spans="1:65" s="15" customFormat="1" ht="11.25">
      <c r="B1019" s="213"/>
      <c r="C1019" s="214"/>
      <c r="D1019" s="192" t="s">
        <v>160</v>
      </c>
      <c r="E1019" s="215" t="s">
        <v>21</v>
      </c>
      <c r="F1019" s="216" t="s">
        <v>1198</v>
      </c>
      <c r="G1019" s="214"/>
      <c r="H1019" s="215" t="s">
        <v>21</v>
      </c>
      <c r="I1019" s="217"/>
      <c r="J1019" s="214"/>
      <c r="K1019" s="214"/>
      <c r="L1019" s="218"/>
      <c r="M1019" s="219"/>
      <c r="N1019" s="220"/>
      <c r="O1019" s="220"/>
      <c r="P1019" s="220"/>
      <c r="Q1019" s="220"/>
      <c r="R1019" s="220"/>
      <c r="S1019" s="220"/>
      <c r="T1019" s="221"/>
      <c r="AT1019" s="222" t="s">
        <v>160</v>
      </c>
      <c r="AU1019" s="222" t="s">
        <v>83</v>
      </c>
      <c r="AV1019" s="15" t="s">
        <v>81</v>
      </c>
      <c r="AW1019" s="15" t="s">
        <v>34</v>
      </c>
      <c r="AX1019" s="15" t="s">
        <v>73</v>
      </c>
      <c r="AY1019" s="222" t="s">
        <v>150</v>
      </c>
    </row>
    <row r="1020" spans="1:65" s="13" customFormat="1" ht="11.25">
      <c r="B1020" s="190"/>
      <c r="C1020" s="191"/>
      <c r="D1020" s="192" t="s">
        <v>160</v>
      </c>
      <c r="E1020" s="193" t="s">
        <v>21</v>
      </c>
      <c r="F1020" s="194" t="s">
        <v>1233</v>
      </c>
      <c r="G1020" s="191"/>
      <c r="H1020" s="195">
        <v>7.75</v>
      </c>
      <c r="I1020" s="196"/>
      <c r="J1020" s="191"/>
      <c r="K1020" s="191"/>
      <c r="L1020" s="197"/>
      <c r="M1020" s="198"/>
      <c r="N1020" s="199"/>
      <c r="O1020" s="199"/>
      <c r="P1020" s="199"/>
      <c r="Q1020" s="199"/>
      <c r="R1020" s="199"/>
      <c r="S1020" s="199"/>
      <c r="T1020" s="200"/>
      <c r="AT1020" s="201" t="s">
        <v>160</v>
      </c>
      <c r="AU1020" s="201" t="s">
        <v>83</v>
      </c>
      <c r="AV1020" s="13" t="s">
        <v>83</v>
      </c>
      <c r="AW1020" s="13" t="s">
        <v>34</v>
      </c>
      <c r="AX1020" s="13" t="s">
        <v>73</v>
      </c>
      <c r="AY1020" s="201" t="s">
        <v>150</v>
      </c>
    </row>
    <row r="1021" spans="1:65" s="14" customFormat="1" ht="11.25">
      <c r="B1021" s="202"/>
      <c r="C1021" s="203"/>
      <c r="D1021" s="192" t="s">
        <v>160</v>
      </c>
      <c r="E1021" s="204" t="s">
        <v>21</v>
      </c>
      <c r="F1021" s="205" t="s">
        <v>162</v>
      </c>
      <c r="G1021" s="203"/>
      <c r="H1021" s="206">
        <v>7.75</v>
      </c>
      <c r="I1021" s="207"/>
      <c r="J1021" s="203"/>
      <c r="K1021" s="203"/>
      <c r="L1021" s="208"/>
      <c r="M1021" s="209"/>
      <c r="N1021" s="210"/>
      <c r="O1021" s="210"/>
      <c r="P1021" s="210"/>
      <c r="Q1021" s="210"/>
      <c r="R1021" s="210"/>
      <c r="S1021" s="210"/>
      <c r="T1021" s="211"/>
      <c r="AT1021" s="212" t="s">
        <v>160</v>
      </c>
      <c r="AU1021" s="212" t="s">
        <v>83</v>
      </c>
      <c r="AV1021" s="14" t="s">
        <v>157</v>
      </c>
      <c r="AW1021" s="14" t="s">
        <v>34</v>
      </c>
      <c r="AX1021" s="14" t="s">
        <v>81</v>
      </c>
      <c r="AY1021" s="212" t="s">
        <v>150</v>
      </c>
    </row>
    <row r="1022" spans="1:65" s="2" customFormat="1" ht="24.2" customHeight="1">
      <c r="A1022" s="37"/>
      <c r="B1022" s="38"/>
      <c r="C1022" s="172" t="s">
        <v>770</v>
      </c>
      <c r="D1022" s="172" t="s">
        <v>152</v>
      </c>
      <c r="E1022" s="173" t="s">
        <v>1234</v>
      </c>
      <c r="F1022" s="174" t="s">
        <v>1235</v>
      </c>
      <c r="G1022" s="175" t="s">
        <v>182</v>
      </c>
      <c r="H1022" s="176">
        <v>55.61</v>
      </c>
      <c r="I1022" s="177"/>
      <c r="J1022" s="178">
        <f>ROUND(I1022*H1022,2)</f>
        <v>0</v>
      </c>
      <c r="K1022" s="174" t="s">
        <v>156</v>
      </c>
      <c r="L1022" s="42"/>
      <c r="M1022" s="179" t="s">
        <v>21</v>
      </c>
      <c r="N1022" s="180" t="s">
        <v>44</v>
      </c>
      <c r="O1022" s="67"/>
      <c r="P1022" s="181">
        <f>O1022*H1022</f>
        <v>0</v>
      </c>
      <c r="Q1022" s="181">
        <v>0</v>
      </c>
      <c r="R1022" s="181">
        <f>Q1022*H1022</f>
        <v>0</v>
      </c>
      <c r="S1022" s="181">
        <v>0</v>
      </c>
      <c r="T1022" s="182">
        <f>S1022*H1022</f>
        <v>0</v>
      </c>
      <c r="U1022" s="37"/>
      <c r="V1022" s="37"/>
      <c r="W1022" s="37"/>
      <c r="X1022" s="37"/>
      <c r="Y1022" s="37"/>
      <c r="Z1022" s="37"/>
      <c r="AA1022" s="37"/>
      <c r="AB1022" s="37"/>
      <c r="AC1022" s="37"/>
      <c r="AD1022" s="37"/>
      <c r="AE1022" s="37"/>
      <c r="AR1022" s="183" t="s">
        <v>202</v>
      </c>
      <c r="AT1022" s="183" t="s">
        <v>152</v>
      </c>
      <c r="AU1022" s="183" t="s">
        <v>83</v>
      </c>
      <c r="AY1022" s="20" t="s">
        <v>150</v>
      </c>
      <c r="BE1022" s="184">
        <f>IF(N1022="základní",J1022,0)</f>
        <v>0</v>
      </c>
      <c r="BF1022" s="184">
        <f>IF(N1022="snížená",J1022,0)</f>
        <v>0</v>
      </c>
      <c r="BG1022" s="184">
        <f>IF(N1022="zákl. přenesená",J1022,0)</f>
        <v>0</v>
      </c>
      <c r="BH1022" s="184">
        <f>IF(N1022="sníž. přenesená",J1022,0)</f>
        <v>0</v>
      </c>
      <c r="BI1022" s="184">
        <f>IF(N1022="nulová",J1022,0)</f>
        <v>0</v>
      </c>
      <c r="BJ1022" s="20" t="s">
        <v>81</v>
      </c>
      <c r="BK1022" s="184">
        <f>ROUND(I1022*H1022,2)</f>
        <v>0</v>
      </c>
      <c r="BL1022" s="20" t="s">
        <v>202</v>
      </c>
      <c r="BM1022" s="183" t="s">
        <v>1236</v>
      </c>
    </row>
    <row r="1023" spans="1:65" s="2" customFormat="1" ht="11.25">
      <c r="A1023" s="37"/>
      <c r="B1023" s="38"/>
      <c r="C1023" s="39"/>
      <c r="D1023" s="185" t="s">
        <v>158</v>
      </c>
      <c r="E1023" s="39"/>
      <c r="F1023" s="186" t="s">
        <v>1237</v>
      </c>
      <c r="G1023" s="39"/>
      <c r="H1023" s="39"/>
      <c r="I1023" s="187"/>
      <c r="J1023" s="39"/>
      <c r="K1023" s="39"/>
      <c r="L1023" s="42"/>
      <c r="M1023" s="188"/>
      <c r="N1023" s="189"/>
      <c r="O1023" s="67"/>
      <c r="P1023" s="67"/>
      <c r="Q1023" s="67"/>
      <c r="R1023" s="67"/>
      <c r="S1023" s="67"/>
      <c r="T1023" s="68"/>
      <c r="U1023" s="37"/>
      <c r="V1023" s="37"/>
      <c r="W1023" s="37"/>
      <c r="X1023" s="37"/>
      <c r="Y1023" s="37"/>
      <c r="Z1023" s="37"/>
      <c r="AA1023" s="37"/>
      <c r="AB1023" s="37"/>
      <c r="AC1023" s="37"/>
      <c r="AD1023" s="37"/>
      <c r="AE1023" s="37"/>
      <c r="AT1023" s="20" t="s">
        <v>158</v>
      </c>
      <c r="AU1023" s="20" t="s">
        <v>83</v>
      </c>
    </row>
    <row r="1024" spans="1:65" s="15" customFormat="1" ht="11.25">
      <c r="B1024" s="213"/>
      <c r="C1024" s="214"/>
      <c r="D1024" s="192" t="s">
        <v>160</v>
      </c>
      <c r="E1024" s="215" t="s">
        <v>21</v>
      </c>
      <c r="F1024" s="216" t="s">
        <v>185</v>
      </c>
      <c r="G1024" s="214"/>
      <c r="H1024" s="215" t="s">
        <v>21</v>
      </c>
      <c r="I1024" s="217"/>
      <c r="J1024" s="214"/>
      <c r="K1024" s="214"/>
      <c r="L1024" s="218"/>
      <c r="M1024" s="219"/>
      <c r="N1024" s="220"/>
      <c r="O1024" s="220"/>
      <c r="P1024" s="220"/>
      <c r="Q1024" s="220"/>
      <c r="R1024" s="220"/>
      <c r="S1024" s="220"/>
      <c r="T1024" s="221"/>
      <c r="AT1024" s="222" t="s">
        <v>160</v>
      </c>
      <c r="AU1024" s="222" t="s">
        <v>83</v>
      </c>
      <c r="AV1024" s="15" t="s">
        <v>81</v>
      </c>
      <c r="AW1024" s="15" t="s">
        <v>34</v>
      </c>
      <c r="AX1024" s="15" t="s">
        <v>73</v>
      </c>
      <c r="AY1024" s="222" t="s">
        <v>150</v>
      </c>
    </row>
    <row r="1025" spans="1:65" s="15" customFormat="1" ht="11.25">
      <c r="B1025" s="213"/>
      <c r="C1025" s="214"/>
      <c r="D1025" s="192" t="s">
        <v>160</v>
      </c>
      <c r="E1025" s="215" t="s">
        <v>21</v>
      </c>
      <c r="F1025" s="216" t="s">
        <v>1197</v>
      </c>
      <c r="G1025" s="214"/>
      <c r="H1025" s="215" t="s">
        <v>21</v>
      </c>
      <c r="I1025" s="217"/>
      <c r="J1025" s="214"/>
      <c r="K1025" s="214"/>
      <c r="L1025" s="218"/>
      <c r="M1025" s="219"/>
      <c r="N1025" s="220"/>
      <c r="O1025" s="220"/>
      <c r="P1025" s="220"/>
      <c r="Q1025" s="220"/>
      <c r="R1025" s="220"/>
      <c r="S1025" s="220"/>
      <c r="T1025" s="221"/>
      <c r="AT1025" s="222" t="s">
        <v>160</v>
      </c>
      <c r="AU1025" s="222" t="s">
        <v>83</v>
      </c>
      <c r="AV1025" s="15" t="s">
        <v>81</v>
      </c>
      <c r="AW1025" s="15" t="s">
        <v>34</v>
      </c>
      <c r="AX1025" s="15" t="s">
        <v>73</v>
      </c>
      <c r="AY1025" s="222" t="s">
        <v>150</v>
      </c>
    </row>
    <row r="1026" spans="1:65" s="13" customFormat="1" ht="11.25">
      <c r="B1026" s="190"/>
      <c r="C1026" s="191"/>
      <c r="D1026" s="192" t="s">
        <v>160</v>
      </c>
      <c r="E1026" s="193" t="s">
        <v>21</v>
      </c>
      <c r="F1026" s="194" t="s">
        <v>464</v>
      </c>
      <c r="G1026" s="191"/>
      <c r="H1026" s="195">
        <v>10.029999999999999</v>
      </c>
      <c r="I1026" s="196"/>
      <c r="J1026" s="191"/>
      <c r="K1026" s="191"/>
      <c r="L1026" s="197"/>
      <c r="M1026" s="198"/>
      <c r="N1026" s="199"/>
      <c r="O1026" s="199"/>
      <c r="P1026" s="199"/>
      <c r="Q1026" s="199"/>
      <c r="R1026" s="199"/>
      <c r="S1026" s="199"/>
      <c r="T1026" s="200"/>
      <c r="AT1026" s="201" t="s">
        <v>160</v>
      </c>
      <c r="AU1026" s="201" t="s">
        <v>83</v>
      </c>
      <c r="AV1026" s="13" t="s">
        <v>83</v>
      </c>
      <c r="AW1026" s="13" t="s">
        <v>34</v>
      </c>
      <c r="AX1026" s="13" t="s">
        <v>73</v>
      </c>
      <c r="AY1026" s="201" t="s">
        <v>150</v>
      </c>
    </row>
    <row r="1027" spans="1:65" s="15" customFormat="1" ht="11.25">
      <c r="B1027" s="213"/>
      <c r="C1027" s="214"/>
      <c r="D1027" s="192" t="s">
        <v>160</v>
      </c>
      <c r="E1027" s="215" t="s">
        <v>21</v>
      </c>
      <c r="F1027" s="216" t="s">
        <v>1198</v>
      </c>
      <c r="G1027" s="214"/>
      <c r="H1027" s="215" t="s">
        <v>21</v>
      </c>
      <c r="I1027" s="217"/>
      <c r="J1027" s="214"/>
      <c r="K1027" s="214"/>
      <c r="L1027" s="218"/>
      <c r="M1027" s="219"/>
      <c r="N1027" s="220"/>
      <c r="O1027" s="220"/>
      <c r="P1027" s="220"/>
      <c r="Q1027" s="220"/>
      <c r="R1027" s="220"/>
      <c r="S1027" s="220"/>
      <c r="T1027" s="221"/>
      <c r="AT1027" s="222" t="s">
        <v>160</v>
      </c>
      <c r="AU1027" s="222" t="s">
        <v>83</v>
      </c>
      <c r="AV1027" s="15" t="s">
        <v>81</v>
      </c>
      <c r="AW1027" s="15" t="s">
        <v>34</v>
      </c>
      <c r="AX1027" s="15" t="s">
        <v>73</v>
      </c>
      <c r="AY1027" s="222" t="s">
        <v>150</v>
      </c>
    </row>
    <row r="1028" spans="1:65" s="13" customFormat="1" ht="11.25">
      <c r="B1028" s="190"/>
      <c r="C1028" s="191"/>
      <c r="D1028" s="192" t="s">
        <v>160</v>
      </c>
      <c r="E1028" s="193" t="s">
        <v>21</v>
      </c>
      <c r="F1028" s="194" t="s">
        <v>465</v>
      </c>
      <c r="G1028" s="191"/>
      <c r="H1028" s="195">
        <v>45.58</v>
      </c>
      <c r="I1028" s="196"/>
      <c r="J1028" s="191"/>
      <c r="K1028" s="191"/>
      <c r="L1028" s="197"/>
      <c r="M1028" s="198"/>
      <c r="N1028" s="199"/>
      <c r="O1028" s="199"/>
      <c r="P1028" s="199"/>
      <c r="Q1028" s="199"/>
      <c r="R1028" s="199"/>
      <c r="S1028" s="199"/>
      <c r="T1028" s="200"/>
      <c r="AT1028" s="201" t="s">
        <v>160</v>
      </c>
      <c r="AU1028" s="201" t="s">
        <v>83</v>
      </c>
      <c r="AV1028" s="13" t="s">
        <v>83</v>
      </c>
      <c r="AW1028" s="13" t="s">
        <v>34</v>
      </c>
      <c r="AX1028" s="13" t="s">
        <v>73</v>
      </c>
      <c r="AY1028" s="201" t="s">
        <v>150</v>
      </c>
    </row>
    <row r="1029" spans="1:65" s="14" customFormat="1" ht="11.25">
      <c r="B1029" s="202"/>
      <c r="C1029" s="203"/>
      <c r="D1029" s="192" t="s">
        <v>160</v>
      </c>
      <c r="E1029" s="204" t="s">
        <v>21</v>
      </c>
      <c r="F1029" s="205" t="s">
        <v>162</v>
      </c>
      <c r="G1029" s="203"/>
      <c r="H1029" s="206">
        <v>55.61</v>
      </c>
      <c r="I1029" s="207"/>
      <c r="J1029" s="203"/>
      <c r="K1029" s="203"/>
      <c r="L1029" s="208"/>
      <c r="M1029" s="209"/>
      <c r="N1029" s="210"/>
      <c r="O1029" s="210"/>
      <c r="P1029" s="210"/>
      <c r="Q1029" s="210"/>
      <c r="R1029" s="210"/>
      <c r="S1029" s="210"/>
      <c r="T1029" s="211"/>
      <c r="AT1029" s="212" t="s">
        <v>160</v>
      </c>
      <c r="AU1029" s="212" t="s">
        <v>83</v>
      </c>
      <c r="AV1029" s="14" t="s">
        <v>157</v>
      </c>
      <c r="AW1029" s="14" t="s">
        <v>34</v>
      </c>
      <c r="AX1029" s="14" t="s">
        <v>81</v>
      </c>
      <c r="AY1029" s="212" t="s">
        <v>150</v>
      </c>
    </row>
    <row r="1030" spans="1:65" s="2" customFormat="1" ht="44.25" customHeight="1">
      <c r="A1030" s="37"/>
      <c r="B1030" s="38"/>
      <c r="C1030" s="172" t="s">
        <v>1238</v>
      </c>
      <c r="D1030" s="172" t="s">
        <v>152</v>
      </c>
      <c r="E1030" s="173" t="s">
        <v>1239</v>
      </c>
      <c r="F1030" s="174" t="s">
        <v>1240</v>
      </c>
      <c r="G1030" s="175" t="s">
        <v>784</v>
      </c>
      <c r="H1030" s="244"/>
      <c r="I1030" s="177"/>
      <c r="J1030" s="178">
        <f>ROUND(I1030*H1030,2)</f>
        <v>0</v>
      </c>
      <c r="K1030" s="174" t="s">
        <v>156</v>
      </c>
      <c r="L1030" s="42"/>
      <c r="M1030" s="179" t="s">
        <v>21</v>
      </c>
      <c r="N1030" s="180" t="s">
        <v>44</v>
      </c>
      <c r="O1030" s="67"/>
      <c r="P1030" s="181">
        <f>O1030*H1030</f>
        <v>0</v>
      </c>
      <c r="Q1030" s="181">
        <v>0</v>
      </c>
      <c r="R1030" s="181">
        <f>Q1030*H1030</f>
        <v>0</v>
      </c>
      <c r="S1030" s="181">
        <v>0</v>
      </c>
      <c r="T1030" s="182">
        <f>S1030*H1030</f>
        <v>0</v>
      </c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R1030" s="183" t="s">
        <v>202</v>
      </c>
      <c r="AT1030" s="183" t="s">
        <v>152</v>
      </c>
      <c r="AU1030" s="183" t="s">
        <v>83</v>
      </c>
      <c r="AY1030" s="20" t="s">
        <v>150</v>
      </c>
      <c r="BE1030" s="184">
        <f>IF(N1030="základní",J1030,0)</f>
        <v>0</v>
      </c>
      <c r="BF1030" s="184">
        <f>IF(N1030="snížená",J1030,0)</f>
        <v>0</v>
      </c>
      <c r="BG1030" s="184">
        <f>IF(N1030="zákl. přenesená",J1030,0)</f>
        <v>0</v>
      </c>
      <c r="BH1030" s="184">
        <f>IF(N1030="sníž. přenesená",J1030,0)</f>
        <v>0</v>
      </c>
      <c r="BI1030" s="184">
        <f>IF(N1030="nulová",J1030,0)</f>
        <v>0</v>
      </c>
      <c r="BJ1030" s="20" t="s">
        <v>81</v>
      </c>
      <c r="BK1030" s="184">
        <f>ROUND(I1030*H1030,2)</f>
        <v>0</v>
      </c>
      <c r="BL1030" s="20" t="s">
        <v>202</v>
      </c>
      <c r="BM1030" s="183" t="s">
        <v>1241</v>
      </c>
    </row>
    <row r="1031" spans="1:65" s="2" customFormat="1" ht="11.25">
      <c r="A1031" s="37"/>
      <c r="B1031" s="38"/>
      <c r="C1031" s="39"/>
      <c r="D1031" s="185" t="s">
        <v>158</v>
      </c>
      <c r="E1031" s="39"/>
      <c r="F1031" s="186" t="s">
        <v>1242</v>
      </c>
      <c r="G1031" s="39"/>
      <c r="H1031" s="39"/>
      <c r="I1031" s="187"/>
      <c r="J1031" s="39"/>
      <c r="K1031" s="39"/>
      <c r="L1031" s="42"/>
      <c r="M1031" s="188"/>
      <c r="N1031" s="189"/>
      <c r="O1031" s="67"/>
      <c r="P1031" s="67"/>
      <c r="Q1031" s="67"/>
      <c r="R1031" s="67"/>
      <c r="S1031" s="67"/>
      <c r="T1031" s="68"/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T1031" s="20" t="s">
        <v>158</v>
      </c>
      <c r="AU1031" s="20" t="s">
        <v>83</v>
      </c>
    </row>
    <row r="1032" spans="1:65" s="12" customFormat="1" ht="22.9" customHeight="1">
      <c r="B1032" s="156"/>
      <c r="C1032" s="157"/>
      <c r="D1032" s="158" t="s">
        <v>72</v>
      </c>
      <c r="E1032" s="170" t="s">
        <v>1243</v>
      </c>
      <c r="F1032" s="170" t="s">
        <v>1244</v>
      </c>
      <c r="G1032" s="157"/>
      <c r="H1032" s="157"/>
      <c r="I1032" s="160"/>
      <c r="J1032" s="171">
        <f>BK1032</f>
        <v>0</v>
      </c>
      <c r="K1032" s="157"/>
      <c r="L1032" s="162"/>
      <c r="M1032" s="163"/>
      <c r="N1032" s="164"/>
      <c r="O1032" s="164"/>
      <c r="P1032" s="165">
        <f>SUM(P1033:P1049)</f>
        <v>0</v>
      </c>
      <c r="Q1032" s="164"/>
      <c r="R1032" s="165">
        <f>SUM(R1033:R1049)</f>
        <v>0</v>
      </c>
      <c r="S1032" s="164"/>
      <c r="T1032" s="166">
        <f>SUM(T1033:T1049)</f>
        <v>0</v>
      </c>
      <c r="AR1032" s="167" t="s">
        <v>83</v>
      </c>
      <c r="AT1032" s="168" t="s">
        <v>72</v>
      </c>
      <c r="AU1032" s="168" t="s">
        <v>81</v>
      </c>
      <c r="AY1032" s="167" t="s">
        <v>150</v>
      </c>
      <c r="BK1032" s="169">
        <f>SUM(BK1033:BK1049)</f>
        <v>0</v>
      </c>
    </row>
    <row r="1033" spans="1:65" s="2" customFormat="1" ht="21.75" customHeight="1">
      <c r="A1033" s="37"/>
      <c r="B1033" s="38"/>
      <c r="C1033" s="172" t="s">
        <v>775</v>
      </c>
      <c r="D1033" s="172" t="s">
        <v>152</v>
      </c>
      <c r="E1033" s="173" t="s">
        <v>1245</v>
      </c>
      <c r="F1033" s="174" t="s">
        <v>1246</v>
      </c>
      <c r="G1033" s="175" t="s">
        <v>262</v>
      </c>
      <c r="H1033" s="176">
        <v>27.35</v>
      </c>
      <c r="I1033" s="177"/>
      <c r="J1033" s="178">
        <f>ROUND(I1033*H1033,2)</f>
        <v>0</v>
      </c>
      <c r="K1033" s="174" t="s">
        <v>156</v>
      </c>
      <c r="L1033" s="42"/>
      <c r="M1033" s="179" t="s">
        <v>21</v>
      </c>
      <c r="N1033" s="180" t="s">
        <v>44</v>
      </c>
      <c r="O1033" s="67"/>
      <c r="P1033" s="181">
        <f>O1033*H1033</f>
        <v>0</v>
      </c>
      <c r="Q1033" s="181">
        <v>0</v>
      </c>
      <c r="R1033" s="181">
        <f>Q1033*H1033</f>
        <v>0</v>
      </c>
      <c r="S1033" s="181">
        <v>0</v>
      </c>
      <c r="T1033" s="182">
        <f>S1033*H1033</f>
        <v>0</v>
      </c>
      <c r="U1033" s="37"/>
      <c r="V1033" s="37"/>
      <c r="W1033" s="37"/>
      <c r="X1033" s="37"/>
      <c r="Y1033" s="37"/>
      <c r="Z1033" s="37"/>
      <c r="AA1033" s="37"/>
      <c r="AB1033" s="37"/>
      <c r="AC1033" s="37"/>
      <c r="AD1033" s="37"/>
      <c r="AE1033" s="37"/>
      <c r="AR1033" s="183" t="s">
        <v>202</v>
      </c>
      <c r="AT1033" s="183" t="s">
        <v>152</v>
      </c>
      <c r="AU1033" s="183" t="s">
        <v>83</v>
      </c>
      <c r="AY1033" s="20" t="s">
        <v>150</v>
      </c>
      <c r="BE1033" s="184">
        <f>IF(N1033="základní",J1033,0)</f>
        <v>0</v>
      </c>
      <c r="BF1033" s="184">
        <f>IF(N1033="snížená",J1033,0)</f>
        <v>0</v>
      </c>
      <c r="BG1033" s="184">
        <f>IF(N1033="zákl. přenesená",J1033,0)</f>
        <v>0</v>
      </c>
      <c r="BH1033" s="184">
        <f>IF(N1033="sníž. přenesená",J1033,0)</f>
        <v>0</v>
      </c>
      <c r="BI1033" s="184">
        <f>IF(N1033="nulová",J1033,0)</f>
        <v>0</v>
      </c>
      <c r="BJ1033" s="20" t="s">
        <v>81</v>
      </c>
      <c r="BK1033" s="184">
        <f>ROUND(I1033*H1033,2)</f>
        <v>0</v>
      </c>
      <c r="BL1033" s="20" t="s">
        <v>202</v>
      </c>
      <c r="BM1033" s="183" t="s">
        <v>1247</v>
      </c>
    </row>
    <row r="1034" spans="1:65" s="2" customFormat="1" ht="11.25">
      <c r="A1034" s="37"/>
      <c r="B1034" s="38"/>
      <c r="C1034" s="39"/>
      <c r="D1034" s="185" t="s">
        <v>158</v>
      </c>
      <c r="E1034" s="39"/>
      <c r="F1034" s="186" t="s">
        <v>1248</v>
      </c>
      <c r="G1034" s="39"/>
      <c r="H1034" s="39"/>
      <c r="I1034" s="187"/>
      <c r="J1034" s="39"/>
      <c r="K1034" s="39"/>
      <c r="L1034" s="42"/>
      <c r="M1034" s="188"/>
      <c r="N1034" s="189"/>
      <c r="O1034" s="67"/>
      <c r="P1034" s="67"/>
      <c r="Q1034" s="67"/>
      <c r="R1034" s="67"/>
      <c r="S1034" s="67"/>
      <c r="T1034" s="68"/>
      <c r="U1034" s="37"/>
      <c r="V1034" s="37"/>
      <c r="W1034" s="37"/>
      <c r="X1034" s="37"/>
      <c r="Y1034" s="37"/>
      <c r="Z1034" s="37"/>
      <c r="AA1034" s="37"/>
      <c r="AB1034" s="37"/>
      <c r="AC1034" s="37"/>
      <c r="AD1034" s="37"/>
      <c r="AE1034" s="37"/>
      <c r="AT1034" s="20" t="s">
        <v>158</v>
      </c>
      <c r="AU1034" s="20" t="s">
        <v>83</v>
      </c>
    </row>
    <row r="1035" spans="1:65" s="13" customFormat="1" ht="11.25">
      <c r="B1035" s="190"/>
      <c r="C1035" s="191"/>
      <c r="D1035" s="192" t="s">
        <v>160</v>
      </c>
      <c r="E1035" s="193" t="s">
        <v>21</v>
      </c>
      <c r="F1035" s="194" t="s">
        <v>1249</v>
      </c>
      <c r="G1035" s="191"/>
      <c r="H1035" s="195">
        <v>27.35</v>
      </c>
      <c r="I1035" s="196"/>
      <c r="J1035" s="191"/>
      <c r="K1035" s="191"/>
      <c r="L1035" s="197"/>
      <c r="M1035" s="198"/>
      <c r="N1035" s="199"/>
      <c r="O1035" s="199"/>
      <c r="P1035" s="199"/>
      <c r="Q1035" s="199"/>
      <c r="R1035" s="199"/>
      <c r="S1035" s="199"/>
      <c r="T1035" s="200"/>
      <c r="AT1035" s="201" t="s">
        <v>160</v>
      </c>
      <c r="AU1035" s="201" t="s">
        <v>83</v>
      </c>
      <c r="AV1035" s="13" t="s">
        <v>83</v>
      </c>
      <c r="AW1035" s="13" t="s">
        <v>34</v>
      </c>
      <c r="AX1035" s="13" t="s">
        <v>73</v>
      </c>
      <c r="AY1035" s="201" t="s">
        <v>150</v>
      </c>
    </row>
    <row r="1036" spans="1:65" s="14" customFormat="1" ht="11.25">
      <c r="B1036" s="202"/>
      <c r="C1036" s="203"/>
      <c r="D1036" s="192" t="s">
        <v>160</v>
      </c>
      <c r="E1036" s="204" t="s">
        <v>21</v>
      </c>
      <c r="F1036" s="205" t="s">
        <v>162</v>
      </c>
      <c r="G1036" s="203"/>
      <c r="H1036" s="206">
        <v>27.35</v>
      </c>
      <c r="I1036" s="207"/>
      <c r="J1036" s="203"/>
      <c r="K1036" s="203"/>
      <c r="L1036" s="208"/>
      <c r="M1036" s="209"/>
      <c r="N1036" s="210"/>
      <c r="O1036" s="210"/>
      <c r="P1036" s="210"/>
      <c r="Q1036" s="210"/>
      <c r="R1036" s="210"/>
      <c r="S1036" s="210"/>
      <c r="T1036" s="211"/>
      <c r="AT1036" s="212" t="s">
        <v>160</v>
      </c>
      <c r="AU1036" s="212" t="s">
        <v>83</v>
      </c>
      <c r="AV1036" s="14" t="s">
        <v>157</v>
      </c>
      <c r="AW1036" s="14" t="s">
        <v>34</v>
      </c>
      <c r="AX1036" s="14" t="s">
        <v>81</v>
      </c>
      <c r="AY1036" s="212" t="s">
        <v>150</v>
      </c>
    </row>
    <row r="1037" spans="1:65" s="2" customFormat="1" ht="37.9" customHeight="1">
      <c r="A1037" s="37"/>
      <c r="B1037" s="38"/>
      <c r="C1037" s="223" t="s">
        <v>1250</v>
      </c>
      <c r="D1037" s="223" t="s">
        <v>301</v>
      </c>
      <c r="E1037" s="224" t="s">
        <v>1251</v>
      </c>
      <c r="F1037" s="225" t="s">
        <v>1252</v>
      </c>
      <c r="G1037" s="226" t="s">
        <v>262</v>
      </c>
      <c r="H1037" s="227">
        <v>29.538</v>
      </c>
      <c r="I1037" s="228"/>
      <c r="J1037" s="229">
        <f>ROUND(I1037*H1037,2)</f>
        <v>0</v>
      </c>
      <c r="K1037" s="225" t="s">
        <v>284</v>
      </c>
      <c r="L1037" s="230"/>
      <c r="M1037" s="231" t="s">
        <v>21</v>
      </c>
      <c r="N1037" s="232" t="s">
        <v>44</v>
      </c>
      <c r="O1037" s="67"/>
      <c r="P1037" s="181">
        <f>O1037*H1037</f>
        <v>0</v>
      </c>
      <c r="Q1037" s="181">
        <v>0</v>
      </c>
      <c r="R1037" s="181">
        <f>Q1037*H1037</f>
        <v>0</v>
      </c>
      <c r="S1037" s="181">
        <v>0</v>
      </c>
      <c r="T1037" s="182">
        <f>S1037*H1037</f>
        <v>0</v>
      </c>
      <c r="U1037" s="37"/>
      <c r="V1037" s="37"/>
      <c r="W1037" s="37"/>
      <c r="X1037" s="37"/>
      <c r="Y1037" s="37"/>
      <c r="Z1037" s="37"/>
      <c r="AA1037" s="37"/>
      <c r="AB1037" s="37"/>
      <c r="AC1037" s="37"/>
      <c r="AD1037" s="37"/>
      <c r="AE1037" s="37"/>
      <c r="AR1037" s="183" t="s">
        <v>277</v>
      </c>
      <c r="AT1037" s="183" t="s">
        <v>301</v>
      </c>
      <c r="AU1037" s="183" t="s">
        <v>83</v>
      </c>
      <c r="AY1037" s="20" t="s">
        <v>150</v>
      </c>
      <c r="BE1037" s="184">
        <f>IF(N1037="základní",J1037,0)</f>
        <v>0</v>
      </c>
      <c r="BF1037" s="184">
        <f>IF(N1037="snížená",J1037,0)</f>
        <v>0</v>
      </c>
      <c r="BG1037" s="184">
        <f>IF(N1037="zákl. přenesená",J1037,0)</f>
        <v>0</v>
      </c>
      <c r="BH1037" s="184">
        <f>IF(N1037="sníž. přenesená",J1037,0)</f>
        <v>0</v>
      </c>
      <c r="BI1037" s="184">
        <f>IF(N1037="nulová",J1037,0)</f>
        <v>0</v>
      </c>
      <c r="BJ1037" s="20" t="s">
        <v>81</v>
      </c>
      <c r="BK1037" s="184">
        <f>ROUND(I1037*H1037,2)</f>
        <v>0</v>
      </c>
      <c r="BL1037" s="20" t="s">
        <v>202</v>
      </c>
      <c r="BM1037" s="183" t="s">
        <v>1253</v>
      </c>
    </row>
    <row r="1038" spans="1:65" s="13" customFormat="1" ht="11.25">
      <c r="B1038" s="190"/>
      <c r="C1038" s="191"/>
      <c r="D1038" s="192" t="s">
        <v>160</v>
      </c>
      <c r="E1038" s="193" t="s">
        <v>21</v>
      </c>
      <c r="F1038" s="194" t="s">
        <v>1254</v>
      </c>
      <c r="G1038" s="191"/>
      <c r="H1038" s="195">
        <v>29.538</v>
      </c>
      <c r="I1038" s="196"/>
      <c r="J1038" s="191"/>
      <c r="K1038" s="191"/>
      <c r="L1038" s="197"/>
      <c r="M1038" s="198"/>
      <c r="N1038" s="199"/>
      <c r="O1038" s="199"/>
      <c r="P1038" s="199"/>
      <c r="Q1038" s="199"/>
      <c r="R1038" s="199"/>
      <c r="S1038" s="199"/>
      <c r="T1038" s="200"/>
      <c r="AT1038" s="201" t="s">
        <v>160</v>
      </c>
      <c r="AU1038" s="201" t="s">
        <v>83</v>
      </c>
      <c r="AV1038" s="13" t="s">
        <v>83</v>
      </c>
      <c r="AW1038" s="13" t="s">
        <v>34</v>
      </c>
      <c r="AX1038" s="13" t="s">
        <v>73</v>
      </c>
      <c r="AY1038" s="201" t="s">
        <v>150</v>
      </c>
    </row>
    <row r="1039" spans="1:65" s="14" customFormat="1" ht="11.25">
      <c r="B1039" s="202"/>
      <c r="C1039" s="203"/>
      <c r="D1039" s="192" t="s">
        <v>160</v>
      </c>
      <c r="E1039" s="204" t="s">
        <v>21</v>
      </c>
      <c r="F1039" s="205" t="s">
        <v>162</v>
      </c>
      <c r="G1039" s="203"/>
      <c r="H1039" s="206">
        <v>29.538</v>
      </c>
      <c r="I1039" s="207"/>
      <c r="J1039" s="203"/>
      <c r="K1039" s="203"/>
      <c r="L1039" s="208"/>
      <c r="M1039" s="209"/>
      <c r="N1039" s="210"/>
      <c r="O1039" s="210"/>
      <c r="P1039" s="210"/>
      <c r="Q1039" s="210"/>
      <c r="R1039" s="210"/>
      <c r="S1039" s="210"/>
      <c r="T1039" s="211"/>
      <c r="AT1039" s="212" t="s">
        <v>160</v>
      </c>
      <c r="AU1039" s="212" t="s">
        <v>83</v>
      </c>
      <c r="AV1039" s="14" t="s">
        <v>157</v>
      </c>
      <c r="AW1039" s="14" t="s">
        <v>34</v>
      </c>
      <c r="AX1039" s="14" t="s">
        <v>81</v>
      </c>
      <c r="AY1039" s="212" t="s">
        <v>150</v>
      </c>
    </row>
    <row r="1040" spans="1:65" s="2" customFormat="1" ht="24.2" customHeight="1">
      <c r="A1040" s="37"/>
      <c r="B1040" s="38"/>
      <c r="C1040" s="172" t="s">
        <v>780</v>
      </c>
      <c r="D1040" s="172" t="s">
        <v>152</v>
      </c>
      <c r="E1040" s="173" t="s">
        <v>1255</v>
      </c>
      <c r="F1040" s="174" t="s">
        <v>1256</v>
      </c>
      <c r="G1040" s="175" t="s">
        <v>182</v>
      </c>
      <c r="H1040" s="176">
        <v>12</v>
      </c>
      <c r="I1040" s="177"/>
      <c r="J1040" s="178">
        <f>ROUND(I1040*H1040,2)</f>
        <v>0</v>
      </c>
      <c r="K1040" s="174" t="s">
        <v>156</v>
      </c>
      <c r="L1040" s="42"/>
      <c r="M1040" s="179" t="s">
        <v>21</v>
      </c>
      <c r="N1040" s="180" t="s">
        <v>44</v>
      </c>
      <c r="O1040" s="67"/>
      <c r="P1040" s="181">
        <f>O1040*H1040</f>
        <v>0</v>
      </c>
      <c r="Q1040" s="181">
        <v>0</v>
      </c>
      <c r="R1040" s="181">
        <f>Q1040*H1040</f>
        <v>0</v>
      </c>
      <c r="S1040" s="181">
        <v>0</v>
      </c>
      <c r="T1040" s="182">
        <f>S1040*H1040</f>
        <v>0</v>
      </c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R1040" s="183" t="s">
        <v>202</v>
      </c>
      <c r="AT1040" s="183" t="s">
        <v>152</v>
      </c>
      <c r="AU1040" s="183" t="s">
        <v>83</v>
      </c>
      <c r="AY1040" s="20" t="s">
        <v>150</v>
      </c>
      <c r="BE1040" s="184">
        <f>IF(N1040="základní",J1040,0)</f>
        <v>0</v>
      </c>
      <c r="BF1040" s="184">
        <f>IF(N1040="snížená",J1040,0)</f>
        <v>0</v>
      </c>
      <c r="BG1040" s="184">
        <f>IF(N1040="zákl. přenesená",J1040,0)</f>
        <v>0</v>
      </c>
      <c r="BH1040" s="184">
        <f>IF(N1040="sníž. přenesená",J1040,0)</f>
        <v>0</v>
      </c>
      <c r="BI1040" s="184">
        <f>IF(N1040="nulová",J1040,0)</f>
        <v>0</v>
      </c>
      <c r="BJ1040" s="20" t="s">
        <v>81</v>
      </c>
      <c r="BK1040" s="184">
        <f>ROUND(I1040*H1040,2)</f>
        <v>0</v>
      </c>
      <c r="BL1040" s="20" t="s">
        <v>202</v>
      </c>
      <c r="BM1040" s="183" t="s">
        <v>1257</v>
      </c>
    </row>
    <row r="1041" spans="1:65" s="2" customFormat="1" ht="11.25">
      <c r="A1041" s="37"/>
      <c r="B1041" s="38"/>
      <c r="C1041" s="39"/>
      <c r="D1041" s="185" t="s">
        <v>158</v>
      </c>
      <c r="E1041" s="39"/>
      <c r="F1041" s="186" t="s">
        <v>1258</v>
      </c>
      <c r="G1041" s="39"/>
      <c r="H1041" s="39"/>
      <c r="I1041" s="187"/>
      <c r="J1041" s="39"/>
      <c r="K1041" s="39"/>
      <c r="L1041" s="42"/>
      <c r="M1041" s="188"/>
      <c r="N1041" s="189"/>
      <c r="O1041" s="67"/>
      <c r="P1041" s="67"/>
      <c r="Q1041" s="67"/>
      <c r="R1041" s="67"/>
      <c r="S1041" s="67"/>
      <c r="T1041" s="68"/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T1041" s="20" t="s">
        <v>158</v>
      </c>
      <c r="AU1041" s="20" t="s">
        <v>83</v>
      </c>
    </row>
    <row r="1042" spans="1:65" s="15" customFormat="1" ht="11.25">
      <c r="B1042" s="213"/>
      <c r="C1042" s="214"/>
      <c r="D1042" s="192" t="s">
        <v>160</v>
      </c>
      <c r="E1042" s="215" t="s">
        <v>21</v>
      </c>
      <c r="F1042" s="216" t="s">
        <v>635</v>
      </c>
      <c r="G1042" s="214"/>
      <c r="H1042" s="215" t="s">
        <v>21</v>
      </c>
      <c r="I1042" s="217"/>
      <c r="J1042" s="214"/>
      <c r="K1042" s="214"/>
      <c r="L1042" s="218"/>
      <c r="M1042" s="219"/>
      <c r="N1042" s="220"/>
      <c r="O1042" s="220"/>
      <c r="P1042" s="220"/>
      <c r="Q1042" s="220"/>
      <c r="R1042" s="220"/>
      <c r="S1042" s="220"/>
      <c r="T1042" s="221"/>
      <c r="AT1042" s="222" t="s">
        <v>160</v>
      </c>
      <c r="AU1042" s="222" t="s">
        <v>83</v>
      </c>
      <c r="AV1042" s="15" t="s">
        <v>81</v>
      </c>
      <c r="AW1042" s="15" t="s">
        <v>34</v>
      </c>
      <c r="AX1042" s="15" t="s">
        <v>73</v>
      </c>
      <c r="AY1042" s="222" t="s">
        <v>150</v>
      </c>
    </row>
    <row r="1043" spans="1:65" s="13" customFormat="1" ht="11.25">
      <c r="B1043" s="190"/>
      <c r="C1043" s="191"/>
      <c r="D1043" s="192" t="s">
        <v>160</v>
      </c>
      <c r="E1043" s="193" t="s">
        <v>21</v>
      </c>
      <c r="F1043" s="194" t="s">
        <v>793</v>
      </c>
      <c r="G1043" s="191"/>
      <c r="H1043" s="195">
        <v>12</v>
      </c>
      <c r="I1043" s="196"/>
      <c r="J1043" s="191"/>
      <c r="K1043" s="191"/>
      <c r="L1043" s="197"/>
      <c r="M1043" s="198"/>
      <c r="N1043" s="199"/>
      <c r="O1043" s="199"/>
      <c r="P1043" s="199"/>
      <c r="Q1043" s="199"/>
      <c r="R1043" s="199"/>
      <c r="S1043" s="199"/>
      <c r="T1043" s="200"/>
      <c r="AT1043" s="201" t="s">
        <v>160</v>
      </c>
      <c r="AU1043" s="201" t="s">
        <v>83</v>
      </c>
      <c r="AV1043" s="13" t="s">
        <v>83</v>
      </c>
      <c r="AW1043" s="13" t="s">
        <v>34</v>
      </c>
      <c r="AX1043" s="13" t="s">
        <v>73</v>
      </c>
      <c r="AY1043" s="201" t="s">
        <v>150</v>
      </c>
    </row>
    <row r="1044" spans="1:65" s="14" customFormat="1" ht="11.25">
      <c r="B1044" s="202"/>
      <c r="C1044" s="203"/>
      <c r="D1044" s="192" t="s">
        <v>160</v>
      </c>
      <c r="E1044" s="204" t="s">
        <v>21</v>
      </c>
      <c r="F1044" s="205" t="s">
        <v>162</v>
      </c>
      <c r="G1044" s="203"/>
      <c r="H1044" s="206">
        <v>12</v>
      </c>
      <c r="I1044" s="207"/>
      <c r="J1044" s="203"/>
      <c r="K1044" s="203"/>
      <c r="L1044" s="208"/>
      <c r="M1044" s="209"/>
      <c r="N1044" s="210"/>
      <c r="O1044" s="210"/>
      <c r="P1044" s="210"/>
      <c r="Q1044" s="210"/>
      <c r="R1044" s="210"/>
      <c r="S1044" s="210"/>
      <c r="T1044" s="211"/>
      <c r="AT1044" s="212" t="s">
        <v>160</v>
      </c>
      <c r="AU1044" s="212" t="s">
        <v>83</v>
      </c>
      <c r="AV1044" s="14" t="s">
        <v>157</v>
      </c>
      <c r="AW1044" s="14" t="s">
        <v>34</v>
      </c>
      <c r="AX1044" s="14" t="s">
        <v>81</v>
      </c>
      <c r="AY1044" s="212" t="s">
        <v>150</v>
      </c>
    </row>
    <row r="1045" spans="1:65" s="2" customFormat="1" ht="44.25" customHeight="1">
      <c r="A1045" s="37"/>
      <c r="B1045" s="38"/>
      <c r="C1045" s="223" t="s">
        <v>1259</v>
      </c>
      <c r="D1045" s="223" t="s">
        <v>301</v>
      </c>
      <c r="E1045" s="224" t="s">
        <v>1260</v>
      </c>
      <c r="F1045" s="225" t="s">
        <v>1261</v>
      </c>
      <c r="G1045" s="226" t="s">
        <v>262</v>
      </c>
      <c r="H1045" s="227">
        <v>12.96</v>
      </c>
      <c r="I1045" s="228"/>
      <c r="J1045" s="229">
        <f>ROUND(I1045*H1045,2)</f>
        <v>0</v>
      </c>
      <c r="K1045" s="225" t="s">
        <v>156</v>
      </c>
      <c r="L1045" s="230"/>
      <c r="M1045" s="231" t="s">
        <v>21</v>
      </c>
      <c r="N1045" s="232" t="s">
        <v>44</v>
      </c>
      <c r="O1045" s="67"/>
      <c r="P1045" s="181">
        <f>O1045*H1045</f>
        <v>0</v>
      </c>
      <c r="Q1045" s="181">
        <v>0</v>
      </c>
      <c r="R1045" s="181">
        <f>Q1045*H1045</f>
        <v>0</v>
      </c>
      <c r="S1045" s="181">
        <v>0</v>
      </c>
      <c r="T1045" s="182">
        <f>S1045*H1045</f>
        <v>0</v>
      </c>
      <c r="U1045" s="37"/>
      <c r="V1045" s="37"/>
      <c r="W1045" s="37"/>
      <c r="X1045" s="37"/>
      <c r="Y1045" s="37"/>
      <c r="Z1045" s="37"/>
      <c r="AA1045" s="37"/>
      <c r="AB1045" s="37"/>
      <c r="AC1045" s="37"/>
      <c r="AD1045" s="37"/>
      <c r="AE1045" s="37"/>
      <c r="AR1045" s="183" t="s">
        <v>277</v>
      </c>
      <c r="AT1045" s="183" t="s">
        <v>301</v>
      </c>
      <c r="AU1045" s="183" t="s">
        <v>83</v>
      </c>
      <c r="AY1045" s="20" t="s">
        <v>150</v>
      </c>
      <c r="BE1045" s="184">
        <f>IF(N1045="základní",J1045,0)</f>
        <v>0</v>
      </c>
      <c r="BF1045" s="184">
        <f>IF(N1045="snížená",J1045,0)</f>
        <v>0</v>
      </c>
      <c r="BG1045" s="184">
        <f>IF(N1045="zákl. přenesená",J1045,0)</f>
        <v>0</v>
      </c>
      <c r="BH1045" s="184">
        <f>IF(N1045="sníž. přenesená",J1045,0)</f>
        <v>0</v>
      </c>
      <c r="BI1045" s="184">
        <f>IF(N1045="nulová",J1045,0)</f>
        <v>0</v>
      </c>
      <c r="BJ1045" s="20" t="s">
        <v>81</v>
      </c>
      <c r="BK1045" s="184">
        <f>ROUND(I1045*H1045,2)</f>
        <v>0</v>
      </c>
      <c r="BL1045" s="20" t="s">
        <v>202</v>
      </c>
      <c r="BM1045" s="183" t="s">
        <v>1262</v>
      </c>
    </row>
    <row r="1046" spans="1:65" s="13" customFormat="1" ht="11.25">
      <c r="B1046" s="190"/>
      <c r="C1046" s="191"/>
      <c r="D1046" s="192" t="s">
        <v>160</v>
      </c>
      <c r="E1046" s="193" t="s">
        <v>21</v>
      </c>
      <c r="F1046" s="194" t="s">
        <v>1263</v>
      </c>
      <c r="G1046" s="191"/>
      <c r="H1046" s="195">
        <v>12.96</v>
      </c>
      <c r="I1046" s="196"/>
      <c r="J1046" s="191"/>
      <c r="K1046" s="191"/>
      <c r="L1046" s="197"/>
      <c r="M1046" s="198"/>
      <c r="N1046" s="199"/>
      <c r="O1046" s="199"/>
      <c r="P1046" s="199"/>
      <c r="Q1046" s="199"/>
      <c r="R1046" s="199"/>
      <c r="S1046" s="199"/>
      <c r="T1046" s="200"/>
      <c r="AT1046" s="201" t="s">
        <v>160</v>
      </c>
      <c r="AU1046" s="201" t="s">
        <v>83</v>
      </c>
      <c r="AV1046" s="13" t="s">
        <v>83</v>
      </c>
      <c r="AW1046" s="13" t="s">
        <v>34</v>
      </c>
      <c r="AX1046" s="13" t="s">
        <v>73</v>
      </c>
      <c r="AY1046" s="201" t="s">
        <v>150</v>
      </c>
    </row>
    <row r="1047" spans="1:65" s="14" customFormat="1" ht="11.25">
      <c r="B1047" s="202"/>
      <c r="C1047" s="203"/>
      <c r="D1047" s="192" t="s">
        <v>160</v>
      </c>
      <c r="E1047" s="204" t="s">
        <v>21</v>
      </c>
      <c r="F1047" s="205" t="s">
        <v>162</v>
      </c>
      <c r="G1047" s="203"/>
      <c r="H1047" s="206">
        <v>12.96</v>
      </c>
      <c r="I1047" s="207"/>
      <c r="J1047" s="203"/>
      <c r="K1047" s="203"/>
      <c r="L1047" s="208"/>
      <c r="M1047" s="209"/>
      <c r="N1047" s="210"/>
      <c r="O1047" s="210"/>
      <c r="P1047" s="210"/>
      <c r="Q1047" s="210"/>
      <c r="R1047" s="210"/>
      <c r="S1047" s="210"/>
      <c r="T1047" s="211"/>
      <c r="AT1047" s="212" t="s">
        <v>160</v>
      </c>
      <c r="AU1047" s="212" t="s">
        <v>83</v>
      </c>
      <c r="AV1047" s="14" t="s">
        <v>157</v>
      </c>
      <c r="AW1047" s="14" t="s">
        <v>34</v>
      </c>
      <c r="AX1047" s="14" t="s">
        <v>81</v>
      </c>
      <c r="AY1047" s="212" t="s">
        <v>150</v>
      </c>
    </row>
    <row r="1048" spans="1:65" s="2" customFormat="1" ht="44.25" customHeight="1">
      <c r="A1048" s="37"/>
      <c r="B1048" s="38"/>
      <c r="C1048" s="172" t="s">
        <v>785</v>
      </c>
      <c r="D1048" s="172" t="s">
        <v>152</v>
      </c>
      <c r="E1048" s="173" t="s">
        <v>1264</v>
      </c>
      <c r="F1048" s="174" t="s">
        <v>1265</v>
      </c>
      <c r="G1048" s="175" t="s">
        <v>784</v>
      </c>
      <c r="H1048" s="244"/>
      <c r="I1048" s="177"/>
      <c r="J1048" s="178">
        <f>ROUND(I1048*H1048,2)</f>
        <v>0</v>
      </c>
      <c r="K1048" s="174" t="s">
        <v>156</v>
      </c>
      <c r="L1048" s="42"/>
      <c r="M1048" s="179" t="s">
        <v>21</v>
      </c>
      <c r="N1048" s="180" t="s">
        <v>44</v>
      </c>
      <c r="O1048" s="67"/>
      <c r="P1048" s="181">
        <f>O1048*H1048</f>
        <v>0</v>
      </c>
      <c r="Q1048" s="181">
        <v>0</v>
      </c>
      <c r="R1048" s="181">
        <f>Q1048*H1048</f>
        <v>0</v>
      </c>
      <c r="S1048" s="181">
        <v>0</v>
      </c>
      <c r="T1048" s="182">
        <f>S1048*H1048</f>
        <v>0</v>
      </c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R1048" s="183" t="s">
        <v>202</v>
      </c>
      <c r="AT1048" s="183" t="s">
        <v>152</v>
      </c>
      <c r="AU1048" s="183" t="s">
        <v>83</v>
      </c>
      <c r="AY1048" s="20" t="s">
        <v>150</v>
      </c>
      <c r="BE1048" s="184">
        <f>IF(N1048="základní",J1048,0)</f>
        <v>0</v>
      </c>
      <c r="BF1048" s="184">
        <f>IF(N1048="snížená",J1048,0)</f>
        <v>0</v>
      </c>
      <c r="BG1048" s="184">
        <f>IF(N1048="zákl. přenesená",J1048,0)</f>
        <v>0</v>
      </c>
      <c r="BH1048" s="184">
        <f>IF(N1048="sníž. přenesená",J1048,0)</f>
        <v>0</v>
      </c>
      <c r="BI1048" s="184">
        <f>IF(N1048="nulová",J1048,0)</f>
        <v>0</v>
      </c>
      <c r="BJ1048" s="20" t="s">
        <v>81</v>
      </c>
      <c r="BK1048" s="184">
        <f>ROUND(I1048*H1048,2)</f>
        <v>0</v>
      </c>
      <c r="BL1048" s="20" t="s">
        <v>202</v>
      </c>
      <c r="BM1048" s="183" t="s">
        <v>1266</v>
      </c>
    </row>
    <row r="1049" spans="1:65" s="2" customFormat="1" ht="11.25">
      <c r="A1049" s="37"/>
      <c r="B1049" s="38"/>
      <c r="C1049" s="39"/>
      <c r="D1049" s="185" t="s">
        <v>158</v>
      </c>
      <c r="E1049" s="39"/>
      <c r="F1049" s="186" t="s">
        <v>1267</v>
      </c>
      <c r="G1049" s="39"/>
      <c r="H1049" s="39"/>
      <c r="I1049" s="187"/>
      <c r="J1049" s="39"/>
      <c r="K1049" s="39"/>
      <c r="L1049" s="42"/>
      <c r="M1049" s="188"/>
      <c r="N1049" s="189"/>
      <c r="O1049" s="67"/>
      <c r="P1049" s="67"/>
      <c r="Q1049" s="67"/>
      <c r="R1049" s="67"/>
      <c r="S1049" s="67"/>
      <c r="T1049" s="68"/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T1049" s="20" t="s">
        <v>158</v>
      </c>
      <c r="AU1049" s="20" t="s">
        <v>83</v>
      </c>
    </row>
    <row r="1050" spans="1:65" s="12" customFormat="1" ht="22.9" customHeight="1">
      <c r="B1050" s="156"/>
      <c r="C1050" s="157"/>
      <c r="D1050" s="158" t="s">
        <v>72</v>
      </c>
      <c r="E1050" s="170" t="s">
        <v>1268</v>
      </c>
      <c r="F1050" s="170" t="s">
        <v>1269</v>
      </c>
      <c r="G1050" s="157"/>
      <c r="H1050" s="157"/>
      <c r="I1050" s="160"/>
      <c r="J1050" s="171">
        <f>BK1050</f>
        <v>0</v>
      </c>
      <c r="K1050" s="157"/>
      <c r="L1050" s="162"/>
      <c r="M1050" s="163"/>
      <c r="N1050" s="164"/>
      <c r="O1050" s="164"/>
      <c r="P1050" s="165">
        <f>SUM(P1051:P1176)</f>
        <v>0</v>
      </c>
      <c r="Q1050" s="164"/>
      <c r="R1050" s="165">
        <f>SUM(R1051:R1176)</f>
        <v>0</v>
      </c>
      <c r="S1050" s="164"/>
      <c r="T1050" s="166">
        <f>SUM(T1051:T1176)</f>
        <v>0</v>
      </c>
      <c r="AR1050" s="167" t="s">
        <v>83</v>
      </c>
      <c r="AT1050" s="168" t="s">
        <v>72</v>
      </c>
      <c r="AU1050" s="168" t="s">
        <v>81</v>
      </c>
      <c r="AY1050" s="167" t="s">
        <v>150</v>
      </c>
      <c r="BK1050" s="169">
        <f>SUM(BK1051:BK1176)</f>
        <v>0</v>
      </c>
    </row>
    <row r="1051" spans="1:65" s="2" customFormat="1" ht="24.2" customHeight="1">
      <c r="A1051" s="37"/>
      <c r="B1051" s="38"/>
      <c r="C1051" s="172" t="s">
        <v>1270</v>
      </c>
      <c r="D1051" s="172" t="s">
        <v>152</v>
      </c>
      <c r="E1051" s="173" t="s">
        <v>1271</v>
      </c>
      <c r="F1051" s="174" t="s">
        <v>1272</v>
      </c>
      <c r="G1051" s="175" t="s">
        <v>182</v>
      </c>
      <c r="H1051" s="176">
        <v>147.96</v>
      </c>
      <c r="I1051" s="177"/>
      <c r="J1051" s="178">
        <f>ROUND(I1051*H1051,2)</f>
        <v>0</v>
      </c>
      <c r="K1051" s="174" t="s">
        <v>156</v>
      </c>
      <c r="L1051" s="42"/>
      <c r="M1051" s="179" t="s">
        <v>21</v>
      </c>
      <c r="N1051" s="180" t="s">
        <v>44</v>
      </c>
      <c r="O1051" s="67"/>
      <c r="P1051" s="181">
        <f>O1051*H1051</f>
        <v>0</v>
      </c>
      <c r="Q1051" s="181">
        <v>0</v>
      </c>
      <c r="R1051" s="181">
        <f>Q1051*H1051</f>
        <v>0</v>
      </c>
      <c r="S1051" s="181">
        <v>0</v>
      </c>
      <c r="T1051" s="182">
        <f>S1051*H1051</f>
        <v>0</v>
      </c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R1051" s="183" t="s">
        <v>202</v>
      </c>
      <c r="AT1051" s="183" t="s">
        <v>152</v>
      </c>
      <c r="AU1051" s="183" t="s">
        <v>83</v>
      </c>
      <c r="AY1051" s="20" t="s">
        <v>150</v>
      </c>
      <c r="BE1051" s="184">
        <f>IF(N1051="základní",J1051,0)</f>
        <v>0</v>
      </c>
      <c r="BF1051" s="184">
        <f>IF(N1051="snížená",J1051,0)</f>
        <v>0</v>
      </c>
      <c r="BG1051" s="184">
        <f>IF(N1051="zákl. přenesená",J1051,0)</f>
        <v>0</v>
      </c>
      <c r="BH1051" s="184">
        <f>IF(N1051="sníž. přenesená",J1051,0)</f>
        <v>0</v>
      </c>
      <c r="BI1051" s="184">
        <f>IF(N1051="nulová",J1051,0)</f>
        <v>0</v>
      </c>
      <c r="BJ1051" s="20" t="s">
        <v>81</v>
      </c>
      <c r="BK1051" s="184">
        <f>ROUND(I1051*H1051,2)</f>
        <v>0</v>
      </c>
      <c r="BL1051" s="20" t="s">
        <v>202</v>
      </c>
      <c r="BM1051" s="183" t="s">
        <v>1273</v>
      </c>
    </row>
    <row r="1052" spans="1:65" s="2" customFormat="1" ht="11.25">
      <c r="A1052" s="37"/>
      <c r="B1052" s="38"/>
      <c r="C1052" s="39"/>
      <c r="D1052" s="185" t="s">
        <v>158</v>
      </c>
      <c r="E1052" s="39"/>
      <c r="F1052" s="186" t="s">
        <v>1274</v>
      </c>
      <c r="G1052" s="39"/>
      <c r="H1052" s="39"/>
      <c r="I1052" s="187"/>
      <c r="J1052" s="39"/>
      <c r="K1052" s="39"/>
      <c r="L1052" s="42"/>
      <c r="M1052" s="188"/>
      <c r="N1052" s="189"/>
      <c r="O1052" s="67"/>
      <c r="P1052" s="67"/>
      <c r="Q1052" s="67"/>
      <c r="R1052" s="67"/>
      <c r="S1052" s="67"/>
      <c r="T1052" s="68"/>
      <c r="U1052" s="37"/>
      <c r="V1052" s="37"/>
      <c r="W1052" s="37"/>
      <c r="X1052" s="37"/>
      <c r="Y1052" s="37"/>
      <c r="Z1052" s="37"/>
      <c r="AA1052" s="37"/>
      <c r="AB1052" s="37"/>
      <c r="AC1052" s="37"/>
      <c r="AD1052" s="37"/>
      <c r="AE1052" s="37"/>
      <c r="AT1052" s="20" t="s">
        <v>158</v>
      </c>
      <c r="AU1052" s="20" t="s">
        <v>83</v>
      </c>
    </row>
    <row r="1053" spans="1:65" s="15" customFormat="1" ht="11.25">
      <c r="B1053" s="213"/>
      <c r="C1053" s="214"/>
      <c r="D1053" s="192" t="s">
        <v>160</v>
      </c>
      <c r="E1053" s="215" t="s">
        <v>21</v>
      </c>
      <c r="F1053" s="216" t="s">
        <v>185</v>
      </c>
      <c r="G1053" s="214"/>
      <c r="H1053" s="215" t="s">
        <v>21</v>
      </c>
      <c r="I1053" s="217"/>
      <c r="J1053" s="214"/>
      <c r="K1053" s="214"/>
      <c r="L1053" s="218"/>
      <c r="M1053" s="219"/>
      <c r="N1053" s="220"/>
      <c r="O1053" s="220"/>
      <c r="P1053" s="220"/>
      <c r="Q1053" s="220"/>
      <c r="R1053" s="220"/>
      <c r="S1053" s="220"/>
      <c r="T1053" s="221"/>
      <c r="AT1053" s="222" t="s">
        <v>160</v>
      </c>
      <c r="AU1053" s="222" t="s">
        <v>83</v>
      </c>
      <c r="AV1053" s="15" t="s">
        <v>81</v>
      </c>
      <c r="AW1053" s="15" t="s">
        <v>34</v>
      </c>
      <c r="AX1053" s="15" t="s">
        <v>73</v>
      </c>
      <c r="AY1053" s="222" t="s">
        <v>150</v>
      </c>
    </row>
    <row r="1054" spans="1:65" s="15" customFormat="1" ht="11.25">
      <c r="B1054" s="213"/>
      <c r="C1054" s="214"/>
      <c r="D1054" s="192" t="s">
        <v>160</v>
      </c>
      <c r="E1054" s="215" t="s">
        <v>21</v>
      </c>
      <c r="F1054" s="216" t="s">
        <v>1275</v>
      </c>
      <c r="G1054" s="214"/>
      <c r="H1054" s="215" t="s">
        <v>21</v>
      </c>
      <c r="I1054" s="217"/>
      <c r="J1054" s="214"/>
      <c r="K1054" s="214"/>
      <c r="L1054" s="218"/>
      <c r="M1054" s="219"/>
      <c r="N1054" s="220"/>
      <c r="O1054" s="220"/>
      <c r="P1054" s="220"/>
      <c r="Q1054" s="220"/>
      <c r="R1054" s="220"/>
      <c r="S1054" s="220"/>
      <c r="T1054" s="221"/>
      <c r="AT1054" s="222" t="s">
        <v>160</v>
      </c>
      <c r="AU1054" s="222" t="s">
        <v>83</v>
      </c>
      <c r="AV1054" s="15" t="s">
        <v>81</v>
      </c>
      <c r="AW1054" s="15" t="s">
        <v>34</v>
      </c>
      <c r="AX1054" s="15" t="s">
        <v>73</v>
      </c>
      <c r="AY1054" s="222" t="s">
        <v>150</v>
      </c>
    </row>
    <row r="1055" spans="1:65" s="13" customFormat="1" ht="11.25">
      <c r="B1055" s="190"/>
      <c r="C1055" s="191"/>
      <c r="D1055" s="192" t="s">
        <v>160</v>
      </c>
      <c r="E1055" s="193" t="s">
        <v>21</v>
      </c>
      <c r="F1055" s="194" t="s">
        <v>449</v>
      </c>
      <c r="G1055" s="191"/>
      <c r="H1055" s="195">
        <v>30.625</v>
      </c>
      <c r="I1055" s="196"/>
      <c r="J1055" s="191"/>
      <c r="K1055" s="191"/>
      <c r="L1055" s="197"/>
      <c r="M1055" s="198"/>
      <c r="N1055" s="199"/>
      <c r="O1055" s="199"/>
      <c r="P1055" s="199"/>
      <c r="Q1055" s="199"/>
      <c r="R1055" s="199"/>
      <c r="S1055" s="199"/>
      <c r="T1055" s="200"/>
      <c r="AT1055" s="201" t="s">
        <v>160</v>
      </c>
      <c r="AU1055" s="201" t="s">
        <v>83</v>
      </c>
      <c r="AV1055" s="13" t="s">
        <v>83</v>
      </c>
      <c r="AW1055" s="13" t="s">
        <v>34</v>
      </c>
      <c r="AX1055" s="13" t="s">
        <v>73</v>
      </c>
      <c r="AY1055" s="201" t="s">
        <v>150</v>
      </c>
    </row>
    <row r="1056" spans="1:65" s="13" customFormat="1" ht="11.25">
      <c r="B1056" s="190"/>
      <c r="C1056" s="191"/>
      <c r="D1056" s="192" t="s">
        <v>160</v>
      </c>
      <c r="E1056" s="193" t="s">
        <v>21</v>
      </c>
      <c r="F1056" s="194" t="s">
        <v>450</v>
      </c>
      <c r="G1056" s="191"/>
      <c r="H1056" s="195">
        <v>4.6500000000000004</v>
      </c>
      <c r="I1056" s="196"/>
      <c r="J1056" s="191"/>
      <c r="K1056" s="191"/>
      <c r="L1056" s="197"/>
      <c r="M1056" s="198"/>
      <c r="N1056" s="199"/>
      <c r="O1056" s="199"/>
      <c r="P1056" s="199"/>
      <c r="Q1056" s="199"/>
      <c r="R1056" s="199"/>
      <c r="S1056" s="199"/>
      <c r="T1056" s="200"/>
      <c r="AT1056" s="201" t="s">
        <v>160</v>
      </c>
      <c r="AU1056" s="201" t="s">
        <v>83</v>
      </c>
      <c r="AV1056" s="13" t="s">
        <v>83</v>
      </c>
      <c r="AW1056" s="13" t="s">
        <v>34</v>
      </c>
      <c r="AX1056" s="13" t="s">
        <v>73</v>
      </c>
      <c r="AY1056" s="201" t="s">
        <v>150</v>
      </c>
    </row>
    <row r="1057" spans="1:65" s="13" customFormat="1" ht="22.5">
      <c r="B1057" s="190"/>
      <c r="C1057" s="191"/>
      <c r="D1057" s="192" t="s">
        <v>160</v>
      </c>
      <c r="E1057" s="193" t="s">
        <v>21</v>
      </c>
      <c r="F1057" s="194" t="s">
        <v>451</v>
      </c>
      <c r="G1057" s="191"/>
      <c r="H1057" s="195">
        <v>40.18</v>
      </c>
      <c r="I1057" s="196"/>
      <c r="J1057" s="191"/>
      <c r="K1057" s="191"/>
      <c r="L1057" s="197"/>
      <c r="M1057" s="198"/>
      <c r="N1057" s="199"/>
      <c r="O1057" s="199"/>
      <c r="P1057" s="199"/>
      <c r="Q1057" s="199"/>
      <c r="R1057" s="199"/>
      <c r="S1057" s="199"/>
      <c r="T1057" s="200"/>
      <c r="AT1057" s="201" t="s">
        <v>160</v>
      </c>
      <c r="AU1057" s="201" t="s">
        <v>83</v>
      </c>
      <c r="AV1057" s="13" t="s">
        <v>83</v>
      </c>
      <c r="AW1057" s="13" t="s">
        <v>34</v>
      </c>
      <c r="AX1057" s="13" t="s">
        <v>73</v>
      </c>
      <c r="AY1057" s="201" t="s">
        <v>150</v>
      </c>
    </row>
    <row r="1058" spans="1:65" s="13" customFormat="1" ht="11.25">
      <c r="B1058" s="190"/>
      <c r="C1058" s="191"/>
      <c r="D1058" s="192" t="s">
        <v>160</v>
      </c>
      <c r="E1058" s="193" t="s">
        <v>21</v>
      </c>
      <c r="F1058" s="194" t="s">
        <v>455</v>
      </c>
      <c r="G1058" s="191"/>
      <c r="H1058" s="195">
        <v>12.09</v>
      </c>
      <c r="I1058" s="196"/>
      <c r="J1058" s="191"/>
      <c r="K1058" s="191"/>
      <c r="L1058" s="197"/>
      <c r="M1058" s="198"/>
      <c r="N1058" s="199"/>
      <c r="O1058" s="199"/>
      <c r="P1058" s="199"/>
      <c r="Q1058" s="199"/>
      <c r="R1058" s="199"/>
      <c r="S1058" s="199"/>
      <c r="T1058" s="200"/>
      <c r="AT1058" s="201" t="s">
        <v>160</v>
      </c>
      <c r="AU1058" s="201" t="s">
        <v>83</v>
      </c>
      <c r="AV1058" s="13" t="s">
        <v>83</v>
      </c>
      <c r="AW1058" s="13" t="s">
        <v>34</v>
      </c>
      <c r="AX1058" s="13" t="s">
        <v>73</v>
      </c>
      <c r="AY1058" s="201" t="s">
        <v>150</v>
      </c>
    </row>
    <row r="1059" spans="1:65" s="13" customFormat="1" ht="11.25">
      <c r="B1059" s="190"/>
      <c r="C1059" s="191"/>
      <c r="D1059" s="192" t="s">
        <v>160</v>
      </c>
      <c r="E1059" s="193" t="s">
        <v>21</v>
      </c>
      <c r="F1059" s="194" t="s">
        <v>459</v>
      </c>
      <c r="G1059" s="191"/>
      <c r="H1059" s="195">
        <v>13.702999999999999</v>
      </c>
      <c r="I1059" s="196"/>
      <c r="J1059" s="191"/>
      <c r="K1059" s="191"/>
      <c r="L1059" s="197"/>
      <c r="M1059" s="198"/>
      <c r="N1059" s="199"/>
      <c r="O1059" s="199"/>
      <c r="P1059" s="199"/>
      <c r="Q1059" s="199"/>
      <c r="R1059" s="199"/>
      <c r="S1059" s="199"/>
      <c r="T1059" s="200"/>
      <c r="AT1059" s="201" t="s">
        <v>160</v>
      </c>
      <c r="AU1059" s="201" t="s">
        <v>83</v>
      </c>
      <c r="AV1059" s="13" t="s">
        <v>83</v>
      </c>
      <c r="AW1059" s="13" t="s">
        <v>34</v>
      </c>
      <c r="AX1059" s="13" t="s">
        <v>73</v>
      </c>
      <c r="AY1059" s="201" t="s">
        <v>150</v>
      </c>
    </row>
    <row r="1060" spans="1:65" s="15" customFormat="1" ht="11.25">
      <c r="B1060" s="213"/>
      <c r="C1060" s="214"/>
      <c r="D1060" s="192" t="s">
        <v>160</v>
      </c>
      <c r="E1060" s="215" t="s">
        <v>21</v>
      </c>
      <c r="F1060" s="216" t="s">
        <v>1276</v>
      </c>
      <c r="G1060" s="214"/>
      <c r="H1060" s="215" t="s">
        <v>21</v>
      </c>
      <c r="I1060" s="217"/>
      <c r="J1060" s="214"/>
      <c r="K1060" s="214"/>
      <c r="L1060" s="218"/>
      <c r="M1060" s="219"/>
      <c r="N1060" s="220"/>
      <c r="O1060" s="220"/>
      <c r="P1060" s="220"/>
      <c r="Q1060" s="220"/>
      <c r="R1060" s="220"/>
      <c r="S1060" s="220"/>
      <c r="T1060" s="221"/>
      <c r="AT1060" s="222" t="s">
        <v>160</v>
      </c>
      <c r="AU1060" s="222" t="s">
        <v>83</v>
      </c>
      <c r="AV1060" s="15" t="s">
        <v>81</v>
      </c>
      <c r="AW1060" s="15" t="s">
        <v>34</v>
      </c>
      <c r="AX1060" s="15" t="s">
        <v>73</v>
      </c>
      <c r="AY1060" s="222" t="s">
        <v>150</v>
      </c>
    </row>
    <row r="1061" spans="1:65" s="13" customFormat="1" ht="11.25">
      <c r="B1061" s="190"/>
      <c r="C1061" s="191"/>
      <c r="D1061" s="192" t="s">
        <v>160</v>
      </c>
      <c r="E1061" s="193" t="s">
        <v>21</v>
      </c>
      <c r="F1061" s="194" t="s">
        <v>452</v>
      </c>
      <c r="G1061" s="191"/>
      <c r="H1061" s="195">
        <v>2.67</v>
      </c>
      <c r="I1061" s="196"/>
      <c r="J1061" s="191"/>
      <c r="K1061" s="191"/>
      <c r="L1061" s="197"/>
      <c r="M1061" s="198"/>
      <c r="N1061" s="199"/>
      <c r="O1061" s="199"/>
      <c r="P1061" s="199"/>
      <c r="Q1061" s="199"/>
      <c r="R1061" s="199"/>
      <c r="S1061" s="199"/>
      <c r="T1061" s="200"/>
      <c r="AT1061" s="201" t="s">
        <v>160</v>
      </c>
      <c r="AU1061" s="201" t="s">
        <v>83</v>
      </c>
      <c r="AV1061" s="13" t="s">
        <v>83</v>
      </c>
      <c r="AW1061" s="13" t="s">
        <v>34</v>
      </c>
      <c r="AX1061" s="13" t="s">
        <v>73</v>
      </c>
      <c r="AY1061" s="201" t="s">
        <v>150</v>
      </c>
    </row>
    <row r="1062" spans="1:65" s="13" customFormat="1" ht="11.25">
      <c r="B1062" s="190"/>
      <c r="C1062" s="191"/>
      <c r="D1062" s="192" t="s">
        <v>160</v>
      </c>
      <c r="E1062" s="193" t="s">
        <v>21</v>
      </c>
      <c r="F1062" s="194" t="s">
        <v>453</v>
      </c>
      <c r="G1062" s="191"/>
      <c r="H1062" s="195">
        <v>2.3159999999999998</v>
      </c>
      <c r="I1062" s="196"/>
      <c r="J1062" s="191"/>
      <c r="K1062" s="191"/>
      <c r="L1062" s="197"/>
      <c r="M1062" s="198"/>
      <c r="N1062" s="199"/>
      <c r="O1062" s="199"/>
      <c r="P1062" s="199"/>
      <c r="Q1062" s="199"/>
      <c r="R1062" s="199"/>
      <c r="S1062" s="199"/>
      <c r="T1062" s="200"/>
      <c r="AT1062" s="201" t="s">
        <v>160</v>
      </c>
      <c r="AU1062" s="201" t="s">
        <v>83</v>
      </c>
      <c r="AV1062" s="13" t="s">
        <v>83</v>
      </c>
      <c r="AW1062" s="13" t="s">
        <v>34</v>
      </c>
      <c r="AX1062" s="13" t="s">
        <v>73</v>
      </c>
      <c r="AY1062" s="201" t="s">
        <v>150</v>
      </c>
    </row>
    <row r="1063" spans="1:65" s="13" customFormat="1" ht="11.25">
      <c r="B1063" s="190"/>
      <c r="C1063" s="191"/>
      <c r="D1063" s="192" t="s">
        <v>160</v>
      </c>
      <c r="E1063" s="193" t="s">
        <v>21</v>
      </c>
      <c r="F1063" s="194" t="s">
        <v>454</v>
      </c>
      <c r="G1063" s="191"/>
      <c r="H1063" s="195">
        <v>16.236999999999998</v>
      </c>
      <c r="I1063" s="196"/>
      <c r="J1063" s="191"/>
      <c r="K1063" s="191"/>
      <c r="L1063" s="197"/>
      <c r="M1063" s="198"/>
      <c r="N1063" s="199"/>
      <c r="O1063" s="199"/>
      <c r="P1063" s="199"/>
      <c r="Q1063" s="199"/>
      <c r="R1063" s="199"/>
      <c r="S1063" s="199"/>
      <c r="T1063" s="200"/>
      <c r="AT1063" s="201" t="s">
        <v>160</v>
      </c>
      <c r="AU1063" s="201" t="s">
        <v>83</v>
      </c>
      <c r="AV1063" s="13" t="s">
        <v>83</v>
      </c>
      <c r="AW1063" s="13" t="s">
        <v>34</v>
      </c>
      <c r="AX1063" s="13" t="s">
        <v>73</v>
      </c>
      <c r="AY1063" s="201" t="s">
        <v>150</v>
      </c>
    </row>
    <row r="1064" spans="1:65" s="13" customFormat="1" ht="11.25">
      <c r="B1064" s="190"/>
      <c r="C1064" s="191"/>
      <c r="D1064" s="192" t="s">
        <v>160</v>
      </c>
      <c r="E1064" s="193" t="s">
        <v>21</v>
      </c>
      <c r="F1064" s="194" t="s">
        <v>456</v>
      </c>
      <c r="G1064" s="191"/>
      <c r="H1064" s="195">
        <v>0.188</v>
      </c>
      <c r="I1064" s="196"/>
      <c r="J1064" s="191"/>
      <c r="K1064" s="191"/>
      <c r="L1064" s="197"/>
      <c r="M1064" s="198"/>
      <c r="N1064" s="199"/>
      <c r="O1064" s="199"/>
      <c r="P1064" s="199"/>
      <c r="Q1064" s="199"/>
      <c r="R1064" s="199"/>
      <c r="S1064" s="199"/>
      <c r="T1064" s="200"/>
      <c r="AT1064" s="201" t="s">
        <v>160</v>
      </c>
      <c r="AU1064" s="201" t="s">
        <v>83</v>
      </c>
      <c r="AV1064" s="13" t="s">
        <v>83</v>
      </c>
      <c r="AW1064" s="13" t="s">
        <v>34</v>
      </c>
      <c r="AX1064" s="13" t="s">
        <v>73</v>
      </c>
      <c r="AY1064" s="201" t="s">
        <v>150</v>
      </c>
    </row>
    <row r="1065" spans="1:65" s="13" customFormat="1" ht="11.25">
      <c r="B1065" s="190"/>
      <c r="C1065" s="191"/>
      <c r="D1065" s="192" t="s">
        <v>160</v>
      </c>
      <c r="E1065" s="193" t="s">
        <v>21</v>
      </c>
      <c r="F1065" s="194" t="s">
        <v>457</v>
      </c>
      <c r="G1065" s="191"/>
      <c r="H1065" s="195">
        <v>2.5310000000000001</v>
      </c>
      <c r="I1065" s="196"/>
      <c r="J1065" s="191"/>
      <c r="K1065" s="191"/>
      <c r="L1065" s="197"/>
      <c r="M1065" s="198"/>
      <c r="N1065" s="199"/>
      <c r="O1065" s="199"/>
      <c r="P1065" s="199"/>
      <c r="Q1065" s="199"/>
      <c r="R1065" s="199"/>
      <c r="S1065" s="199"/>
      <c r="T1065" s="200"/>
      <c r="AT1065" s="201" t="s">
        <v>160</v>
      </c>
      <c r="AU1065" s="201" t="s">
        <v>83</v>
      </c>
      <c r="AV1065" s="13" t="s">
        <v>83</v>
      </c>
      <c r="AW1065" s="13" t="s">
        <v>34</v>
      </c>
      <c r="AX1065" s="13" t="s">
        <v>73</v>
      </c>
      <c r="AY1065" s="201" t="s">
        <v>150</v>
      </c>
    </row>
    <row r="1066" spans="1:65" s="13" customFormat="1" ht="11.25">
      <c r="B1066" s="190"/>
      <c r="C1066" s="191"/>
      <c r="D1066" s="192" t="s">
        <v>160</v>
      </c>
      <c r="E1066" s="193" t="s">
        <v>21</v>
      </c>
      <c r="F1066" s="194" t="s">
        <v>458</v>
      </c>
      <c r="G1066" s="191"/>
      <c r="H1066" s="195">
        <v>22.77</v>
      </c>
      <c r="I1066" s="196"/>
      <c r="J1066" s="191"/>
      <c r="K1066" s="191"/>
      <c r="L1066" s="197"/>
      <c r="M1066" s="198"/>
      <c r="N1066" s="199"/>
      <c r="O1066" s="199"/>
      <c r="P1066" s="199"/>
      <c r="Q1066" s="199"/>
      <c r="R1066" s="199"/>
      <c r="S1066" s="199"/>
      <c r="T1066" s="200"/>
      <c r="AT1066" s="201" t="s">
        <v>160</v>
      </c>
      <c r="AU1066" s="201" t="s">
        <v>83</v>
      </c>
      <c r="AV1066" s="13" t="s">
        <v>83</v>
      </c>
      <c r="AW1066" s="13" t="s">
        <v>34</v>
      </c>
      <c r="AX1066" s="13" t="s">
        <v>73</v>
      </c>
      <c r="AY1066" s="201" t="s">
        <v>150</v>
      </c>
    </row>
    <row r="1067" spans="1:65" s="14" customFormat="1" ht="11.25">
      <c r="B1067" s="202"/>
      <c r="C1067" s="203"/>
      <c r="D1067" s="192" t="s">
        <v>160</v>
      </c>
      <c r="E1067" s="204" t="s">
        <v>21</v>
      </c>
      <c r="F1067" s="205" t="s">
        <v>162</v>
      </c>
      <c r="G1067" s="203"/>
      <c r="H1067" s="206">
        <v>147.96</v>
      </c>
      <c r="I1067" s="207"/>
      <c r="J1067" s="203"/>
      <c r="K1067" s="203"/>
      <c r="L1067" s="208"/>
      <c r="M1067" s="209"/>
      <c r="N1067" s="210"/>
      <c r="O1067" s="210"/>
      <c r="P1067" s="210"/>
      <c r="Q1067" s="210"/>
      <c r="R1067" s="210"/>
      <c r="S1067" s="210"/>
      <c r="T1067" s="211"/>
      <c r="AT1067" s="212" t="s">
        <v>160</v>
      </c>
      <c r="AU1067" s="212" t="s">
        <v>83</v>
      </c>
      <c r="AV1067" s="14" t="s">
        <v>157</v>
      </c>
      <c r="AW1067" s="14" t="s">
        <v>34</v>
      </c>
      <c r="AX1067" s="14" t="s">
        <v>81</v>
      </c>
      <c r="AY1067" s="212" t="s">
        <v>150</v>
      </c>
    </row>
    <row r="1068" spans="1:65" s="2" customFormat="1" ht="24.2" customHeight="1">
      <c r="A1068" s="37"/>
      <c r="B1068" s="38"/>
      <c r="C1068" s="172" t="s">
        <v>791</v>
      </c>
      <c r="D1068" s="172" t="s">
        <v>152</v>
      </c>
      <c r="E1068" s="173" t="s">
        <v>1277</v>
      </c>
      <c r="F1068" s="174" t="s">
        <v>1278</v>
      </c>
      <c r="G1068" s="175" t="s">
        <v>182</v>
      </c>
      <c r="H1068" s="176">
        <v>147.96</v>
      </c>
      <c r="I1068" s="177"/>
      <c r="J1068" s="178">
        <f>ROUND(I1068*H1068,2)</f>
        <v>0</v>
      </c>
      <c r="K1068" s="174" t="s">
        <v>156</v>
      </c>
      <c r="L1068" s="42"/>
      <c r="M1068" s="179" t="s">
        <v>21</v>
      </c>
      <c r="N1068" s="180" t="s">
        <v>44</v>
      </c>
      <c r="O1068" s="67"/>
      <c r="P1068" s="181">
        <f>O1068*H1068</f>
        <v>0</v>
      </c>
      <c r="Q1068" s="181">
        <v>0</v>
      </c>
      <c r="R1068" s="181">
        <f>Q1068*H1068</f>
        <v>0</v>
      </c>
      <c r="S1068" s="181">
        <v>0</v>
      </c>
      <c r="T1068" s="182">
        <f>S1068*H1068</f>
        <v>0</v>
      </c>
      <c r="U1068" s="37"/>
      <c r="V1068" s="37"/>
      <c r="W1068" s="37"/>
      <c r="X1068" s="37"/>
      <c r="Y1068" s="37"/>
      <c r="Z1068" s="37"/>
      <c r="AA1068" s="37"/>
      <c r="AB1068" s="37"/>
      <c r="AC1068" s="37"/>
      <c r="AD1068" s="37"/>
      <c r="AE1068" s="37"/>
      <c r="AR1068" s="183" t="s">
        <v>202</v>
      </c>
      <c r="AT1068" s="183" t="s">
        <v>152</v>
      </c>
      <c r="AU1068" s="183" t="s">
        <v>83</v>
      </c>
      <c r="AY1068" s="20" t="s">
        <v>150</v>
      </c>
      <c r="BE1068" s="184">
        <f>IF(N1068="základní",J1068,0)</f>
        <v>0</v>
      </c>
      <c r="BF1068" s="184">
        <f>IF(N1068="snížená",J1068,0)</f>
        <v>0</v>
      </c>
      <c r="BG1068" s="184">
        <f>IF(N1068="zákl. přenesená",J1068,0)</f>
        <v>0</v>
      </c>
      <c r="BH1068" s="184">
        <f>IF(N1068="sníž. přenesená",J1068,0)</f>
        <v>0</v>
      </c>
      <c r="BI1068" s="184">
        <f>IF(N1068="nulová",J1068,0)</f>
        <v>0</v>
      </c>
      <c r="BJ1068" s="20" t="s">
        <v>81</v>
      </c>
      <c r="BK1068" s="184">
        <f>ROUND(I1068*H1068,2)</f>
        <v>0</v>
      </c>
      <c r="BL1068" s="20" t="s">
        <v>202</v>
      </c>
      <c r="BM1068" s="183" t="s">
        <v>1279</v>
      </c>
    </row>
    <row r="1069" spans="1:65" s="2" customFormat="1" ht="11.25">
      <c r="A1069" s="37"/>
      <c r="B1069" s="38"/>
      <c r="C1069" s="39"/>
      <c r="D1069" s="185" t="s">
        <v>158</v>
      </c>
      <c r="E1069" s="39"/>
      <c r="F1069" s="186" t="s">
        <v>1280</v>
      </c>
      <c r="G1069" s="39"/>
      <c r="H1069" s="39"/>
      <c r="I1069" s="187"/>
      <c r="J1069" s="39"/>
      <c r="K1069" s="39"/>
      <c r="L1069" s="42"/>
      <c r="M1069" s="188"/>
      <c r="N1069" s="189"/>
      <c r="O1069" s="67"/>
      <c r="P1069" s="67"/>
      <c r="Q1069" s="67"/>
      <c r="R1069" s="67"/>
      <c r="S1069" s="67"/>
      <c r="T1069" s="68"/>
      <c r="U1069" s="37"/>
      <c r="V1069" s="37"/>
      <c r="W1069" s="37"/>
      <c r="X1069" s="37"/>
      <c r="Y1069" s="37"/>
      <c r="Z1069" s="37"/>
      <c r="AA1069" s="37"/>
      <c r="AB1069" s="37"/>
      <c r="AC1069" s="37"/>
      <c r="AD1069" s="37"/>
      <c r="AE1069" s="37"/>
      <c r="AT1069" s="20" t="s">
        <v>158</v>
      </c>
      <c r="AU1069" s="20" t="s">
        <v>83</v>
      </c>
    </row>
    <row r="1070" spans="1:65" s="13" customFormat="1" ht="11.25">
      <c r="B1070" s="190"/>
      <c r="C1070" s="191"/>
      <c r="D1070" s="192" t="s">
        <v>160</v>
      </c>
      <c r="E1070" s="193" t="s">
        <v>21</v>
      </c>
      <c r="F1070" s="194" t="s">
        <v>1281</v>
      </c>
      <c r="G1070" s="191"/>
      <c r="H1070" s="195">
        <v>147.96</v>
      </c>
      <c r="I1070" s="196"/>
      <c r="J1070" s="191"/>
      <c r="K1070" s="191"/>
      <c r="L1070" s="197"/>
      <c r="M1070" s="198"/>
      <c r="N1070" s="199"/>
      <c r="O1070" s="199"/>
      <c r="P1070" s="199"/>
      <c r="Q1070" s="199"/>
      <c r="R1070" s="199"/>
      <c r="S1070" s="199"/>
      <c r="T1070" s="200"/>
      <c r="AT1070" s="201" t="s">
        <v>160</v>
      </c>
      <c r="AU1070" s="201" t="s">
        <v>83</v>
      </c>
      <c r="AV1070" s="13" t="s">
        <v>83</v>
      </c>
      <c r="AW1070" s="13" t="s">
        <v>34</v>
      </c>
      <c r="AX1070" s="13" t="s">
        <v>73</v>
      </c>
      <c r="AY1070" s="201" t="s">
        <v>150</v>
      </c>
    </row>
    <row r="1071" spans="1:65" s="14" customFormat="1" ht="11.25">
      <c r="B1071" s="202"/>
      <c r="C1071" s="203"/>
      <c r="D1071" s="192" t="s">
        <v>160</v>
      </c>
      <c r="E1071" s="204" t="s">
        <v>21</v>
      </c>
      <c r="F1071" s="205" t="s">
        <v>162</v>
      </c>
      <c r="G1071" s="203"/>
      <c r="H1071" s="206">
        <v>147.96</v>
      </c>
      <c r="I1071" s="207"/>
      <c r="J1071" s="203"/>
      <c r="K1071" s="203"/>
      <c r="L1071" s="208"/>
      <c r="M1071" s="209"/>
      <c r="N1071" s="210"/>
      <c r="O1071" s="210"/>
      <c r="P1071" s="210"/>
      <c r="Q1071" s="210"/>
      <c r="R1071" s="210"/>
      <c r="S1071" s="210"/>
      <c r="T1071" s="211"/>
      <c r="AT1071" s="212" t="s">
        <v>160</v>
      </c>
      <c r="AU1071" s="212" t="s">
        <v>83</v>
      </c>
      <c r="AV1071" s="14" t="s">
        <v>157</v>
      </c>
      <c r="AW1071" s="14" t="s">
        <v>34</v>
      </c>
      <c r="AX1071" s="14" t="s">
        <v>81</v>
      </c>
      <c r="AY1071" s="212" t="s">
        <v>150</v>
      </c>
    </row>
    <row r="1072" spans="1:65" s="2" customFormat="1" ht="37.9" customHeight="1">
      <c r="A1072" s="37"/>
      <c r="B1072" s="38"/>
      <c r="C1072" s="172" t="s">
        <v>1282</v>
      </c>
      <c r="D1072" s="172" t="s">
        <v>152</v>
      </c>
      <c r="E1072" s="173" t="s">
        <v>1283</v>
      </c>
      <c r="F1072" s="174" t="s">
        <v>1284</v>
      </c>
      <c r="G1072" s="175" t="s">
        <v>182</v>
      </c>
      <c r="H1072" s="176">
        <v>147.96</v>
      </c>
      <c r="I1072" s="177"/>
      <c r="J1072" s="178">
        <f>ROUND(I1072*H1072,2)</f>
        <v>0</v>
      </c>
      <c r="K1072" s="174" t="s">
        <v>156</v>
      </c>
      <c r="L1072" s="42"/>
      <c r="M1072" s="179" t="s">
        <v>21</v>
      </c>
      <c r="N1072" s="180" t="s">
        <v>44</v>
      </c>
      <c r="O1072" s="67"/>
      <c r="P1072" s="181">
        <f>O1072*H1072</f>
        <v>0</v>
      </c>
      <c r="Q1072" s="181">
        <v>0</v>
      </c>
      <c r="R1072" s="181">
        <f>Q1072*H1072</f>
        <v>0</v>
      </c>
      <c r="S1072" s="181">
        <v>0</v>
      </c>
      <c r="T1072" s="182">
        <f>S1072*H1072</f>
        <v>0</v>
      </c>
      <c r="U1072" s="37"/>
      <c r="V1072" s="37"/>
      <c r="W1072" s="37"/>
      <c r="X1072" s="37"/>
      <c r="Y1072" s="37"/>
      <c r="Z1072" s="37"/>
      <c r="AA1072" s="37"/>
      <c r="AB1072" s="37"/>
      <c r="AC1072" s="37"/>
      <c r="AD1072" s="37"/>
      <c r="AE1072" s="37"/>
      <c r="AR1072" s="183" t="s">
        <v>202</v>
      </c>
      <c r="AT1072" s="183" t="s">
        <v>152</v>
      </c>
      <c r="AU1072" s="183" t="s">
        <v>83</v>
      </c>
      <c r="AY1072" s="20" t="s">
        <v>150</v>
      </c>
      <c r="BE1072" s="184">
        <f>IF(N1072="základní",J1072,0)</f>
        <v>0</v>
      </c>
      <c r="BF1072" s="184">
        <f>IF(N1072="snížená",J1072,0)</f>
        <v>0</v>
      </c>
      <c r="BG1072" s="184">
        <f>IF(N1072="zákl. přenesená",J1072,0)</f>
        <v>0</v>
      </c>
      <c r="BH1072" s="184">
        <f>IF(N1072="sníž. přenesená",J1072,0)</f>
        <v>0</v>
      </c>
      <c r="BI1072" s="184">
        <f>IF(N1072="nulová",J1072,0)</f>
        <v>0</v>
      </c>
      <c r="BJ1072" s="20" t="s">
        <v>81</v>
      </c>
      <c r="BK1072" s="184">
        <f>ROUND(I1072*H1072,2)</f>
        <v>0</v>
      </c>
      <c r="BL1072" s="20" t="s">
        <v>202</v>
      </c>
      <c r="BM1072" s="183" t="s">
        <v>1285</v>
      </c>
    </row>
    <row r="1073" spans="1:51" s="2" customFormat="1" ht="11.25">
      <c r="A1073" s="37"/>
      <c r="B1073" s="38"/>
      <c r="C1073" s="39"/>
      <c r="D1073" s="185" t="s">
        <v>158</v>
      </c>
      <c r="E1073" s="39"/>
      <c r="F1073" s="186" t="s">
        <v>1286</v>
      </c>
      <c r="G1073" s="39"/>
      <c r="H1073" s="39"/>
      <c r="I1073" s="187"/>
      <c r="J1073" s="39"/>
      <c r="K1073" s="39"/>
      <c r="L1073" s="42"/>
      <c r="M1073" s="188"/>
      <c r="N1073" s="189"/>
      <c r="O1073" s="67"/>
      <c r="P1073" s="67"/>
      <c r="Q1073" s="67"/>
      <c r="R1073" s="67"/>
      <c r="S1073" s="67"/>
      <c r="T1073" s="68"/>
      <c r="U1073" s="37"/>
      <c r="V1073" s="37"/>
      <c r="W1073" s="37"/>
      <c r="X1073" s="37"/>
      <c r="Y1073" s="37"/>
      <c r="Z1073" s="37"/>
      <c r="AA1073" s="37"/>
      <c r="AB1073" s="37"/>
      <c r="AC1073" s="37"/>
      <c r="AD1073" s="37"/>
      <c r="AE1073" s="37"/>
      <c r="AT1073" s="20" t="s">
        <v>158</v>
      </c>
      <c r="AU1073" s="20" t="s">
        <v>83</v>
      </c>
    </row>
    <row r="1074" spans="1:51" s="15" customFormat="1" ht="11.25">
      <c r="B1074" s="213"/>
      <c r="C1074" s="214"/>
      <c r="D1074" s="192" t="s">
        <v>160</v>
      </c>
      <c r="E1074" s="215" t="s">
        <v>21</v>
      </c>
      <c r="F1074" s="216" t="s">
        <v>185</v>
      </c>
      <c r="G1074" s="214"/>
      <c r="H1074" s="215" t="s">
        <v>21</v>
      </c>
      <c r="I1074" s="217"/>
      <c r="J1074" s="214"/>
      <c r="K1074" s="214"/>
      <c r="L1074" s="218"/>
      <c r="M1074" s="219"/>
      <c r="N1074" s="220"/>
      <c r="O1074" s="220"/>
      <c r="P1074" s="220"/>
      <c r="Q1074" s="220"/>
      <c r="R1074" s="220"/>
      <c r="S1074" s="220"/>
      <c r="T1074" s="221"/>
      <c r="AT1074" s="222" t="s">
        <v>160</v>
      </c>
      <c r="AU1074" s="222" t="s">
        <v>83</v>
      </c>
      <c r="AV1074" s="15" t="s">
        <v>81</v>
      </c>
      <c r="AW1074" s="15" t="s">
        <v>34</v>
      </c>
      <c r="AX1074" s="15" t="s">
        <v>73</v>
      </c>
      <c r="AY1074" s="222" t="s">
        <v>150</v>
      </c>
    </row>
    <row r="1075" spans="1:51" s="15" customFormat="1" ht="11.25">
      <c r="B1075" s="213"/>
      <c r="C1075" s="214"/>
      <c r="D1075" s="192" t="s">
        <v>160</v>
      </c>
      <c r="E1075" s="215" t="s">
        <v>21</v>
      </c>
      <c r="F1075" s="216" t="s">
        <v>1275</v>
      </c>
      <c r="G1075" s="214"/>
      <c r="H1075" s="215" t="s">
        <v>21</v>
      </c>
      <c r="I1075" s="217"/>
      <c r="J1075" s="214"/>
      <c r="K1075" s="214"/>
      <c r="L1075" s="218"/>
      <c r="M1075" s="219"/>
      <c r="N1075" s="220"/>
      <c r="O1075" s="220"/>
      <c r="P1075" s="220"/>
      <c r="Q1075" s="220"/>
      <c r="R1075" s="220"/>
      <c r="S1075" s="220"/>
      <c r="T1075" s="221"/>
      <c r="AT1075" s="222" t="s">
        <v>160</v>
      </c>
      <c r="AU1075" s="222" t="s">
        <v>83</v>
      </c>
      <c r="AV1075" s="15" t="s">
        <v>81</v>
      </c>
      <c r="AW1075" s="15" t="s">
        <v>34</v>
      </c>
      <c r="AX1075" s="15" t="s">
        <v>73</v>
      </c>
      <c r="AY1075" s="222" t="s">
        <v>150</v>
      </c>
    </row>
    <row r="1076" spans="1:51" s="13" customFormat="1" ht="11.25">
      <c r="B1076" s="190"/>
      <c r="C1076" s="191"/>
      <c r="D1076" s="192" t="s">
        <v>160</v>
      </c>
      <c r="E1076" s="193" t="s">
        <v>21</v>
      </c>
      <c r="F1076" s="194" t="s">
        <v>449</v>
      </c>
      <c r="G1076" s="191"/>
      <c r="H1076" s="195">
        <v>30.625</v>
      </c>
      <c r="I1076" s="196"/>
      <c r="J1076" s="191"/>
      <c r="K1076" s="191"/>
      <c r="L1076" s="197"/>
      <c r="M1076" s="198"/>
      <c r="N1076" s="199"/>
      <c r="O1076" s="199"/>
      <c r="P1076" s="199"/>
      <c r="Q1076" s="199"/>
      <c r="R1076" s="199"/>
      <c r="S1076" s="199"/>
      <c r="T1076" s="200"/>
      <c r="AT1076" s="201" t="s">
        <v>160</v>
      </c>
      <c r="AU1076" s="201" t="s">
        <v>83</v>
      </c>
      <c r="AV1076" s="13" t="s">
        <v>83</v>
      </c>
      <c r="AW1076" s="13" t="s">
        <v>34</v>
      </c>
      <c r="AX1076" s="13" t="s">
        <v>73</v>
      </c>
      <c r="AY1076" s="201" t="s">
        <v>150</v>
      </c>
    </row>
    <row r="1077" spans="1:51" s="13" customFormat="1" ht="11.25">
      <c r="B1077" s="190"/>
      <c r="C1077" s="191"/>
      <c r="D1077" s="192" t="s">
        <v>160</v>
      </c>
      <c r="E1077" s="193" t="s">
        <v>21</v>
      </c>
      <c r="F1077" s="194" t="s">
        <v>450</v>
      </c>
      <c r="G1077" s="191"/>
      <c r="H1077" s="195">
        <v>4.6500000000000004</v>
      </c>
      <c r="I1077" s="196"/>
      <c r="J1077" s="191"/>
      <c r="K1077" s="191"/>
      <c r="L1077" s="197"/>
      <c r="M1077" s="198"/>
      <c r="N1077" s="199"/>
      <c r="O1077" s="199"/>
      <c r="P1077" s="199"/>
      <c r="Q1077" s="199"/>
      <c r="R1077" s="199"/>
      <c r="S1077" s="199"/>
      <c r="T1077" s="200"/>
      <c r="AT1077" s="201" t="s">
        <v>160</v>
      </c>
      <c r="AU1077" s="201" t="s">
        <v>83</v>
      </c>
      <c r="AV1077" s="13" t="s">
        <v>83</v>
      </c>
      <c r="AW1077" s="13" t="s">
        <v>34</v>
      </c>
      <c r="AX1077" s="13" t="s">
        <v>73</v>
      </c>
      <c r="AY1077" s="201" t="s">
        <v>150</v>
      </c>
    </row>
    <row r="1078" spans="1:51" s="13" customFormat="1" ht="22.5">
      <c r="B1078" s="190"/>
      <c r="C1078" s="191"/>
      <c r="D1078" s="192" t="s">
        <v>160</v>
      </c>
      <c r="E1078" s="193" t="s">
        <v>21</v>
      </c>
      <c r="F1078" s="194" t="s">
        <v>451</v>
      </c>
      <c r="G1078" s="191"/>
      <c r="H1078" s="195">
        <v>40.18</v>
      </c>
      <c r="I1078" s="196"/>
      <c r="J1078" s="191"/>
      <c r="K1078" s="191"/>
      <c r="L1078" s="197"/>
      <c r="M1078" s="198"/>
      <c r="N1078" s="199"/>
      <c r="O1078" s="199"/>
      <c r="P1078" s="199"/>
      <c r="Q1078" s="199"/>
      <c r="R1078" s="199"/>
      <c r="S1078" s="199"/>
      <c r="T1078" s="200"/>
      <c r="AT1078" s="201" t="s">
        <v>160</v>
      </c>
      <c r="AU1078" s="201" t="s">
        <v>83</v>
      </c>
      <c r="AV1078" s="13" t="s">
        <v>83</v>
      </c>
      <c r="AW1078" s="13" t="s">
        <v>34</v>
      </c>
      <c r="AX1078" s="13" t="s">
        <v>73</v>
      </c>
      <c r="AY1078" s="201" t="s">
        <v>150</v>
      </c>
    </row>
    <row r="1079" spans="1:51" s="13" customFormat="1" ht="11.25">
      <c r="B1079" s="190"/>
      <c r="C1079" s="191"/>
      <c r="D1079" s="192" t="s">
        <v>160</v>
      </c>
      <c r="E1079" s="193" t="s">
        <v>21</v>
      </c>
      <c r="F1079" s="194" t="s">
        <v>455</v>
      </c>
      <c r="G1079" s="191"/>
      <c r="H1079" s="195">
        <v>12.09</v>
      </c>
      <c r="I1079" s="196"/>
      <c r="J1079" s="191"/>
      <c r="K1079" s="191"/>
      <c r="L1079" s="197"/>
      <c r="M1079" s="198"/>
      <c r="N1079" s="199"/>
      <c r="O1079" s="199"/>
      <c r="P1079" s="199"/>
      <c r="Q1079" s="199"/>
      <c r="R1079" s="199"/>
      <c r="S1079" s="199"/>
      <c r="T1079" s="200"/>
      <c r="AT1079" s="201" t="s">
        <v>160</v>
      </c>
      <c r="AU1079" s="201" t="s">
        <v>83</v>
      </c>
      <c r="AV1079" s="13" t="s">
        <v>83</v>
      </c>
      <c r="AW1079" s="13" t="s">
        <v>34</v>
      </c>
      <c r="AX1079" s="13" t="s">
        <v>73</v>
      </c>
      <c r="AY1079" s="201" t="s">
        <v>150</v>
      </c>
    </row>
    <row r="1080" spans="1:51" s="13" customFormat="1" ht="11.25">
      <c r="B1080" s="190"/>
      <c r="C1080" s="191"/>
      <c r="D1080" s="192" t="s">
        <v>160</v>
      </c>
      <c r="E1080" s="193" t="s">
        <v>21</v>
      </c>
      <c r="F1080" s="194" t="s">
        <v>459</v>
      </c>
      <c r="G1080" s="191"/>
      <c r="H1080" s="195">
        <v>13.702999999999999</v>
      </c>
      <c r="I1080" s="196"/>
      <c r="J1080" s="191"/>
      <c r="K1080" s="191"/>
      <c r="L1080" s="197"/>
      <c r="M1080" s="198"/>
      <c r="N1080" s="199"/>
      <c r="O1080" s="199"/>
      <c r="P1080" s="199"/>
      <c r="Q1080" s="199"/>
      <c r="R1080" s="199"/>
      <c r="S1080" s="199"/>
      <c r="T1080" s="200"/>
      <c r="AT1080" s="201" t="s">
        <v>160</v>
      </c>
      <c r="AU1080" s="201" t="s">
        <v>83</v>
      </c>
      <c r="AV1080" s="13" t="s">
        <v>83</v>
      </c>
      <c r="AW1080" s="13" t="s">
        <v>34</v>
      </c>
      <c r="AX1080" s="13" t="s">
        <v>73</v>
      </c>
      <c r="AY1080" s="201" t="s">
        <v>150</v>
      </c>
    </row>
    <row r="1081" spans="1:51" s="15" customFormat="1" ht="11.25">
      <c r="B1081" s="213"/>
      <c r="C1081" s="214"/>
      <c r="D1081" s="192" t="s">
        <v>160</v>
      </c>
      <c r="E1081" s="215" t="s">
        <v>21</v>
      </c>
      <c r="F1081" s="216" t="s">
        <v>1276</v>
      </c>
      <c r="G1081" s="214"/>
      <c r="H1081" s="215" t="s">
        <v>21</v>
      </c>
      <c r="I1081" s="217"/>
      <c r="J1081" s="214"/>
      <c r="K1081" s="214"/>
      <c r="L1081" s="218"/>
      <c r="M1081" s="219"/>
      <c r="N1081" s="220"/>
      <c r="O1081" s="220"/>
      <c r="P1081" s="220"/>
      <c r="Q1081" s="220"/>
      <c r="R1081" s="220"/>
      <c r="S1081" s="220"/>
      <c r="T1081" s="221"/>
      <c r="AT1081" s="222" t="s">
        <v>160</v>
      </c>
      <c r="AU1081" s="222" t="s">
        <v>83</v>
      </c>
      <c r="AV1081" s="15" t="s">
        <v>81</v>
      </c>
      <c r="AW1081" s="15" t="s">
        <v>34</v>
      </c>
      <c r="AX1081" s="15" t="s">
        <v>73</v>
      </c>
      <c r="AY1081" s="222" t="s">
        <v>150</v>
      </c>
    </row>
    <row r="1082" spans="1:51" s="13" customFormat="1" ht="11.25">
      <c r="B1082" s="190"/>
      <c r="C1082" s="191"/>
      <c r="D1082" s="192" t="s">
        <v>160</v>
      </c>
      <c r="E1082" s="193" t="s">
        <v>21</v>
      </c>
      <c r="F1082" s="194" t="s">
        <v>452</v>
      </c>
      <c r="G1082" s="191"/>
      <c r="H1082" s="195">
        <v>2.67</v>
      </c>
      <c r="I1082" s="196"/>
      <c r="J1082" s="191"/>
      <c r="K1082" s="191"/>
      <c r="L1082" s="197"/>
      <c r="M1082" s="198"/>
      <c r="N1082" s="199"/>
      <c r="O1082" s="199"/>
      <c r="P1082" s="199"/>
      <c r="Q1082" s="199"/>
      <c r="R1082" s="199"/>
      <c r="S1082" s="199"/>
      <c r="T1082" s="200"/>
      <c r="AT1082" s="201" t="s">
        <v>160</v>
      </c>
      <c r="AU1082" s="201" t="s">
        <v>83</v>
      </c>
      <c r="AV1082" s="13" t="s">
        <v>83</v>
      </c>
      <c r="AW1082" s="13" t="s">
        <v>34</v>
      </c>
      <c r="AX1082" s="13" t="s">
        <v>73</v>
      </c>
      <c r="AY1082" s="201" t="s">
        <v>150</v>
      </c>
    </row>
    <row r="1083" spans="1:51" s="13" customFormat="1" ht="11.25">
      <c r="B1083" s="190"/>
      <c r="C1083" s="191"/>
      <c r="D1083" s="192" t="s">
        <v>160</v>
      </c>
      <c r="E1083" s="193" t="s">
        <v>21</v>
      </c>
      <c r="F1083" s="194" t="s">
        <v>453</v>
      </c>
      <c r="G1083" s="191"/>
      <c r="H1083" s="195">
        <v>2.3159999999999998</v>
      </c>
      <c r="I1083" s="196"/>
      <c r="J1083" s="191"/>
      <c r="K1083" s="191"/>
      <c r="L1083" s="197"/>
      <c r="M1083" s="198"/>
      <c r="N1083" s="199"/>
      <c r="O1083" s="199"/>
      <c r="P1083" s="199"/>
      <c r="Q1083" s="199"/>
      <c r="R1083" s="199"/>
      <c r="S1083" s="199"/>
      <c r="T1083" s="200"/>
      <c r="AT1083" s="201" t="s">
        <v>160</v>
      </c>
      <c r="AU1083" s="201" t="s">
        <v>83</v>
      </c>
      <c r="AV1083" s="13" t="s">
        <v>83</v>
      </c>
      <c r="AW1083" s="13" t="s">
        <v>34</v>
      </c>
      <c r="AX1083" s="13" t="s">
        <v>73</v>
      </c>
      <c r="AY1083" s="201" t="s">
        <v>150</v>
      </c>
    </row>
    <row r="1084" spans="1:51" s="13" customFormat="1" ht="11.25">
      <c r="B1084" s="190"/>
      <c r="C1084" s="191"/>
      <c r="D1084" s="192" t="s">
        <v>160</v>
      </c>
      <c r="E1084" s="193" t="s">
        <v>21</v>
      </c>
      <c r="F1084" s="194" t="s">
        <v>454</v>
      </c>
      <c r="G1084" s="191"/>
      <c r="H1084" s="195">
        <v>16.236999999999998</v>
      </c>
      <c r="I1084" s="196"/>
      <c r="J1084" s="191"/>
      <c r="K1084" s="191"/>
      <c r="L1084" s="197"/>
      <c r="M1084" s="198"/>
      <c r="N1084" s="199"/>
      <c r="O1084" s="199"/>
      <c r="P1084" s="199"/>
      <c r="Q1084" s="199"/>
      <c r="R1084" s="199"/>
      <c r="S1084" s="199"/>
      <c r="T1084" s="200"/>
      <c r="AT1084" s="201" t="s">
        <v>160</v>
      </c>
      <c r="AU1084" s="201" t="s">
        <v>83</v>
      </c>
      <c r="AV1084" s="13" t="s">
        <v>83</v>
      </c>
      <c r="AW1084" s="13" t="s">
        <v>34</v>
      </c>
      <c r="AX1084" s="13" t="s">
        <v>73</v>
      </c>
      <c r="AY1084" s="201" t="s">
        <v>150</v>
      </c>
    </row>
    <row r="1085" spans="1:51" s="13" customFormat="1" ht="11.25">
      <c r="B1085" s="190"/>
      <c r="C1085" s="191"/>
      <c r="D1085" s="192" t="s">
        <v>160</v>
      </c>
      <c r="E1085" s="193" t="s">
        <v>21</v>
      </c>
      <c r="F1085" s="194" t="s">
        <v>456</v>
      </c>
      <c r="G1085" s="191"/>
      <c r="H1085" s="195">
        <v>0.188</v>
      </c>
      <c r="I1085" s="196"/>
      <c r="J1085" s="191"/>
      <c r="K1085" s="191"/>
      <c r="L1085" s="197"/>
      <c r="M1085" s="198"/>
      <c r="N1085" s="199"/>
      <c r="O1085" s="199"/>
      <c r="P1085" s="199"/>
      <c r="Q1085" s="199"/>
      <c r="R1085" s="199"/>
      <c r="S1085" s="199"/>
      <c r="T1085" s="200"/>
      <c r="AT1085" s="201" t="s">
        <v>160</v>
      </c>
      <c r="AU1085" s="201" t="s">
        <v>83</v>
      </c>
      <c r="AV1085" s="13" t="s">
        <v>83</v>
      </c>
      <c r="AW1085" s="13" t="s">
        <v>34</v>
      </c>
      <c r="AX1085" s="13" t="s">
        <v>73</v>
      </c>
      <c r="AY1085" s="201" t="s">
        <v>150</v>
      </c>
    </row>
    <row r="1086" spans="1:51" s="13" customFormat="1" ht="11.25">
      <c r="B1086" s="190"/>
      <c r="C1086" s="191"/>
      <c r="D1086" s="192" t="s">
        <v>160</v>
      </c>
      <c r="E1086" s="193" t="s">
        <v>21</v>
      </c>
      <c r="F1086" s="194" t="s">
        <v>457</v>
      </c>
      <c r="G1086" s="191"/>
      <c r="H1086" s="195">
        <v>2.5310000000000001</v>
      </c>
      <c r="I1086" s="196"/>
      <c r="J1086" s="191"/>
      <c r="K1086" s="191"/>
      <c r="L1086" s="197"/>
      <c r="M1086" s="198"/>
      <c r="N1086" s="199"/>
      <c r="O1086" s="199"/>
      <c r="P1086" s="199"/>
      <c r="Q1086" s="199"/>
      <c r="R1086" s="199"/>
      <c r="S1086" s="199"/>
      <c r="T1086" s="200"/>
      <c r="AT1086" s="201" t="s">
        <v>160</v>
      </c>
      <c r="AU1086" s="201" t="s">
        <v>83</v>
      </c>
      <c r="AV1086" s="13" t="s">
        <v>83</v>
      </c>
      <c r="AW1086" s="13" t="s">
        <v>34</v>
      </c>
      <c r="AX1086" s="13" t="s">
        <v>73</v>
      </c>
      <c r="AY1086" s="201" t="s">
        <v>150</v>
      </c>
    </row>
    <row r="1087" spans="1:51" s="13" customFormat="1" ht="11.25">
      <c r="B1087" s="190"/>
      <c r="C1087" s="191"/>
      <c r="D1087" s="192" t="s">
        <v>160</v>
      </c>
      <c r="E1087" s="193" t="s">
        <v>21</v>
      </c>
      <c r="F1087" s="194" t="s">
        <v>458</v>
      </c>
      <c r="G1087" s="191"/>
      <c r="H1087" s="195">
        <v>22.77</v>
      </c>
      <c r="I1087" s="196"/>
      <c r="J1087" s="191"/>
      <c r="K1087" s="191"/>
      <c r="L1087" s="197"/>
      <c r="M1087" s="198"/>
      <c r="N1087" s="199"/>
      <c r="O1087" s="199"/>
      <c r="P1087" s="199"/>
      <c r="Q1087" s="199"/>
      <c r="R1087" s="199"/>
      <c r="S1087" s="199"/>
      <c r="T1087" s="200"/>
      <c r="AT1087" s="201" t="s">
        <v>160</v>
      </c>
      <c r="AU1087" s="201" t="s">
        <v>83</v>
      </c>
      <c r="AV1087" s="13" t="s">
        <v>83</v>
      </c>
      <c r="AW1087" s="13" t="s">
        <v>34</v>
      </c>
      <c r="AX1087" s="13" t="s">
        <v>73</v>
      </c>
      <c r="AY1087" s="201" t="s">
        <v>150</v>
      </c>
    </row>
    <row r="1088" spans="1:51" s="14" customFormat="1" ht="11.25">
      <c r="B1088" s="202"/>
      <c r="C1088" s="203"/>
      <c r="D1088" s="192" t="s">
        <v>160</v>
      </c>
      <c r="E1088" s="204" t="s">
        <v>21</v>
      </c>
      <c r="F1088" s="205" t="s">
        <v>162</v>
      </c>
      <c r="G1088" s="203"/>
      <c r="H1088" s="206">
        <v>147.96</v>
      </c>
      <c r="I1088" s="207"/>
      <c r="J1088" s="203"/>
      <c r="K1088" s="203"/>
      <c r="L1088" s="208"/>
      <c r="M1088" s="209"/>
      <c r="N1088" s="210"/>
      <c r="O1088" s="210"/>
      <c r="P1088" s="210"/>
      <c r="Q1088" s="210"/>
      <c r="R1088" s="210"/>
      <c r="S1088" s="210"/>
      <c r="T1088" s="211"/>
      <c r="AT1088" s="212" t="s">
        <v>160</v>
      </c>
      <c r="AU1088" s="212" t="s">
        <v>83</v>
      </c>
      <c r="AV1088" s="14" t="s">
        <v>157</v>
      </c>
      <c r="AW1088" s="14" t="s">
        <v>34</v>
      </c>
      <c r="AX1088" s="14" t="s">
        <v>81</v>
      </c>
      <c r="AY1088" s="212" t="s">
        <v>150</v>
      </c>
    </row>
    <row r="1089" spans="1:65" s="2" customFormat="1" ht="37.9" customHeight="1">
      <c r="A1089" s="37"/>
      <c r="B1089" s="38"/>
      <c r="C1089" s="172" t="s">
        <v>796</v>
      </c>
      <c r="D1089" s="172" t="s">
        <v>152</v>
      </c>
      <c r="E1089" s="173" t="s">
        <v>1287</v>
      </c>
      <c r="F1089" s="174" t="s">
        <v>1288</v>
      </c>
      <c r="G1089" s="175" t="s">
        <v>182</v>
      </c>
      <c r="H1089" s="176">
        <v>101.248</v>
      </c>
      <c r="I1089" s="177"/>
      <c r="J1089" s="178">
        <f>ROUND(I1089*H1089,2)</f>
        <v>0</v>
      </c>
      <c r="K1089" s="174" t="s">
        <v>284</v>
      </c>
      <c r="L1089" s="42"/>
      <c r="M1089" s="179" t="s">
        <v>21</v>
      </c>
      <c r="N1089" s="180" t="s">
        <v>44</v>
      </c>
      <c r="O1089" s="67"/>
      <c r="P1089" s="181">
        <f>O1089*H1089</f>
        <v>0</v>
      </c>
      <c r="Q1089" s="181">
        <v>0</v>
      </c>
      <c r="R1089" s="181">
        <f>Q1089*H1089</f>
        <v>0</v>
      </c>
      <c r="S1089" s="181">
        <v>0</v>
      </c>
      <c r="T1089" s="182">
        <f>S1089*H1089</f>
        <v>0</v>
      </c>
      <c r="U1089" s="37"/>
      <c r="V1089" s="37"/>
      <c r="W1089" s="37"/>
      <c r="X1089" s="37"/>
      <c r="Y1089" s="37"/>
      <c r="Z1089" s="37"/>
      <c r="AA1089" s="37"/>
      <c r="AB1089" s="37"/>
      <c r="AC1089" s="37"/>
      <c r="AD1089" s="37"/>
      <c r="AE1089" s="37"/>
      <c r="AR1089" s="183" t="s">
        <v>202</v>
      </c>
      <c r="AT1089" s="183" t="s">
        <v>152</v>
      </c>
      <c r="AU1089" s="183" t="s">
        <v>83</v>
      </c>
      <c r="AY1089" s="20" t="s">
        <v>150</v>
      </c>
      <c r="BE1089" s="184">
        <f>IF(N1089="základní",J1089,0)</f>
        <v>0</v>
      </c>
      <c r="BF1089" s="184">
        <f>IF(N1089="snížená",J1089,0)</f>
        <v>0</v>
      </c>
      <c r="BG1089" s="184">
        <f>IF(N1089="zákl. přenesená",J1089,0)</f>
        <v>0</v>
      </c>
      <c r="BH1089" s="184">
        <f>IF(N1089="sníž. přenesená",J1089,0)</f>
        <v>0</v>
      </c>
      <c r="BI1089" s="184">
        <f>IF(N1089="nulová",J1089,0)</f>
        <v>0</v>
      </c>
      <c r="BJ1089" s="20" t="s">
        <v>81</v>
      </c>
      <c r="BK1089" s="184">
        <f>ROUND(I1089*H1089,2)</f>
        <v>0</v>
      </c>
      <c r="BL1089" s="20" t="s">
        <v>202</v>
      </c>
      <c r="BM1089" s="183" t="s">
        <v>1289</v>
      </c>
    </row>
    <row r="1090" spans="1:65" s="15" customFormat="1" ht="11.25">
      <c r="B1090" s="213"/>
      <c r="C1090" s="214"/>
      <c r="D1090" s="192" t="s">
        <v>160</v>
      </c>
      <c r="E1090" s="215" t="s">
        <v>21</v>
      </c>
      <c r="F1090" s="216" t="s">
        <v>185</v>
      </c>
      <c r="G1090" s="214"/>
      <c r="H1090" s="215" t="s">
        <v>21</v>
      </c>
      <c r="I1090" s="217"/>
      <c r="J1090" s="214"/>
      <c r="K1090" s="214"/>
      <c r="L1090" s="218"/>
      <c r="M1090" s="219"/>
      <c r="N1090" s="220"/>
      <c r="O1090" s="220"/>
      <c r="P1090" s="220"/>
      <c r="Q1090" s="220"/>
      <c r="R1090" s="220"/>
      <c r="S1090" s="220"/>
      <c r="T1090" s="221"/>
      <c r="AT1090" s="222" t="s">
        <v>160</v>
      </c>
      <c r="AU1090" s="222" t="s">
        <v>83</v>
      </c>
      <c r="AV1090" s="15" t="s">
        <v>81</v>
      </c>
      <c r="AW1090" s="15" t="s">
        <v>34</v>
      </c>
      <c r="AX1090" s="15" t="s">
        <v>73</v>
      </c>
      <c r="AY1090" s="222" t="s">
        <v>150</v>
      </c>
    </row>
    <row r="1091" spans="1:65" s="15" customFormat="1" ht="11.25">
      <c r="B1091" s="213"/>
      <c r="C1091" s="214"/>
      <c r="D1091" s="192" t="s">
        <v>160</v>
      </c>
      <c r="E1091" s="215" t="s">
        <v>21</v>
      </c>
      <c r="F1091" s="216" t="s">
        <v>1275</v>
      </c>
      <c r="G1091" s="214"/>
      <c r="H1091" s="215" t="s">
        <v>21</v>
      </c>
      <c r="I1091" s="217"/>
      <c r="J1091" s="214"/>
      <c r="K1091" s="214"/>
      <c r="L1091" s="218"/>
      <c r="M1091" s="219"/>
      <c r="N1091" s="220"/>
      <c r="O1091" s="220"/>
      <c r="P1091" s="220"/>
      <c r="Q1091" s="220"/>
      <c r="R1091" s="220"/>
      <c r="S1091" s="220"/>
      <c r="T1091" s="221"/>
      <c r="AT1091" s="222" t="s">
        <v>160</v>
      </c>
      <c r="AU1091" s="222" t="s">
        <v>83</v>
      </c>
      <c r="AV1091" s="15" t="s">
        <v>81</v>
      </c>
      <c r="AW1091" s="15" t="s">
        <v>34</v>
      </c>
      <c r="AX1091" s="15" t="s">
        <v>73</v>
      </c>
      <c r="AY1091" s="222" t="s">
        <v>150</v>
      </c>
    </row>
    <row r="1092" spans="1:65" s="13" customFormat="1" ht="11.25">
      <c r="B1092" s="190"/>
      <c r="C1092" s="191"/>
      <c r="D1092" s="192" t="s">
        <v>160</v>
      </c>
      <c r="E1092" s="193" t="s">
        <v>21</v>
      </c>
      <c r="F1092" s="194" t="s">
        <v>449</v>
      </c>
      <c r="G1092" s="191"/>
      <c r="H1092" s="195">
        <v>30.625</v>
      </c>
      <c r="I1092" s="196"/>
      <c r="J1092" s="191"/>
      <c r="K1092" s="191"/>
      <c r="L1092" s="197"/>
      <c r="M1092" s="198"/>
      <c r="N1092" s="199"/>
      <c r="O1092" s="199"/>
      <c r="P1092" s="199"/>
      <c r="Q1092" s="199"/>
      <c r="R1092" s="199"/>
      <c r="S1092" s="199"/>
      <c r="T1092" s="200"/>
      <c r="AT1092" s="201" t="s">
        <v>160</v>
      </c>
      <c r="AU1092" s="201" t="s">
        <v>83</v>
      </c>
      <c r="AV1092" s="13" t="s">
        <v>83</v>
      </c>
      <c r="AW1092" s="13" t="s">
        <v>34</v>
      </c>
      <c r="AX1092" s="13" t="s">
        <v>73</v>
      </c>
      <c r="AY1092" s="201" t="s">
        <v>150</v>
      </c>
    </row>
    <row r="1093" spans="1:65" s="13" customFormat="1" ht="11.25">
      <c r="B1093" s="190"/>
      <c r="C1093" s="191"/>
      <c r="D1093" s="192" t="s">
        <v>160</v>
      </c>
      <c r="E1093" s="193" t="s">
        <v>21</v>
      </c>
      <c r="F1093" s="194" t="s">
        <v>450</v>
      </c>
      <c r="G1093" s="191"/>
      <c r="H1093" s="195">
        <v>4.6500000000000004</v>
      </c>
      <c r="I1093" s="196"/>
      <c r="J1093" s="191"/>
      <c r="K1093" s="191"/>
      <c r="L1093" s="197"/>
      <c r="M1093" s="198"/>
      <c r="N1093" s="199"/>
      <c r="O1093" s="199"/>
      <c r="P1093" s="199"/>
      <c r="Q1093" s="199"/>
      <c r="R1093" s="199"/>
      <c r="S1093" s="199"/>
      <c r="T1093" s="200"/>
      <c r="AT1093" s="201" t="s">
        <v>160</v>
      </c>
      <c r="AU1093" s="201" t="s">
        <v>83</v>
      </c>
      <c r="AV1093" s="13" t="s">
        <v>83</v>
      </c>
      <c r="AW1093" s="13" t="s">
        <v>34</v>
      </c>
      <c r="AX1093" s="13" t="s">
        <v>73</v>
      </c>
      <c r="AY1093" s="201" t="s">
        <v>150</v>
      </c>
    </row>
    <row r="1094" spans="1:65" s="13" customFormat="1" ht="22.5">
      <c r="B1094" s="190"/>
      <c r="C1094" s="191"/>
      <c r="D1094" s="192" t="s">
        <v>160</v>
      </c>
      <c r="E1094" s="193" t="s">
        <v>21</v>
      </c>
      <c r="F1094" s="194" t="s">
        <v>451</v>
      </c>
      <c r="G1094" s="191"/>
      <c r="H1094" s="195">
        <v>40.18</v>
      </c>
      <c r="I1094" s="196"/>
      <c r="J1094" s="191"/>
      <c r="K1094" s="191"/>
      <c r="L1094" s="197"/>
      <c r="M1094" s="198"/>
      <c r="N1094" s="199"/>
      <c r="O1094" s="199"/>
      <c r="P1094" s="199"/>
      <c r="Q1094" s="199"/>
      <c r="R1094" s="199"/>
      <c r="S1094" s="199"/>
      <c r="T1094" s="200"/>
      <c r="AT1094" s="201" t="s">
        <v>160</v>
      </c>
      <c r="AU1094" s="201" t="s">
        <v>83</v>
      </c>
      <c r="AV1094" s="13" t="s">
        <v>83</v>
      </c>
      <c r="AW1094" s="13" t="s">
        <v>34</v>
      </c>
      <c r="AX1094" s="13" t="s">
        <v>73</v>
      </c>
      <c r="AY1094" s="201" t="s">
        <v>150</v>
      </c>
    </row>
    <row r="1095" spans="1:65" s="13" customFormat="1" ht="11.25">
      <c r="B1095" s="190"/>
      <c r="C1095" s="191"/>
      <c r="D1095" s="192" t="s">
        <v>160</v>
      </c>
      <c r="E1095" s="193" t="s">
        <v>21</v>
      </c>
      <c r="F1095" s="194" t="s">
        <v>455</v>
      </c>
      <c r="G1095" s="191"/>
      <c r="H1095" s="195">
        <v>12.09</v>
      </c>
      <c r="I1095" s="196"/>
      <c r="J1095" s="191"/>
      <c r="K1095" s="191"/>
      <c r="L1095" s="197"/>
      <c r="M1095" s="198"/>
      <c r="N1095" s="199"/>
      <c r="O1095" s="199"/>
      <c r="P1095" s="199"/>
      <c r="Q1095" s="199"/>
      <c r="R1095" s="199"/>
      <c r="S1095" s="199"/>
      <c r="T1095" s="200"/>
      <c r="AT1095" s="201" t="s">
        <v>160</v>
      </c>
      <c r="AU1095" s="201" t="s">
        <v>83</v>
      </c>
      <c r="AV1095" s="13" t="s">
        <v>83</v>
      </c>
      <c r="AW1095" s="13" t="s">
        <v>34</v>
      </c>
      <c r="AX1095" s="13" t="s">
        <v>73</v>
      </c>
      <c r="AY1095" s="201" t="s">
        <v>150</v>
      </c>
    </row>
    <row r="1096" spans="1:65" s="13" customFormat="1" ht="11.25">
      <c r="B1096" s="190"/>
      <c r="C1096" s="191"/>
      <c r="D1096" s="192" t="s">
        <v>160</v>
      </c>
      <c r="E1096" s="193" t="s">
        <v>21</v>
      </c>
      <c r="F1096" s="194" t="s">
        <v>459</v>
      </c>
      <c r="G1096" s="191"/>
      <c r="H1096" s="195">
        <v>13.702999999999999</v>
      </c>
      <c r="I1096" s="196"/>
      <c r="J1096" s="191"/>
      <c r="K1096" s="191"/>
      <c r="L1096" s="197"/>
      <c r="M1096" s="198"/>
      <c r="N1096" s="199"/>
      <c r="O1096" s="199"/>
      <c r="P1096" s="199"/>
      <c r="Q1096" s="199"/>
      <c r="R1096" s="199"/>
      <c r="S1096" s="199"/>
      <c r="T1096" s="200"/>
      <c r="AT1096" s="201" t="s">
        <v>160</v>
      </c>
      <c r="AU1096" s="201" t="s">
        <v>83</v>
      </c>
      <c r="AV1096" s="13" t="s">
        <v>83</v>
      </c>
      <c r="AW1096" s="13" t="s">
        <v>34</v>
      </c>
      <c r="AX1096" s="13" t="s">
        <v>73</v>
      </c>
      <c r="AY1096" s="201" t="s">
        <v>150</v>
      </c>
    </row>
    <row r="1097" spans="1:65" s="14" customFormat="1" ht="11.25">
      <c r="B1097" s="202"/>
      <c r="C1097" s="203"/>
      <c r="D1097" s="192" t="s">
        <v>160</v>
      </c>
      <c r="E1097" s="204" t="s">
        <v>21</v>
      </c>
      <c r="F1097" s="205" t="s">
        <v>162</v>
      </c>
      <c r="G1097" s="203"/>
      <c r="H1097" s="206">
        <v>101.248</v>
      </c>
      <c r="I1097" s="207"/>
      <c r="J1097" s="203"/>
      <c r="K1097" s="203"/>
      <c r="L1097" s="208"/>
      <c r="M1097" s="209"/>
      <c r="N1097" s="210"/>
      <c r="O1097" s="210"/>
      <c r="P1097" s="210"/>
      <c r="Q1097" s="210"/>
      <c r="R1097" s="210"/>
      <c r="S1097" s="210"/>
      <c r="T1097" s="211"/>
      <c r="AT1097" s="212" t="s">
        <v>160</v>
      </c>
      <c r="AU1097" s="212" t="s">
        <v>83</v>
      </c>
      <c r="AV1097" s="14" t="s">
        <v>157</v>
      </c>
      <c r="AW1097" s="14" t="s">
        <v>34</v>
      </c>
      <c r="AX1097" s="14" t="s">
        <v>81</v>
      </c>
      <c r="AY1097" s="212" t="s">
        <v>150</v>
      </c>
    </row>
    <row r="1098" spans="1:65" s="2" customFormat="1" ht="44.25" customHeight="1">
      <c r="A1098" s="37"/>
      <c r="B1098" s="38"/>
      <c r="C1098" s="223" t="s">
        <v>1290</v>
      </c>
      <c r="D1098" s="223" t="s">
        <v>301</v>
      </c>
      <c r="E1098" s="224" t="s">
        <v>1291</v>
      </c>
      <c r="F1098" s="225" t="s">
        <v>1292</v>
      </c>
      <c r="G1098" s="226" t="s">
        <v>182</v>
      </c>
      <c r="H1098" s="227">
        <v>227.839</v>
      </c>
      <c r="I1098" s="228"/>
      <c r="J1098" s="229">
        <f>ROUND(I1098*H1098,2)</f>
        <v>0</v>
      </c>
      <c r="K1098" s="225" t="s">
        <v>156</v>
      </c>
      <c r="L1098" s="230"/>
      <c r="M1098" s="231" t="s">
        <v>21</v>
      </c>
      <c r="N1098" s="232" t="s">
        <v>44</v>
      </c>
      <c r="O1098" s="67"/>
      <c r="P1098" s="181">
        <f>O1098*H1098</f>
        <v>0</v>
      </c>
      <c r="Q1098" s="181">
        <v>0</v>
      </c>
      <c r="R1098" s="181">
        <f>Q1098*H1098</f>
        <v>0</v>
      </c>
      <c r="S1098" s="181">
        <v>0</v>
      </c>
      <c r="T1098" s="182">
        <f>S1098*H1098</f>
        <v>0</v>
      </c>
      <c r="U1098" s="37"/>
      <c r="V1098" s="37"/>
      <c r="W1098" s="37"/>
      <c r="X1098" s="37"/>
      <c r="Y1098" s="37"/>
      <c r="Z1098" s="37"/>
      <c r="AA1098" s="37"/>
      <c r="AB1098" s="37"/>
      <c r="AC1098" s="37"/>
      <c r="AD1098" s="37"/>
      <c r="AE1098" s="37"/>
      <c r="AR1098" s="183" t="s">
        <v>277</v>
      </c>
      <c r="AT1098" s="183" t="s">
        <v>301</v>
      </c>
      <c r="AU1098" s="183" t="s">
        <v>83</v>
      </c>
      <c r="AY1098" s="20" t="s">
        <v>150</v>
      </c>
      <c r="BE1098" s="184">
        <f>IF(N1098="základní",J1098,0)</f>
        <v>0</v>
      </c>
      <c r="BF1098" s="184">
        <f>IF(N1098="snížená",J1098,0)</f>
        <v>0</v>
      </c>
      <c r="BG1098" s="184">
        <f>IF(N1098="zákl. přenesená",J1098,0)</f>
        <v>0</v>
      </c>
      <c r="BH1098" s="184">
        <f>IF(N1098="sníž. přenesená",J1098,0)</f>
        <v>0</v>
      </c>
      <c r="BI1098" s="184">
        <f>IF(N1098="nulová",J1098,0)</f>
        <v>0</v>
      </c>
      <c r="BJ1098" s="20" t="s">
        <v>81</v>
      </c>
      <c r="BK1098" s="184">
        <f>ROUND(I1098*H1098,2)</f>
        <v>0</v>
      </c>
      <c r="BL1098" s="20" t="s">
        <v>202</v>
      </c>
      <c r="BM1098" s="183" t="s">
        <v>1293</v>
      </c>
    </row>
    <row r="1099" spans="1:65" s="15" customFormat="1" ht="11.25">
      <c r="B1099" s="213"/>
      <c r="C1099" s="214"/>
      <c r="D1099" s="192" t="s">
        <v>160</v>
      </c>
      <c r="E1099" s="215" t="s">
        <v>21</v>
      </c>
      <c r="F1099" s="216" t="s">
        <v>185</v>
      </c>
      <c r="G1099" s="214"/>
      <c r="H1099" s="215" t="s">
        <v>21</v>
      </c>
      <c r="I1099" s="217"/>
      <c r="J1099" s="214"/>
      <c r="K1099" s="214"/>
      <c r="L1099" s="218"/>
      <c r="M1099" s="219"/>
      <c r="N1099" s="220"/>
      <c r="O1099" s="220"/>
      <c r="P1099" s="220"/>
      <c r="Q1099" s="220"/>
      <c r="R1099" s="220"/>
      <c r="S1099" s="220"/>
      <c r="T1099" s="221"/>
      <c r="AT1099" s="222" t="s">
        <v>160</v>
      </c>
      <c r="AU1099" s="222" t="s">
        <v>83</v>
      </c>
      <c r="AV1099" s="15" t="s">
        <v>81</v>
      </c>
      <c r="AW1099" s="15" t="s">
        <v>34</v>
      </c>
      <c r="AX1099" s="15" t="s">
        <v>73</v>
      </c>
      <c r="AY1099" s="222" t="s">
        <v>150</v>
      </c>
    </row>
    <row r="1100" spans="1:65" s="15" customFormat="1" ht="11.25">
      <c r="B1100" s="213"/>
      <c r="C1100" s="214"/>
      <c r="D1100" s="192" t="s">
        <v>160</v>
      </c>
      <c r="E1100" s="215" t="s">
        <v>21</v>
      </c>
      <c r="F1100" s="216" t="s">
        <v>1275</v>
      </c>
      <c r="G1100" s="214"/>
      <c r="H1100" s="215" t="s">
        <v>21</v>
      </c>
      <c r="I1100" s="217"/>
      <c r="J1100" s="214"/>
      <c r="K1100" s="214"/>
      <c r="L1100" s="218"/>
      <c r="M1100" s="219"/>
      <c r="N1100" s="220"/>
      <c r="O1100" s="220"/>
      <c r="P1100" s="220"/>
      <c r="Q1100" s="220"/>
      <c r="R1100" s="220"/>
      <c r="S1100" s="220"/>
      <c r="T1100" s="221"/>
      <c r="AT1100" s="222" t="s">
        <v>160</v>
      </c>
      <c r="AU1100" s="222" t="s">
        <v>83</v>
      </c>
      <c r="AV1100" s="15" t="s">
        <v>81</v>
      </c>
      <c r="AW1100" s="15" t="s">
        <v>34</v>
      </c>
      <c r="AX1100" s="15" t="s">
        <v>73</v>
      </c>
      <c r="AY1100" s="222" t="s">
        <v>150</v>
      </c>
    </row>
    <row r="1101" spans="1:65" s="13" customFormat="1" ht="11.25">
      <c r="B1101" s="190"/>
      <c r="C1101" s="191"/>
      <c r="D1101" s="192" t="s">
        <v>160</v>
      </c>
      <c r="E1101" s="193" t="s">
        <v>21</v>
      </c>
      <c r="F1101" s="194" t="s">
        <v>449</v>
      </c>
      <c r="G1101" s="191"/>
      <c r="H1101" s="195">
        <v>30.625</v>
      </c>
      <c r="I1101" s="196"/>
      <c r="J1101" s="191"/>
      <c r="K1101" s="191"/>
      <c r="L1101" s="197"/>
      <c r="M1101" s="198"/>
      <c r="N1101" s="199"/>
      <c r="O1101" s="199"/>
      <c r="P1101" s="199"/>
      <c r="Q1101" s="199"/>
      <c r="R1101" s="199"/>
      <c r="S1101" s="199"/>
      <c r="T1101" s="200"/>
      <c r="AT1101" s="201" t="s">
        <v>160</v>
      </c>
      <c r="AU1101" s="201" t="s">
        <v>83</v>
      </c>
      <c r="AV1101" s="13" t="s">
        <v>83</v>
      </c>
      <c r="AW1101" s="13" t="s">
        <v>34</v>
      </c>
      <c r="AX1101" s="13" t="s">
        <v>73</v>
      </c>
      <c r="AY1101" s="201" t="s">
        <v>150</v>
      </c>
    </row>
    <row r="1102" spans="1:65" s="13" customFormat="1" ht="11.25">
      <c r="B1102" s="190"/>
      <c r="C1102" s="191"/>
      <c r="D1102" s="192" t="s">
        <v>160</v>
      </c>
      <c r="E1102" s="193" t="s">
        <v>21</v>
      </c>
      <c r="F1102" s="194" t="s">
        <v>450</v>
      </c>
      <c r="G1102" s="191"/>
      <c r="H1102" s="195">
        <v>4.6500000000000004</v>
      </c>
      <c r="I1102" s="196"/>
      <c r="J1102" s="191"/>
      <c r="K1102" s="191"/>
      <c r="L1102" s="197"/>
      <c r="M1102" s="198"/>
      <c r="N1102" s="199"/>
      <c r="O1102" s="199"/>
      <c r="P1102" s="199"/>
      <c r="Q1102" s="199"/>
      <c r="R1102" s="199"/>
      <c r="S1102" s="199"/>
      <c r="T1102" s="200"/>
      <c r="AT1102" s="201" t="s">
        <v>160</v>
      </c>
      <c r="AU1102" s="201" t="s">
        <v>83</v>
      </c>
      <c r="AV1102" s="13" t="s">
        <v>83</v>
      </c>
      <c r="AW1102" s="13" t="s">
        <v>34</v>
      </c>
      <c r="AX1102" s="13" t="s">
        <v>73</v>
      </c>
      <c r="AY1102" s="201" t="s">
        <v>150</v>
      </c>
    </row>
    <row r="1103" spans="1:65" s="13" customFormat="1" ht="22.5">
      <c r="B1103" s="190"/>
      <c r="C1103" s="191"/>
      <c r="D1103" s="192" t="s">
        <v>160</v>
      </c>
      <c r="E1103" s="193" t="s">
        <v>21</v>
      </c>
      <c r="F1103" s="194" t="s">
        <v>451</v>
      </c>
      <c r="G1103" s="191"/>
      <c r="H1103" s="195">
        <v>40.18</v>
      </c>
      <c r="I1103" s="196"/>
      <c r="J1103" s="191"/>
      <c r="K1103" s="191"/>
      <c r="L1103" s="197"/>
      <c r="M1103" s="198"/>
      <c r="N1103" s="199"/>
      <c r="O1103" s="199"/>
      <c r="P1103" s="199"/>
      <c r="Q1103" s="199"/>
      <c r="R1103" s="199"/>
      <c r="S1103" s="199"/>
      <c r="T1103" s="200"/>
      <c r="AT1103" s="201" t="s">
        <v>160</v>
      </c>
      <c r="AU1103" s="201" t="s">
        <v>83</v>
      </c>
      <c r="AV1103" s="13" t="s">
        <v>83</v>
      </c>
      <c r="AW1103" s="13" t="s">
        <v>34</v>
      </c>
      <c r="AX1103" s="13" t="s">
        <v>73</v>
      </c>
      <c r="AY1103" s="201" t="s">
        <v>150</v>
      </c>
    </row>
    <row r="1104" spans="1:65" s="13" customFormat="1" ht="11.25">
      <c r="B1104" s="190"/>
      <c r="C1104" s="191"/>
      <c r="D1104" s="192" t="s">
        <v>160</v>
      </c>
      <c r="E1104" s="193" t="s">
        <v>21</v>
      </c>
      <c r="F1104" s="194" t="s">
        <v>455</v>
      </c>
      <c r="G1104" s="191"/>
      <c r="H1104" s="195">
        <v>12.09</v>
      </c>
      <c r="I1104" s="196"/>
      <c r="J1104" s="191"/>
      <c r="K1104" s="191"/>
      <c r="L1104" s="197"/>
      <c r="M1104" s="198"/>
      <c r="N1104" s="199"/>
      <c r="O1104" s="199"/>
      <c r="P1104" s="199"/>
      <c r="Q1104" s="199"/>
      <c r="R1104" s="199"/>
      <c r="S1104" s="199"/>
      <c r="T1104" s="200"/>
      <c r="AT1104" s="201" t="s">
        <v>160</v>
      </c>
      <c r="AU1104" s="201" t="s">
        <v>83</v>
      </c>
      <c r="AV1104" s="13" t="s">
        <v>83</v>
      </c>
      <c r="AW1104" s="13" t="s">
        <v>34</v>
      </c>
      <c r="AX1104" s="13" t="s">
        <v>73</v>
      </c>
      <c r="AY1104" s="201" t="s">
        <v>150</v>
      </c>
    </row>
    <row r="1105" spans="1:65" s="13" customFormat="1" ht="11.25">
      <c r="B1105" s="190"/>
      <c r="C1105" s="191"/>
      <c r="D1105" s="192" t="s">
        <v>160</v>
      </c>
      <c r="E1105" s="193" t="s">
        <v>21</v>
      </c>
      <c r="F1105" s="194" t="s">
        <v>459</v>
      </c>
      <c r="G1105" s="191"/>
      <c r="H1105" s="195">
        <v>13.702999999999999</v>
      </c>
      <c r="I1105" s="196"/>
      <c r="J1105" s="191"/>
      <c r="K1105" s="191"/>
      <c r="L1105" s="197"/>
      <c r="M1105" s="198"/>
      <c r="N1105" s="199"/>
      <c r="O1105" s="199"/>
      <c r="P1105" s="199"/>
      <c r="Q1105" s="199"/>
      <c r="R1105" s="199"/>
      <c r="S1105" s="199"/>
      <c r="T1105" s="200"/>
      <c r="AT1105" s="201" t="s">
        <v>160</v>
      </c>
      <c r="AU1105" s="201" t="s">
        <v>83</v>
      </c>
      <c r="AV1105" s="13" t="s">
        <v>83</v>
      </c>
      <c r="AW1105" s="13" t="s">
        <v>34</v>
      </c>
      <c r="AX1105" s="13" t="s">
        <v>73</v>
      </c>
      <c r="AY1105" s="201" t="s">
        <v>150</v>
      </c>
    </row>
    <row r="1106" spans="1:65" s="16" customFormat="1" ht="11.25">
      <c r="B1106" s="233"/>
      <c r="C1106" s="234"/>
      <c r="D1106" s="192" t="s">
        <v>160</v>
      </c>
      <c r="E1106" s="235" t="s">
        <v>21</v>
      </c>
      <c r="F1106" s="236" t="s">
        <v>323</v>
      </c>
      <c r="G1106" s="234"/>
      <c r="H1106" s="237">
        <v>101.248</v>
      </c>
      <c r="I1106" s="238"/>
      <c r="J1106" s="234"/>
      <c r="K1106" s="234"/>
      <c r="L1106" s="239"/>
      <c r="M1106" s="240"/>
      <c r="N1106" s="241"/>
      <c r="O1106" s="241"/>
      <c r="P1106" s="241"/>
      <c r="Q1106" s="241"/>
      <c r="R1106" s="241"/>
      <c r="S1106" s="241"/>
      <c r="T1106" s="242"/>
      <c r="AT1106" s="243" t="s">
        <v>160</v>
      </c>
      <c r="AU1106" s="243" t="s">
        <v>83</v>
      </c>
      <c r="AV1106" s="16" t="s">
        <v>168</v>
      </c>
      <c r="AW1106" s="16" t="s">
        <v>34</v>
      </c>
      <c r="AX1106" s="16" t="s">
        <v>73</v>
      </c>
      <c r="AY1106" s="243" t="s">
        <v>150</v>
      </c>
    </row>
    <row r="1107" spans="1:65" s="13" customFormat="1" ht="11.25">
      <c r="B1107" s="190"/>
      <c r="C1107" s="191"/>
      <c r="D1107" s="192" t="s">
        <v>160</v>
      </c>
      <c r="E1107" s="193" t="s">
        <v>21</v>
      </c>
      <c r="F1107" s="194" t="s">
        <v>1294</v>
      </c>
      <c r="G1107" s="191"/>
      <c r="H1107" s="195">
        <v>111.373</v>
      </c>
      <c r="I1107" s="196"/>
      <c r="J1107" s="191"/>
      <c r="K1107" s="191"/>
      <c r="L1107" s="197"/>
      <c r="M1107" s="198"/>
      <c r="N1107" s="199"/>
      <c r="O1107" s="199"/>
      <c r="P1107" s="199"/>
      <c r="Q1107" s="199"/>
      <c r="R1107" s="199"/>
      <c r="S1107" s="199"/>
      <c r="T1107" s="200"/>
      <c r="AT1107" s="201" t="s">
        <v>160</v>
      </c>
      <c r="AU1107" s="201" t="s">
        <v>83</v>
      </c>
      <c r="AV1107" s="13" t="s">
        <v>83</v>
      </c>
      <c r="AW1107" s="13" t="s">
        <v>34</v>
      </c>
      <c r="AX1107" s="13" t="s">
        <v>73</v>
      </c>
      <c r="AY1107" s="201" t="s">
        <v>150</v>
      </c>
    </row>
    <row r="1108" spans="1:65" s="13" customFormat="1" ht="11.25">
      <c r="B1108" s="190"/>
      <c r="C1108" s="191"/>
      <c r="D1108" s="192" t="s">
        <v>160</v>
      </c>
      <c r="E1108" s="193" t="s">
        <v>21</v>
      </c>
      <c r="F1108" s="194" t="s">
        <v>1295</v>
      </c>
      <c r="G1108" s="191"/>
      <c r="H1108" s="195">
        <v>15.218</v>
      </c>
      <c r="I1108" s="196"/>
      <c r="J1108" s="191"/>
      <c r="K1108" s="191"/>
      <c r="L1108" s="197"/>
      <c r="M1108" s="198"/>
      <c r="N1108" s="199"/>
      <c r="O1108" s="199"/>
      <c r="P1108" s="199"/>
      <c r="Q1108" s="199"/>
      <c r="R1108" s="199"/>
      <c r="S1108" s="199"/>
      <c r="T1108" s="200"/>
      <c r="AT1108" s="201" t="s">
        <v>160</v>
      </c>
      <c r="AU1108" s="201" t="s">
        <v>83</v>
      </c>
      <c r="AV1108" s="13" t="s">
        <v>83</v>
      </c>
      <c r="AW1108" s="13" t="s">
        <v>34</v>
      </c>
      <c r="AX1108" s="13" t="s">
        <v>73</v>
      </c>
      <c r="AY1108" s="201" t="s">
        <v>150</v>
      </c>
    </row>
    <row r="1109" spans="1:65" s="14" customFormat="1" ht="11.25">
      <c r="B1109" s="202"/>
      <c r="C1109" s="203"/>
      <c r="D1109" s="192" t="s">
        <v>160</v>
      </c>
      <c r="E1109" s="204" t="s">
        <v>21</v>
      </c>
      <c r="F1109" s="205" t="s">
        <v>162</v>
      </c>
      <c r="G1109" s="203"/>
      <c r="H1109" s="206">
        <v>227.839</v>
      </c>
      <c r="I1109" s="207"/>
      <c r="J1109" s="203"/>
      <c r="K1109" s="203"/>
      <c r="L1109" s="208"/>
      <c r="M1109" s="209"/>
      <c r="N1109" s="210"/>
      <c r="O1109" s="210"/>
      <c r="P1109" s="210"/>
      <c r="Q1109" s="210"/>
      <c r="R1109" s="210"/>
      <c r="S1109" s="210"/>
      <c r="T1109" s="211"/>
      <c r="AT1109" s="212" t="s">
        <v>160</v>
      </c>
      <c r="AU1109" s="212" t="s">
        <v>83</v>
      </c>
      <c r="AV1109" s="14" t="s">
        <v>157</v>
      </c>
      <c r="AW1109" s="14" t="s">
        <v>34</v>
      </c>
      <c r="AX1109" s="14" t="s">
        <v>81</v>
      </c>
      <c r="AY1109" s="212" t="s">
        <v>150</v>
      </c>
    </row>
    <row r="1110" spans="1:65" s="2" customFormat="1" ht="37.9" customHeight="1">
      <c r="A1110" s="37"/>
      <c r="B1110" s="38"/>
      <c r="C1110" s="172" t="s">
        <v>801</v>
      </c>
      <c r="D1110" s="172" t="s">
        <v>152</v>
      </c>
      <c r="E1110" s="173" t="s">
        <v>1296</v>
      </c>
      <c r="F1110" s="174" t="s">
        <v>1297</v>
      </c>
      <c r="G1110" s="175" t="s">
        <v>182</v>
      </c>
      <c r="H1110" s="176">
        <v>46.712000000000003</v>
      </c>
      <c r="I1110" s="177"/>
      <c r="J1110" s="178">
        <f>ROUND(I1110*H1110,2)</f>
        <v>0</v>
      </c>
      <c r="K1110" s="174" t="s">
        <v>284</v>
      </c>
      <c r="L1110" s="42"/>
      <c r="M1110" s="179" t="s">
        <v>21</v>
      </c>
      <c r="N1110" s="180" t="s">
        <v>44</v>
      </c>
      <c r="O1110" s="67"/>
      <c r="P1110" s="181">
        <f>O1110*H1110</f>
        <v>0</v>
      </c>
      <c r="Q1110" s="181">
        <v>0</v>
      </c>
      <c r="R1110" s="181">
        <f>Q1110*H1110</f>
        <v>0</v>
      </c>
      <c r="S1110" s="181">
        <v>0</v>
      </c>
      <c r="T1110" s="182">
        <f>S1110*H1110</f>
        <v>0</v>
      </c>
      <c r="U1110" s="37"/>
      <c r="V1110" s="37"/>
      <c r="W1110" s="37"/>
      <c r="X1110" s="37"/>
      <c r="Y1110" s="37"/>
      <c r="Z1110" s="37"/>
      <c r="AA1110" s="37"/>
      <c r="AB1110" s="37"/>
      <c r="AC1110" s="37"/>
      <c r="AD1110" s="37"/>
      <c r="AE1110" s="37"/>
      <c r="AR1110" s="183" t="s">
        <v>202</v>
      </c>
      <c r="AT1110" s="183" t="s">
        <v>152</v>
      </c>
      <c r="AU1110" s="183" t="s">
        <v>83</v>
      </c>
      <c r="AY1110" s="20" t="s">
        <v>150</v>
      </c>
      <c r="BE1110" s="184">
        <f>IF(N1110="základní",J1110,0)</f>
        <v>0</v>
      </c>
      <c r="BF1110" s="184">
        <f>IF(N1110="snížená",J1110,0)</f>
        <v>0</v>
      </c>
      <c r="BG1110" s="184">
        <f>IF(N1110="zákl. přenesená",J1110,0)</f>
        <v>0</v>
      </c>
      <c r="BH1110" s="184">
        <f>IF(N1110="sníž. přenesená",J1110,0)</f>
        <v>0</v>
      </c>
      <c r="BI1110" s="184">
        <f>IF(N1110="nulová",J1110,0)</f>
        <v>0</v>
      </c>
      <c r="BJ1110" s="20" t="s">
        <v>81</v>
      </c>
      <c r="BK1110" s="184">
        <f>ROUND(I1110*H1110,2)</f>
        <v>0</v>
      </c>
      <c r="BL1110" s="20" t="s">
        <v>202</v>
      </c>
      <c r="BM1110" s="183" t="s">
        <v>1298</v>
      </c>
    </row>
    <row r="1111" spans="1:65" s="15" customFormat="1" ht="11.25">
      <c r="B1111" s="213"/>
      <c r="C1111" s="214"/>
      <c r="D1111" s="192" t="s">
        <v>160</v>
      </c>
      <c r="E1111" s="215" t="s">
        <v>21</v>
      </c>
      <c r="F1111" s="216" t="s">
        <v>1276</v>
      </c>
      <c r="G1111" s="214"/>
      <c r="H1111" s="215" t="s">
        <v>21</v>
      </c>
      <c r="I1111" s="217"/>
      <c r="J1111" s="214"/>
      <c r="K1111" s="214"/>
      <c r="L1111" s="218"/>
      <c r="M1111" s="219"/>
      <c r="N1111" s="220"/>
      <c r="O1111" s="220"/>
      <c r="P1111" s="220"/>
      <c r="Q1111" s="220"/>
      <c r="R1111" s="220"/>
      <c r="S1111" s="220"/>
      <c r="T1111" s="221"/>
      <c r="AT1111" s="222" t="s">
        <v>160</v>
      </c>
      <c r="AU1111" s="222" t="s">
        <v>83</v>
      </c>
      <c r="AV1111" s="15" t="s">
        <v>81</v>
      </c>
      <c r="AW1111" s="15" t="s">
        <v>34</v>
      </c>
      <c r="AX1111" s="15" t="s">
        <v>73</v>
      </c>
      <c r="AY1111" s="222" t="s">
        <v>150</v>
      </c>
    </row>
    <row r="1112" spans="1:65" s="13" customFormat="1" ht="11.25">
      <c r="B1112" s="190"/>
      <c r="C1112" s="191"/>
      <c r="D1112" s="192" t="s">
        <v>160</v>
      </c>
      <c r="E1112" s="193" t="s">
        <v>21</v>
      </c>
      <c r="F1112" s="194" t="s">
        <v>452</v>
      </c>
      <c r="G1112" s="191"/>
      <c r="H1112" s="195">
        <v>2.67</v>
      </c>
      <c r="I1112" s="196"/>
      <c r="J1112" s="191"/>
      <c r="K1112" s="191"/>
      <c r="L1112" s="197"/>
      <c r="M1112" s="198"/>
      <c r="N1112" s="199"/>
      <c r="O1112" s="199"/>
      <c r="P1112" s="199"/>
      <c r="Q1112" s="199"/>
      <c r="R1112" s="199"/>
      <c r="S1112" s="199"/>
      <c r="T1112" s="200"/>
      <c r="AT1112" s="201" t="s">
        <v>160</v>
      </c>
      <c r="AU1112" s="201" t="s">
        <v>83</v>
      </c>
      <c r="AV1112" s="13" t="s">
        <v>83</v>
      </c>
      <c r="AW1112" s="13" t="s">
        <v>34</v>
      </c>
      <c r="AX1112" s="13" t="s">
        <v>73</v>
      </c>
      <c r="AY1112" s="201" t="s">
        <v>150</v>
      </c>
    </row>
    <row r="1113" spans="1:65" s="13" customFormat="1" ht="11.25">
      <c r="B1113" s="190"/>
      <c r="C1113" s="191"/>
      <c r="D1113" s="192" t="s">
        <v>160</v>
      </c>
      <c r="E1113" s="193" t="s">
        <v>21</v>
      </c>
      <c r="F1113" s="194" t="s">
        <v>453</v>
      </c>
      <c r="G1113" s="191"/>
      <c r="H1113" s="195">
        <v>2.3159999999999998</v>
      </c>
      <c r="I1113" s="196"/>
      <c r="J1113" s="191"/>
      <c r="K1113" s="191"/>
      <c r="L1113" s="197"/>
      <c r="M1113" s="198"/>
      <c r="N1113" s="199"/>
      <c r="O1113" s="199"/>
      <c r="P1113" s="199"/>
      <c r="Q1113" s="199"/>
      <c r="R1113" s="199"/>
      <c r="S1113" s="199"/>
      <c r="T1113" s="200"/>
      <c r="AT1113" s="201" t="s">
        <v>160</v>
      </c>
      <c r="AU1113" s="201" t="s">
        <v>83</v>
      </c>
      <c r="AV1113" s="13" t="s">
        <v>83</v>
      </c>
      <c r="AW1113" s="13" t="s">
        <v>34</v>
      </c>
      <c r="AX1113" s="13" t="s">
        <v>73</v>
      </c>
      <c r="AY1113" s="201" t="s">
        <v>150</v>
      </c>
    </row>
    <row r="1114" spans="1:65" s="13" customFormat="1" ht="11.25">
      <c r="B1114" s="190"/>
      <c r="C1114" s="191"/>
      <c r="D1114" s="192" t="s">
        <v>160</v>
      </c>
      <c r="E1114" s="193" t="s">
        <v>21</v>
      </c>
      <c r="F1114" s="194" t="s">
        <v>454</v>
      </c>
      <c r="G1114" s="191"/>
      <c r="H1114" s="195">
        <v>16.236999999999998</v>
      </c>
      <c r="I1114" s="196"/>
      <c r="J1114" s="191"/>
      <c r="K1114" s="191"/>
      <c r="L1114" s="197"/>
      <c r="M1114" s="198"/>
      <c r="N1114" s="199"/>
      <c r="O1114" s="199"/>
      <c r="P1114" s="199"/>
      <c r="Q1114" s="199"/>
      <c r="R1114" s="199"/>
      <c r="S1114" s="199"/>
      <c r="T1114" s="200"/>
      <c r="AT1114" s="201" t="s">
        <v>160</v>
      </c>
      <c r="AU1114" s="201" t="s">
        <v>83</v>
      </c>
      <c r="AV1114" s="13" t="s">
        <v>83</v>
      </c>
      <c r="AW1114" s="13" t="s">
        <v>34</v>
      </c>
      <c r="AX1114" s="13" t="s">
        <v>73</v>
      </c>
      <c r="AY1114" s="201" t="s">
        <v>150</v>
      </c>
    </row>
    <row r="1115" spans="1:65" s="13" customFormat="1" ht="11.25">
      <c r="B1115" s="190"/>
      <c r="C1115" s="191"/>
      <c r="D1115" s="192" t="s">
        <v>160</v>
      </c>
      <c r="E1115" s="193" t="s">
        <v>21</v>
      </c>
      <c r="F1115" s="194" t="s">
        <v>456</v>
      </c>
      <c r="G1115" s="191"/>
      <c r="H1115" s="195">
        <v>0.188</v>
      </c>
      <c r="I1115" s="196"/>
      <c r="J1115" s="191"/>
      <c r="K1115" s="191"/>
      <c r="L1115" s="197"/>
      <c r="M1115" s="198"/>
      <c r="N1115" s="199"/>
      <c r="O1115" s="199"/>
      <c r="P1115" s="199"/>
      <c r="Q1115" s="199"/>
      <c r="R1115" s="199"/>
      <c r="S1115" s="199"/>
      <c r="T1115" s="200"/>
      <c r="AT1115" s="201" t="s">
        <v>160</v>
      </c>
      <c r="AU1115" s="201" t="s">
        <v>83</v>
      </c>
      <c r="AV1115" s="13" t="s">
        <v>83</v>
      </c>
      <c r="AW1115" s="13" t="s">
        <v>34</v>
      </c>
      <c r="AX1115" s="13" t="s">
        <v>73</v>
      </c>
      <c r="AY1115" s="201" t="s">
        <v>150</v>
      </c>
    </row>
    <row r="1116" spans="1:65" s="13" customFormat="1" ht="11.25">
      <c r="B1116" s="190"/>
      <c r="C1116" s="191"/>
      <c r="D1116" s="192" t="s">
        <v>160</v>
      </c>
      <c r="E1116" s="193" t="s">
        <v>21</v>
      </c>
      <c r="F1116" s="194" t="s">
        <v>457</v>
      </c>
      <c r="G1116" s="191"/>
      <c r="H1116" s="195">
        <v>2.5310000000000001</v>
      </c>
      <c r="I1116" s="196"/>
      <c r="J1116" s="191"/>
      <c r="K1116" s="191"/>
      <c r="L1116" s="197"/>
      <c r="M1116" s="198"/>
      <c r="N1116" s="199"/>
      <c r="O1116" s="199"/>
      <c r="P1116" s="199"/>
      <c r="Q1116" s="199"/>
      <c r="R1116" s="199"/>
      <c r="S1116" s="199"/>
      <c r="T1116" s="200"/>
      <c r="AT1116" s="201" t="s">
        <v>160</v>
      </c>
      <c r="AU1116" s="201" t="s">
        <v>83</v>
      </c>
      <c r="AV1116" s="13" t="s">
        <v>83</v>
      </c>
      <c r="AW1116" s="13" t="s">
        <v>34</v>
      </c>
      <c r="AX1116" s="13" t="s">
        <v>73</v>
      </c>
      <c r="AY1116" s="201" t="s">
        <v>150</v>
      </c>
    </row>
    <row r="1117" spans="1:65" s="13" customFormat="1" ht="11.25">
      <c r="B1117" s="190"/>
      <c r="C1117" s="191"/>
      <c r="D1117" s="192" t="s">
        <v>160</v>
      </c>
      <c r="E1117" s="193" t="s">
        <v>21</v>
      </c>
      <c r="F1117" s="194" t="s">
        <v>458</v>
      </c>
      <c r="G1117" s="191"/>
      <c r="H1117" s="195">
        <v>22.77</v>
      </c>
      <c r="I1117" s="196"/>
      <c r="J1117" s="191"/>
      <c r="K1117" s="191"/>
      <c r="L1117" s="197"/>
      <c r="M1117" s="198"/>
      <c r="N1117" s="199"/>
      <c r="O1117" s="199"/>
      <c r="P1117" s="199"/>
      <c r="Q1117" s="199"/>
      <c r="R1117" s="199"/>
      <c r="S1117" s="199"/>
      <c r="T1117" s="200"/>
      <c r="AT1117" s="201" t="s">
        <v>160</v>
      </c>
      <c r="AU1117" s="201" t="s">
        <v>83</v>
      </c>
      <c r="AV1117" s="13" t="s">
        <v>83</v>
      </c>
      <c r="AW1117" s="13" t="s">
        <v>34</v>
      </c>
      <c r="AX1117" s="13" t="s">
        <v>73</v>
      </c>
      <c r="AY1117" s="201" t="s">
        <v>150</v>
      </c>
    </row>
    <row r="1118" spans="1:65" s="14" customFormat="1" ht="11.25">
      <c r="B1118" s="202"/>
      <c r="C1118" s="203"/>
      <c r="D1118" s="192" t="s">
        <v>160</v>
      </c>
      <c r="E1118" s="204" t="s">
        <v>21</v>
      </c>
      <c r="F1118" s="205" t="s">
        <v>162</v>
      </c>
      <c r="G1118" s="203"/>
      <c r="H1118" s="206">
        <v>46.711999999999996</v>
      </c>
      <c r="I1118" s="207"/>
      <c r="J1118" s="203"/>
      <c r="K1118" s="203"/>
      <c r="L1118" s="208"/>
      <c r="M1118" s="209"/>
      <c r="N1118" s="210"/>
      <c r="O1118" s="210"/>
      <c r="P1118" s="210"/>
      <c r="Q1118" s="210"/>
      <c r="R1118" s="210"/>
      <c r="S1118" s="210"/>
      <c r="T1118" s="211"/>
      <c r="AT1118" s="212" t="s">
        <v>160</v>
      </c>
      <c r="AU1118" s="212" t="s">
        <v>83</v>
      </c>
      <c r="AV1118" s="14" t="s">
        <v>157</v>
      </c>
      <c r="AW1118" s="14" t="s">
        <v>34</v>
      </c>
      <c r="AX1118" s="14" t="s">
        <v>81</v>
      </c>
      <c r="AY1118" s="212" t="s">
        <v>150</v>
      </c>
    </row>
    <row r="1119" spans="1:65" s="2" customFormat="1" ht="37.9" customHeight="1">
      <c r="A1119" s="37"/>
      <c r="B1119" s="38"/>
      <c r="C1119" s="223" t="s">
        <v>1299</v>
      </c>
      <c r="D1119" s="223" t="s">
        <v>301</v>
      </c>
      <c r="E1119" s="224" t="s">
        <v>1300</v>
      </c>
      <c r="F1119" s="225" t="s">
        <v>1301</v>
      </c>
      <c r="G1119" s="226" t="s">
        <v>182</v>
      </c>
      <c r="H1119" s="227">
        <v>117.932</v>
      </c>
      <c r="I1119" s="228"/>
      <c r="J1119" s="229">
        <f>ROUND(I1119*H1119,2)</f>
        <v>0</v>
      </c>
      <c r="K1119" s="225" t="s">
        <v>284</v>
      </c>
      <c r="L1119" s="230"/>
      <c r="M1119" s="231" t="s">
        <v>21</v>
      </c>
      <c r="N1119" s="232" t="s">
        <v>44</v>
      </c>
      <c r="O1119" s="67"/>
      <c r="P1119" s="181">
        <f>O1119*H1119</f>
        <v>0</v>
      </c>
      <c r="Q1119" s="181">
        <v>0</v>
      </c>
      <c r="R1119" s="181">
        <f>Q1119*H1119</f>
        <v>0</v>
      </c>
      <c r="S1119" s="181">
        <v>0</v>
      </c>
      <c r="T1119" s="182">
        <f>S1119*H1119</f>
        <v>0</v>
      </c>
      <c r="U1119" s="37"/>
      <c r="V1119" s="37"/>
      <c r="W1119" s="37"/>
      <c r="X1119" s="37"/>
      <c r="Y1119" s="37"/>
      <c r="Z1119" s="37"/>
      <c r="AA1119" s="37"/>
      <c r="AB1119" s="37"/>
      <c r="AC1119" s="37"/>
      <c r="AD1119" s="37"/>
      <c r="AE1119" s="37"/>
      <c r="AR1119" s="183" t="s">
        <v>277</v>
      </c>
      <c r="AT1119" s="183" t="s">
        <v>301</v>
      </c>
      <c r="AU1119" s="183" t="s">
        <v>83</v>
      </c>
      <c r="AY1119" s="20" t="s">
        <v>150</v>
      </c>
      <c r="BE1119" s="184">
        <f>IF(N1119="základní",J1119,0)</f>
        <v>0</v>
      </c>
      <c r="BF1119" s="184">
        <f>IF(N1119="snížená",J1119,0)</f>
        <v>0</v>
      </c>
      <c r="BG1119" s="184">
        <f>IF(N1119="zákl. přenesená",J1119,0)</f>
        <v>0</v>
      </c>
      <c r="BH1119" s="184">
        <f>IF(N1119="sníž. přenesená",J1119,0)</f>
        <v>0</v>
      </c>
      <c r="BI1119" s="184">
        <f>IF(N1119="nulová",J1119,0)</f>
        <v>0</v>
      </c>
      <c r="BJ1119" s="20" t="s">
        <v>81</v>
      </c>
      <c r="BK1119" s="184">
        <f>ROUND(I1119*H1119,2)</f>
        <v>0</v>
      </c>
      <c r="BL1119" s="20" t="s">
        <v>202</v>
      </c>
      <c r="BM1119" s="183" t="s">
        <v>1302</v>
      </c>
    </row>
    <row r="1120" spans="1:65" s="15" customFormat="1" ht="11.25">
      <c r="B1120" s="213"/>
      <c r="C1120" s="214"/>
      <c r="D1120" s="192" t="s">
        <v>160</v>
      </c>
      <c r="E1120" s="215" t="s">
        <v>21</v>
      </c>
      <c r="F1120" s="216" t="s">
        <v>1276</v>
      </c>
      <c r="G1120" s="214"/>
      <c r="H1120" s="215" t="s">
        <v>21</v>
      </c>
      <c r="I1120" s="217"/>
      <c r="J1120" s="214"/>
      <c r="K1120" s="214"/>
      <c r="L1120" s="218"/>
      <c r="M1120" s="219"/>
      <c r="N1120" s="220"/>
      <c r="O1120" s="220"/>
      <c r="P1120" s="220"/>
      <c r="Q1120" s="220"/>
      <c r="R1120" s="220"/>
      <c r="S1120" s="220"/>
      <c r="T1120" s="221"/>
      <c r="AT1120" s="222" t="s">
        <v>160</v>
      </c>
      <c r="AU1120" s="222" t="s">
        <v>83</v>
      </c>
      <c r="AV1120" s="15" t="s">
        <v>81</v>
      </c>
      <c r="AW1120" s="15" t="s">
        <v>34</v>
      </c>
      <c r="AX1120" s="15" t="s">
        <v>73</v>
      </c>
      <c r="AY1120" s="222" t="s">
        <v>150</v>
      </c>
    </row>
    <row r="1121" spans="1:65" s="13" customFormat="1" ht="11.25">
      <c r="B1121" s="190"/>
      <c r="C1121" s="191"/>
      <c r="D1121" s="192" t="s">
        <v>160</v>
      </c>
      <c r="E1121" s="193" t="s">
        <v>21</v>
      </c>
      <c r="F1121" s="194" t="s">
        <v>452</v>
      </c>
      <c r="G1121" s="191"/>
      <c r="H1121" s="195">
        <v>2.67</v>
      </c>
      <c r="I1121" s="196"/>
      <c r="J1121" s="191"/>
      <c r="K1121" s="191"/>
      <c r="L1121" s="197"/>
      <c r="M1121" s="198"/>
      <c r="N1121" s="199"/>
      <c r="O1121" s="199"/>
      <c r="P1121" s="199"/>
      <c r="Q1121" s="199"/>
      <c r="R1121" s="199"/>
      <c r="S1121" s="199"/>
      <c r="T1121" s="200"/>
      <c r="AT1121" s="201" t="s">
        <v>160</v>
      </c>
      <c r="AU1121" s="201" t="s">
        <v>83</v>
      </c>
      <c r="AV1121" s="13" t="s">
        <v>83</v>
      </c>
      <c r="AW1121" s="13" t="s">
        <v>34</v>
      </c>
      <c r="AX1121" s="13" t="s">
        <v>73</v>
      </c>
      <c r="AY1121" s="201" t="s">
        <v>150</v>
      </c>
    </row>
    <row r="1122" spans="1:65" s="13" customFormat="1" ht="11.25">
      <c r="B1122" s="190"/>
      <c r="C1122" s="191"/>
      <c r="D1122" s="192" t="s">
        <v>160</v>
      </c>
      <c r="E1122" s="193" t="s">
        <v>21</v>
      </c>
      <c r="F1122" s="194" t="s">
        <v>453</v>
      </c>
      <c r="G1122" s="191"/>
      <c r="H1122" s="195">
        <v>2.3159999999999998</v>
      </c>
      <c r="I1122" s="196"/>
      <c r="J1122" s="191"/>
      <c r="K1122" s="191"/>
      <c r="L1122" s="197"/>
      <c r="M1122" s="198"/>
      <c r="N1122" s="199"/>
      <c r="O1122" s="199"/>
      <c r="P1122" s="199"/>
      <c r="Q1122" s="199"/>
      <c r="R1122" s="199"/>
      <c r="S1122" s="199"/>
      <c r="T1122" s="200"/>
      <c r="AT1122" s="201" t="s">
        <v>160</v>
      </c>
      <c r="AU1122" s="201" t="s">
        <v>83</v>
      </c>
      <c r="AV1122" s="13" t="s">
        <v>83</v>
      </c>
      <c r="AW1122" s="13" t="s">
        <v>34</v>
      </c>
      <c r="AX1122" s="13" t="s">
        <v>73</v>
      </c>
      <c r="AY1122" s="201" t="s">
        <v>150</v>
      </c>
    </row>
    <row r="1123" spans="1:65" s="13" customFormat="1" ht="11.25">
      <c r="B1123" s="190"/>
      <c r="C1123" s="191"/>
      <c r="D1123" s="192" t="s">
        <v>160</v>
      </c>
      <c r="E1123" s="193" t="s">
        <v>21</v>
      </c>
      <c r="F1123" s="194" t="s">
        <v>454</v>
      </c>
      <c r="G1123" s="191"/>
      <c r="H1123" s="195">
        <v>16.236999999999998</v>
      </c>
      <c r="I1123" s="196"/>
      <c r="J1123" s="191"/>
      <c r="K1123" s="191"/>
      <c r="L1123" s="197"/>
      <c r="M1123" s="198"/>
      <c r="N1123" s="199"/>
      <c r="O1123" s="199"/>
      <c r="P1123" s="199"/>
      <c r="Q1123" s="199"/>
      <c r="R1123" s="199"/>
      <c r="S1123" s="199"/>
      <c r="T1123" s="200"/>
      <c r="AT1123" s="201" t="s">
        <v>160</v>
      </c>
      <c r="AU1123" s="201" t="s">
        <v>83</v>
      </c>
      <c r="AV1123" s="13" t="s">
        <v>83</v>
      </c>
      <c r="AW1123" s="13" t="s">
        <v>34</v>
      </c>
      <c r="AX1123" s="13" t="s">
        <v>73</v>
      </c>
      <c r="AY1123" s="201" t="s">
        <v>150</v>
      </c>
    </row>
    <row r="1124" spans="1:65" s="13" customFormat="1" ht="11.25">
      <c r="B1124" s="190"/>
      <c r="C1124" s="191"/>
      <c r="D1124" s="192" t="s">
        <v>160</v>
      </c>
      <c r="E1124" s="193" t="s">
        <v>21</v>
      </c>
      <c r="F1124" s="194" t="s">
        <v>456</v>
      </c>
      <c r="G1124" s="191"/>
      <c r="H1124" s="195">
        <v>0.188</v>
      </c>
      <c r="I1124" s="196"/>
      <c r="J1124" s="191"/>
      <c r="K1124" s="191"/>
      <c r="L1124" s="197"/>
      <c r="M1124" s="198"/>
      <c r="N1124" s="199"/>
      <c r="O1124" s="199"/>
      <c r="P1124" s="199"/>
      <c r="Q1124" s="199"/>
      <c r="R1124" s="199"/>
      <c r="S1124" s="199"/>
      <c r="T1124" s="200"/>
      <c r="AT1124" s="201" t="s">
        <v>160</v>
      </c>
      <c r="AU1124" s="201" t="s">
        <v>83</v>
      </c>
      <c r="AV1124" s="13" t="s">
        <v>83</v>
      </c>
      <c r="AW1124" s="13" t="s">
        <v>34</v>
      </c>
      <c r="AX1124" s="13" t="s">
        <v>73</v>
      </c>
      <c r="AY1124" s="201" t="s">
        <v>150</v>
      </c>
    </row>
    <row r="1125" spans="1:65" s="13" customFormat="1" ht="11.25">
      <c r="B1125" s="190"/>
      <c r="C1125" s="191"/>
      <c r="D1125" s="192" t="s">
        <v>160</v>
      </c>
      <c r="E1125" s="193" t="s">
        <v>21</v>
      </c>
      <c r="F1125" s="194" t="s">
        <v>457</v>
      </c>
      <c r="G1125" s="191"/>
      <c r="H1125" s="195">
        <v>2.5310000000000001</v>
      </c>
      <c r="I1125" s="196"/>
      <c r="J1125" s="191"/>
      <c r="K1125" s="191"/>
      <c r="L1125" s="197"/>
      <c r="M1125" s="198"/>
      <c r="N1125" s="199"/>
      <c r="O1125" s="199"/>
      <c r="P1125" s="199"/>
      <c r="Q1125" s="199"/>
      <c r="R1125" s="199"/>
      <c r="S1125" s="199"/>
      <c r="T1125" s="200"/>
      <c r="AT1125" s="201" t="s">
        <v>160</v>
      </c>
      <c r="AU1125" s="201" t="s">
        <v>83</v>
      </c>
      <c r="AV1125" s="13" t="s">
        <v>83</v>
      </c>
      <c r="AW1125" s="13" t="s">
        <v>34</v>
      </c>
      <c r="AX1125" s="13" t="s">
        <v>73</v>
      </c>
      <c r="AY1125" s="201" t="s">
        <v>150</v>
      </c>
    </row>
    <row r="1126" spans="1:65" s="13" customFormat="1" ht="11.25">
      <c r="B1126" s="190"/>
      <c r="C1126" s="191"/>
      <c r="D1126" s="192" t="s">
        <v>160</v>
      </c>
      <c r="E1126" s="193" t="s">
        <v>21</v>
      </c>
      <c r="F1126" s="194" t="s">
        <v>458</v>
      </c>
      <c r="G1126" s="191"/>
      <c r="H1126" s="195">
        <v>22.77</v>
      </c>
      <c r="I1126" s="196"/>
      <c r="J1126" s="191"/>
      <c r="K1126" s="191"/>
      <c r="L1126" s="197"/>
      <c r="M1126" s="198"/>
      <c r="N1126" s="199"/>
      <c r="O1126" s="199"/>
      <c r="P1126" s="199"/>
      <c r="Q1126" s="199"/>
      <c r="R1126" s="199"/>
      <c r="S1126" s="199"/>
      <c r="T1126" s="200"/>
      <c r="AT1126" s="201" t="s">
        <v>160</v>
      </c>
      <c r="AU1126" s="201" t="s">
        <v>83</v>
      </c>
      <c r="AV1126" s="13" t="s">
        <v>83</v>
      </c>
      <c r="AW1126" s="13" t="s">
        <v>34</v>
      </c>
      <c r="AX1126" s="13" t="s">
        <v>73</v>
      </c>
      <c r="AY1126" s="201" t="s">
        <v>150</v>
      </c>
    </row>
    <row r="1127" spans="1:65" s="16" customFormat="1" ht="11.25">
      <c r="B1127" s="233"/>
      <c r="C1127" s="234"/>
      <c r="D1127" s="192" t="s">
        <v>160</v>
      </c>
      <c r="E1127" s="235" t="s">
        <v>21</v>
      </c>
      <c r="F1127" s="236" t="s">
        <v>323</v>
      </c>
      <c r="G1127" s="234"/>
      <c r="H1127" s="237">
        <v>46.711999999999996</v>
      </c>
      <c r="I1127" s="238"/>
      <c r="J1127" s="234"/>
      <c r="K1127" s="234"/>
      <c r="L1127" s="239"/>
      <c r="M1127" s="240"/>
      <c r="N1127" s="241"/>
      <c r="O1127" s="241"/>
      <c r="P1127" s="241"/>
      <c r="Q1127" s="241"/>
      <c r="R1127" s="241"/>
      <c r="S1127" s="241"/>
      <c r="T1127" s="242"/>
      <c r="AT1127" s="243" t="s">
        <v>160</v>
      </c>
      <c r="AU1127" s="243" t="s">
        <v>83</v>
      </c>
      <c r="AV1127" s="16" t="s">
        <v>168</v>
      </c>
      <c r="AW1127" s="16" t="s">
        <v>34</v>
      </c>
      <c r="AX1127" s="16" t="s">
        <v>73</v>
      </c>
      <c r="AY1127" s="243" t="s">
        <v>150</v>
      </c>
    </row>
    <row r="1128" spans="1:65" s="13" customFormat="1" ht="11.25">
      <c r="B1128" s="190"/>
      <c r="C1128" s="191"/>
      <c r="D1128" s="192" t="s">
        <v>160</v>
      </c>
      <c r="E1128" s="193" t="s">
        <v>21</v>
      </c>
      <c r="F1128" s="194" t="s">
        <v>1303</v>
      </c>
      <c r="G1128" s="191"/>
      <c r="H1128" s="195">
        <v>51.383000000000003</v>
      </c>
      <c r="I1128" s="196"/>
      <c r="J1128" s="191"/>
      <c r="K1128" s="191"/>
      <c r="L1128" s="197"/>
      <c r="M1128" s="198"/>
      <c r="N1128" s="199"/>
      <c r="O1128" s="199"/>
      <c r="P1128" s="199"/>
      <c r="Q1128" s="199"/>
      <c r="R1128" s="199"/>
      <c r="S1128" s="199"/>
      <c r="T1128" s="200"/>
      <c r="AT1128" s="201" t="s">
        <v>160</v>
      </c>
      <c r="AU1128" s="201" t="s">
        <v>83</v>
      </c>
      <c r="AV1128" s="13" t="s">
        <v>83</v>
      </c>
      <c r="AW1128" s="13" t="s">
        <v>34</v>
      </c>
      <c r="AX1128" s="13" t="s">
        <v>73</v>
      </c>
      <c r="AY1128" s="201" t="s">
        <v>150</v>
      </c>
    </row>
    <row r="1129" spans="1:65" s="13" customFormat="1" ht="11.25">
      <c r="B1129" s="190"/>
      <c r="C1129" s="191"/>
      <c r="D1129" s="192" t="s">
        <v>160</v>
      </c>
      <c r="E1129" s="193" t="s">
        <v>21</v>
      </c>
      <c r="F1129" s="194" t="s">
        <v>1304</v>
      </c>
      <c r="G1129" s="191"/>
      <c r="H1129" s="195">
        <v>9.1159999999999997</v>
      </c>
      <c r="I1129" s="196"/>
      <c r="J1129" s="191"/>
      <c r="K1129" s="191"/>
      <c r="L1129" s="197"/>
      <c r="M1129" s="198"/>
      <c r="N1129" s="199"/>
      <c r="O1129" s="199"/>
      <c r="P1129" s="199"/>
      <c r="Q1129" s="199"/>
      <c r="R1129" s="199"/>
      <c r="S1129" s="199"/>
      <c r="T1129" s="200"/>
      <c r="AT1129" s="201" t="s">
        <v>160</v>
      </c>
      <c r="AU1129" s="201" t="s">
        <v>83</v>
      </c>
      <c r="AV1129" s="13" t="s">
        <v>83</v>
      </c>
      <c r="AW1129" s="13" t="s">
        <v>34</v>
      </c>
      <c r="AX1129" s="13" t="s">
        <v>73</v>
      </c>
      <c r="AY1129" s="201" t="s">
        <v>150</v>
      </c>
    </row>
    <row r="1130" spans="1:65" s="14" customFormat="1" ht="11.25">
      <c r="B1130" s="202"/>
      <c r="C1130" s="203"/>
      <c r="D1130" s="192" t="s">
        <v>160</v>
      </c>
      <c r="E1130" s="204" t="s">
        <v>21</v>
      </c>
      <c r="F1130" s="205" t="s">
        <v>162</v>
      </c>
      <c r="G1130" s="203"/>
      <c r="H1130" s="206">
        <v>107.211</v>
      </c>
      <c r="I1130" s="207"/>
      <c r="J1130" s="203"/>
      <c r="K1130" s="203"/>
      <c r="L1130" s="208"/>
      <c r="M1130" s="209"/>
      <c r="N1130" s="210"/>
      <c r="O1130" s="210"/>
      <c r="P1130" s="210"/>
      <c r="Q1130" s="210"/>
      <c r="R1130" s="210"/>
      <c r="S1130" s="210"/>
      <c r="T1130" s="211"/>
      <c r="AT1130" s="212" t="s">
        <v>160</v>
      </c>
      <c r="AU1130" s="212" t="s">
        <v>83</v>
      </c>
      <c r="AV1130" s="14" t="s">
        <v>157</v>
      </c>
      <c r="AW1130" s="14" t="s">
        <v>34</v>
      </c>
      <c r="AX1130" s="14" t="s">
        <v>73</v>
      </c>
      <c r="AY1130" s="212" t="s">
        <v>150</v>
      </c>
    </row>
    <row r="1131" spans="1:65" s="13" customFormat="1" ht="11.25">
      <c r="B1131" s="190"/>
      <c r="C1131" s="191"/>
      <c r="D1131" s="192" t="s">
        <v>160</v>
      </c>
      <c r="E1131" s="193" t="s">
        <v>21</v>
      </c>
      <c r="F1131" s="194" t="s">
        <v>1305</v>
      </c>
      <c r="G1131" s="191"/>
      <c r="H1131" s="195">
        <v>117.932</v>
      </c>
      <c r="I1131" s="196"/>
      <c r="J1131" s="191"/>
      <c r="K1131" s="191"/>
      <c r="L1131" s="197"/>
      <c r="M1131" s="198"/>
      <c r="N1131" s="199"/>
      <c r="O1131" s="199"/>
      <c r="P1131" s="199"/>
      <c r="Q1131" s="199"/>
      <c r="R1131" s="199"/>
      <c r="S1131" s="199"/>
      <c r="T1131" s="200"/>
      <c r="AT1131" s="201" t="s">
        <v>160</v>
      </c>
      <c r="AU1131" s="201" t="s">
        <v>83</v>
      </c>
      <c r="AV1131" s="13" t="s">
        <v>83</v>
      </c>
      <c r="AW1131" s="13" t="s">
        <v>34</v>
      </c>
      <c r="AX1131" s="13" t="s">
        <v>73</v>
      </c>
      <c r="AY1131" s="201" t="s">
        <v>150</v>
      </c>
    </row>
    <row r="1132" spans="1:65" s="14" customFormat="1" ht="11.25">
      <c r="B1132" s="202"/>
      <c r="C1132" s="203"/>
      <c r="D1132" s="192" t="s">
        <v>160</v>
      </c>
      <c r="E1132" s="204" t="s">
        <v>21</v>
      </c>
      <c r="F1132" s="205" t="s">
        <v>162</v>
      </c>
      <c r="G1132" s="203"/>
      <c r="H1132" s="206">
        <v>117.932</v>
      </c>
      <c r="I1132" s="207"/>
      <c r="J1132" s="203"/>
      <c r="K1132" s="203"/>
      <c r="L1132" s="208"/>
      <c r="M1132" s="209"/>
      <c r="N1132" s="210"/>
      <c r="O1132" s="210"/>
      <c r="P1132" s="210"/>
      <c r="Q1132" s="210"/>
      <c r="R1132" s="210"/>
      <c r="S1132" s="210"/>
      <c r="T1132" s="211"/>
      <c r="AT1132" s="212" t="s">
        <v>160</v>
      </c>
      <c r="AU1132" s="212" t="s">
        <v>83</v>
      </c>
      <c r="AV1132" s="14" t="s">
        <v>157</v>
      </c>
      <c r="AW1132" s="14" t="s">
        <v>34</v>
      </c>
      <c r="AX1132" s="14" t="s">
        <v>81</v>
      </c>
      <c r="AY1132" s="212" t="s">
        <v>150</v>
      </c>
    </row>
    <row r="1133" spans="1:65" s="2" customFormat="1" ht="24.2" customHeight="1">
      <c r="A1133" s="37"/>
      <c r="B1133" s="38"/>
      <c r="C1133" s="172" t="s">
        <v>805</v>
      </c>
      <c r="D1133" s="172" t="s">
        <v>152</v>
      </c>
      <c r="E1133" s="173" t="s">
        <v>1306</v>
      </c>
      <c r="F1133" s="174" t="s">
        <v>1307</v>
      </c>
      <c r="G1133" s="175" t="s">
        <v>262</v>
      </c>
      <c r="H1133" s="176">
        <v>147.96</v>
      </c>
      <c r="I1133" s="177"/>
      <c r="J1133" s="178">
        <f>ROUND(I1133*H1133,2)</f>
        <v>0</v>
      </c>
      <c r="K1133" s="174" t="s">
        <v>156</v>
      </c>
      <c r="L1133" s="42"/>
      <c r="M1133" s="179" t="s">
        <v>21</v>
      </c>
      <c r="N1133" s="180" t="s">
        <v>44</v>
      </c>
      <c r="O1133" s="67"/>
      <c r="P1133" s="181">
        <f>O1133*H1133</f>
        <v>0</v>
      </c>
      <c r="Q1133" s="181">
        <v>0</v>
      </c>
      <c r="R1133" s="181">
        <f>Q1133*H1133</f>
        <v>0</v>
      </c>
      <c r="S1133" s="181">
        <v>0</v>
      </c>
      <c r="T1133" s="182">
        <f>S1133*H1133</f>
        <v>0</v>
      </c>
      <c r="U1133" s="37"/>
      <c r="V1133" s="37"/>
      <c r="W1133" s="37"/>
      <c r="X1133" s="37"/>
      <c r="Y1133" s="37"/>
      <c r="Z1133" s="37"/>
      <c r="AA1133" s="37"/>
      <c r="AB1133" s="37"/>
      <c r="AC1133" s="37"/>
      <c r="AD1133" s="37"/>
      <c r="AE1133" s="37"/>
      <c r="AR1133" s="183" t="s">
        <v>202</v>
      </c>
      <c r="AT1133" s="183" t="s">
        <v>152</v>
      </c>
      <c r="AU1133" s="183" t="s">
        <v>83</v>
      </c>
      <c r="AY1133" s="20" t="s">
        <v>150</v>
      </c>
      <c r="BE1133" s="184">
        <f>IF(N1133="základní",J1133,0)</f>
        <v>0</v>
      </c>
      <c r="BF1133" s="184">
        <f>IF(N1133="snížená",J1133,0)</f>
        <v>0</v>
      </c>
      <c r="BG1133" s="184">
        <f>IF(N1133="zákl. přenesená",J1133,0)</f>
        <v>0</v>
      </c>
      <c r="BH1133" s="184">
        <f>IF(N1133="sníž. přenesená",J1133,0)</f>
        <v>0</v>
      </c>
      <c r="BI1133" s="184">
        <f>IF(N1133="nulová",J1133,0)</f>
        <v>0</v>
      </c>
      <c r="BJ1133" s="20" t="s">
        <v>81</v>
      </c>
      <c r="BK1133" s="184">
        <f>ROUND(I1133*H1133,2)</f>
        <v>0</v>
      </c>
      <c r="BL1133" s="20" t="s">
        <v>202</v>
      </c>
      <c r="BM1133" s="183" t="s">
        <v>1308</v>
      </c>
    </row>
    <row r="1134" spans="1:65" s="2" customFormat="1" ht="11.25">
      <c r="A1134" s="37"/>
      <c r="B1134" s="38"/>
      <c r="C1134" s="39"/>
      <c r="D1134" s="185" t="s">
        <v>158</v>
      </c>
      <c r="E1134" s="39"/>
      <c r="F1134" s="186" t="s">
        <v>1309</v>
      </c>
      <c r="G1134" s="39"/>
      <c r="H1134" s="39"/>
      <c r="I1134" s="187"/>
      <c r="J1134" s="39"/>
      <c r="K1134" s="39"/>
      <c r="L1134" s="42"/>
      <c r="M1134" s="188"/>
      <c r="N1134" s="189"/>
      <c r="O1134" s="67"/>
      <c r="P1134" s="67"/>
      <c r="Q1134" s="67"/>
      <c r="R1134" s="67"/>
      <c r="S1134" s="67"/>
      <c r="T1134" s="68"/>
      <c r="U1134" s="37"/>
      <c r="V1134" s="37"/>
      <c r="W1134" s="37"/>
      <c r="X1134" s="37"/>
      <c r="Y1134" s="37"/>
      <c r="Z1134" s="37"/>
      <c r="AA1134" s="37"/>
      <c r="AB1134" s="37"/>
      <c r="AC1134" s="37"/>
      <c r="AD1134" s="37"/>
      <c r="AE1134" s="37"/>
      <c r="AT1134" s="20" t="s">
        <v>158</v>
      </c>
      <c r="AU1134" s="20" t="s">
        <v>83</v>
      </c>
    </row>
    <row r="1135" spans="1:65" s="15" customFormat="1" ht="11.25">
      <c r="B1135" s="213"/>
      <c r="C1135" s="214"/>
      <c r="D1135" s="192" t="s">
        <v>160</v>
      </c>
      <c r="E1135" s="215" t="s">
        <v>21</v>
      </c>
      <c r="F1135" s="216" t="s">
        <v>185</v>
      </c>
      <c r="G1135" s="214"/>
      <c r="H1135" s="215" t="s">
        <v>21</v>
      </c>
      <c r="I1135" s="217"/>
      <c r="J1135" s="214"/>
      <c r="K1135" s="214"/>
      <c r="L1135" s="218"/>
      <c r="M1135" s="219"/>
      <c r="N1135" s="220"/>
      <c r="O1135" s="220"/>
      <c r="P1135" s="220"/>
      <c r="Q1135" s="220"/>
      <c r="R1135" s="220"/>
      <c r="S1135" s="220"/>
      <c r="T1135" s="221"/>
      <c r="AT1135" s="222" t="s">
        <v>160</v>
      </c>
      <c r="AU1135" s="222" t="s">
        <v>83</v>
      </c>
      <c r="AV1135" s="15" t="s">
        <v>81</v>
      </c>
      <c r="AW1135" s="15" t="s">
        <v>34</v>
      </c>
      <c r="AX1135" s="15" t="s">
        <v>73</v>
      </c>
      <c r="AY1135" s="222" t="s">
        <v>150</v>
      </c>
    </row>
    <row r="1136" spans="1:65" s="15" customFormat="1" ht="11.25">
      <c r="B1136" s="213"/>
      <c r="C1136" s="214"/>
      <c r="D1136" s="192" t="s">
        <v>160</v>
      </c>
      <c r="E1136" s="215" t="s">
        <v>21</v>
      </c>
      <c r="F1136" s="216" t="s">
        <v>1275</v>
      </c>
      <c r="G1136" s="214"/>
      <c r="H1136" s="215" t="s">
        <v>21</v>
      </c>
      <c r="I1136" s="217"/>
      <c r="J1136" s="214"/>
      <c r="K1136" s="214"/>
      <c r="L1136" s="218"/>
      <c r="M1136" s="219"/>
      <c r="N1136" s="220"/>
      <c r="O1136" s="220"/>
      <c r="P1136" s="220"/>
      <c r="Q1136" s="220"/>
      <c r="R1136" s="220"/>
      <c r="S1136" s="220"/>
      <c r="T1136" s="221"/>
      <c r="AT1136" s="222" t="s">
        <v>160</v>
      </c>
      <c r="AU1136" s="222" t="s">
        <v>83</v>
      </c>
      <c r="AV1136" s="15" t="s">
        <v>81</v>
      </c>
      <c r="AW1136" s="15" t="s">
        <v>34</v>
      </c>
      <c r="AX1136" s="15" t="s">
        <v>73</v>
      </c>
      <c r="AY1136" s="222" t="s">
        <v>150</v>
      </c>
    </row>
    <row r="1137" spans="1:65" s="13" customFormat="1" ht="11.25">
      <c r="B1137" s="190"/>
      <c r="C1137" s="191"/>
      <c r="D1137" s="192" t="s">
        <v>160</v>
      </c>
      <c r="E1137" s="193" t="s">
        <v>21</v>
      </c>
      <c r="F1137" s="194" t="s">
        <v>449</v>
      </c>
      <c r="G1137" s="191"/>
      <c r="H1137" s="195">
        <v>30.625</v>
      </c>
      <c r="I1137" s="196"/>
      <c r="J1137" s="191"/>
      <c r="K1137" s="191"/>
      <c r="L1137" s="197"/>
      <c r="M1137" s="198"/>
      <c r="N1137" s="199"/>
      <c r="O1137" s="199"/>
      <c r="P1137" s="199"/>
      <c r="Q1137" s="199"/>
      <c r="R1137" s="199"/>
      <c r="S1137" s="199"/>
      <c r="T1137" s="200"/>
      <c r="AT1137" s="201" t="s">
        <v>160</v>
      </c>
      <c r="AU1137" s="201" t="s">
        <v>83</v>
      </c>
      <c r="AV1137" s="13" t="s">
        <v>83</v>
      </c>
      <c r="AW1137" s="13" t="s">
        <v>34</v>
      </c>
      <c r="AX1137" s="13" t="s">
        <v>73</v>
      </c>
      <c r="AY1137" s="201" t="s">
        <v>150</v>
      </c>
    </row>
    <row r="1138" spans="1:65" s="13" customFormat="1" ht="11.25">
      <c r="B1138" s="190"/>
      <c r="C1138" s="191"/>
      <c r="D1138" s="192" t="s">
        <v>160</v>
      </c>
      <c r="E1138" s="193" t="s">
        <v>21</v>
      </c>
      <c r="F1138" s="194" t="s">
        <v>450</v>
      </c>
      <c r="G1138" s="191"/>
      <c r="H1138" s="195">
        <v>4.6500000000000004</v>
      </c>
      <c r="I1138" s="196"/>
      <c r="J1138" s="191"/>
      <c r="K1138" s="191"/>
      <c r="L1138" s="197"/>
      <c r="M1138" s="198"/>
      <c r="N1138" s="199"/>
      <c r="O1138" s="199"/>
      <c r="P1138" s="199"/>
      <c r="Q1138" s="199"/>
      <c r="R1138" s="199"/>
      <c r="S1138" s="199"/>
      <c r="T1138" s="200"/>
      <c r="AT1138" s="201" t="s">
        <v>160</v>
      </c>
      <c r="AU1138" s="201" t="s">
        <v>83</v>
      </c>
      <c r="AV1138" s="13" t="s">
        <v>83</v>
      </c>
      <c r="AW1138" s="13" t="s">
        <v>34</v>
      </c>
      <c r="AX1138" s="13" t="s">
        <v>73</v>
      </c>
      <c r="AY1138" s="201" t="s">
        <v>150</v>
      </c>
    </row>
    <row r="1139" spans="1:65" s="13" customFormat="1" ht="22.5">
      <c r="B1139" s="190"/>
      <c r="C1139" s="191"/>
      <c r="D1139" s="192" t="s">
        <v>160</v>
      </c>
      <c r="E1139" s="193" t="s">
        <v>21</v>
      </c>
      <c r="F1139" s="194" t="s">
        <v>451</v>
      </c>
      <c r="G1139" s="191"/>
      <c r="H1139" s="195">
        <v>40.18</v>
      </c>
      <c r="I1139" s="196"/>
      <c r="J1139" s="191"/>
      <c r="K1139" s="191"/>
      <c r="L1139" s="197"/>
      <c r="M1139" s="198"/>
      <c r="N1139" s="199"/>
      <c r="O1139" s="199"/>
      <c r="P1139" s="199"/>
      <c r="Q1139" s="199"/>
      <c r="R1139" s="199"/>
      <c r="S1139" s="199"/>
      <c r="T1139" s="200"/>
      <c r="AT1139" s="201" t="s">
        <v>160</v>
      </c>
      <c r="AU1139" s="201" t="s">
        <v>83</v>
      </c>
      <c r="AV1139" s="13" t="s">
        <v>83</v>
      </c>
      <c r="AW1139" s="13" t="s">
        <v>34</v>
      </c>
      <c r="AX1139" s="13" t="s">
        <v>73</v>
      </c>
      <c r="AY1139" s="201" t="s">
        <v>150</v>
      </c>
    </row>
    <row r="1140" spans="1:65" s="13" customFormat="1" ht="11.25">
      <c r="B1140" s="190"/>
      <c r="C1140" s="191"/>
      <c r="D1140" s="192" t="s">
        <v>160</v>
      </c>
      <c r="E1140" s="193" t="s">
        <v>21</v>
      </c>
      <c r="F1140" s="194" t="s">
        <v>455</v>
      </c>
      <c r="G1140" s="191"/>
      <c r="H1140" s="195">
        <v>12.09</v>
      </c>
      <c r="I1140" s="196"/>
      <c r="J1140" s="191"/>
      <c r="K1140" s="191"/>
      <c r="L1140" s="197"/>
      <c r="M1140" s="198"/>
      <c r="N1140" s="199"/>
      <c r="O1140" s="199"/>
      <c r="P1140" s="199"/>
      <c r="Q1140" s="199"/>
      <c r="R1140" s="199"/>
      <c r="S1140" s="199"/>
      <c r="T1140" s="200"/>
      <c r="AT1140" s="201" t="s">
        <v>160</v>
      </c>
      <c r="AU1140" s="201" t="s">
        <v>83</v>
      </c>
      <c r="AV1140" s="13" t="s">
        <v>83</v>
      </c>
      <c r="AW1140" s="13" t="s">
        <v>34</v>
      </c>
      <c r="AX1140" s="13" t="s">
        <v>73</v>
      </c>
      <c r="AY1140" s="201" t="s">
        <v>150</v>
      </c>
    </row>
    <row r="1141" spans="1:65" s="13" customFormat="1" ht="11.25">
      <c r="B1141" s="190"/>
      <c r="C1141" s="191"/>
      <c r="D1141" s="192" t="s">
        <v>160</v>
      </c>
      <c r="E1141" s="193" t="s">
        <v>21</v>
      </c>
      <c r="F1141" s="194" t="s">
        <v>459</v>
      </c>
      <c r="G1141" s="191"/>
      <c r="H1141" s="195">
        <v>13.702999999999999</v>
      </c>
      <c r="I1141" s="196"/>
      <c r="J1141" s="191"/>
      <c r="K1141" s="191"/>
      <c r="L1141" s="197"/>
      <c r="M1141" s="198"/>
      <c r="N1141" s="199"/>
      <c r="O1141" s="199"/>
      <c r="P1141" s="199"/>
      <c r="Q1141" s="199"/>
      <c r="R1141" s="199"/>
      <c r="S1141" s="199"/>
      <c r="T1141" s="200"/>
      <c r="AT1141" s="201" t="s">
        <v>160</v>
      </c>
      <c r="AU1141" s="201" t="s">
        <v>83</v>
      </c>
      <c r="AV1141" s="13" t="s">
        <v>83</v>
      </c>
      <c r="AW1141" s="13" t="s">
        <v>34</v>
      </c>
      <c r="AX1141" s="13" t="s">
        <v>73</v>
      </c>
      <c r="AY1141" s="201" t="s">
        <v>150</v>
      </c>
    </row>
    <row r="1142" spans="1:65" s="15" customFormat="1" ht="11.25">
      <c r="B1142" s="213"/>
      <c r="C1142" s="214"/>
      <c r="D1142" s="192" t="s">
        <v>160</v>
      </c>
      <c r="E1142" s="215" t="s">
        <v>21</v>
      </c>
      <c r="F1142" s="216" t="s">
        <v>1276</v>
      </c>
      <c r="G1142" s="214"/>
      <c r="H1142" s="215" t="s">
        <v>21</v>
      </c>
      <c r="I1142" s="217"/>
      <c r="J1142" s="214"/>
      <c r="K1142" s="214"/>
      <c r="L1142" s="218"/>
      <c r="M1142" s="219"/>
      <c r="N1142" s="220"/>
      <c r="O1142" s="220"/>
      <c r="P1142" s="220"/>
      <c r="Q1142" s="220"/>
      <c r="R1142" s="220"/>
      <c r="S1142" s="220"/>
      <c r="T1142" s="221"/>
      <c r="AT1142" s="222" t="s">
        <v>160</v>
      </c>
      <c r="AU1142" s="222" t="s">
        <v>83</v>
      </c>
      <c r="AV1142" s="15" t="s">
        <v>81</v>
      </c>
      <c r="AW1142" s="15" t="s">
        <v>34</v>
      </c>
      <c r="AX1142" s="15" t="s">
        <v>73</v>
      </c>
      <c r="AY1142" s="222" t="s">
        <v>150</v>
      </c>
    </row>
    <row r="1143" spans="1:65" s="13" customFormat="1" ht="11.25">
      <c r="B1143" s="190"/>
      <c r="C1143" s="191"/>
      <c r="D1143" s="192" t="s">
        <v>160</v>
      </c>
      <c r="E1143" s="193" t="s">
        <v>21</v>
      </c>
      <c r="F1143" s="194" t="s">
        <v>452</v>
      </c>
      <c r="G1143" s="191"/>
      <c r="H1143" s="195">
        <v>2.67</v>
      </c>
      <c r="I1143" s="196"/>
      <c r="J1143" s="191"/>
      <c r="K1143" s="191"/>
      <c r="L1143" s="197"/>
      <c r="M1143" s="198"/>
      <c r="N1143" s="199"/>
      <c r="O1143" s="199"/>
      <c r="P1143" s="199"/>
      <c r="Q1143" s="199"/>
      <c r="R1143" s="199"/>
      <c r="S1143" s="199"/>
      <c r="T1143" s="200"/>
      <c r="AT1143" s="201" t="s">
        <v>160</v>
      </c>
      <c r="AU1143" s="201" t="s">
        <v>83</v>
      </c>
      <c r="AV1143" s="13" t="s">
        <v>83</v>
      </c>
      <c r="AW1143" s="13" t="s">
        <v>34</v>
      </c>
      <c r="AX1143" s="13" t="s">
        <v>73</v>
      </c>
      <c r="AY1143" s="201" t="s">
        <v>150</v>
      </c>
    </row>
    <row r="1144" spans="1:65" s="13" customFormat="1" ht="11.25">
      <c r="B1144" s="190"/>
      <c r="C1144" s="191"/>
      <c r="D1144" s="192" t="s">
        <v>160</v>
      </c>
      <c r="E1144" s="193" t="s">
        <v>21</v>
      </c>
      <c r="F1144" s="194" t="s">
        <v>453</v>
      </c>
      <c r="G1144" s="191"/>
      <c r="H1144" s="195">
        <v>2.3159999999999998</v>
      </c>
      <c r="I1144" s="196"/>
      <c r="J1144" s="191"/>
      <c r="K1144" s="191"/>
      <c r="L1144" s="197"/>
      <c r="M1144" s="198"/>
      <c r="N1144" s="199"/>
      <c r="O1144" s="199"/>
      <c r="P1144" s="199"/>
      <c r="Q1144" s="199"/>
      <c r="R1144" s="199"/>
      <c r="S1144" s="199"/>
      <c r="T1144" s="200"/>
      <c r="AT1144" s="201" t="s">
        <v>160</v>
      </c>
      <c r="AU1144" s="201" t="s">
        <v>83</v>
      </c>
      <c r="AV1144" s="13" t="s">
        <v>83</v>
      </c>
      <c r="AW1144" s="13" t="s">
        <v>34</v>
      </c>
      <c r="AX1144" s="13" t="s">
        <v>73</v>
      </c>
      <c r="AY1144" s="201" t="s">
        <v>150</v>
      </c>
    </row>
    <row r="1145" spans="1:65" s="13" customFormat="1" ht="11.25">
      <c r="B1145" s="190"/>
      <c r="C1145" s="191"/>
      <c r="D1145" s="192" t="s">
        <v>160</v>
      </c>
      <c r="E1145" s="193" t="s">
        <v>21</v>
      </c>
      <c r="F1145" s="194" t="s">
        <v>454</v>
      </c>
      <c r="G1145" s="191"/>
      <c r="H1145" s="195">
        <v>16.236999999999998</v>
      </c>
      <c r="I1145" s="196"/>
      <c r="J1145" s="191"/>
      <c r="K1145" s="191"/>
      <c r="L1145" s="197"/>
      <c r="M1145" s="198"/>
      <c r="N1145" s="199"/>
      <c r="O1145" s="199"/>
      <c r="P1145" s="199"/>
      <c r="Q1145" s="199"/>
      <c r="R1145" s="199"/>
      <c r="S1145" s="199"/>
      <c r="T1145" s="200"/>
      <c r="AT1145" s="201" t="s">
        <v>160</v>
      </c>
      <c r="AU1145" s="201" t="s">
        <v>83</v>
      </c>
      <c r="AV1145" s="13" t="s">
        <v>83</v>
      </c>
      <c r="AW1145" s="13" t="s">
        <v>34</v>
      </c>
      <c r="AX1145" s="13" t="s">
        <v>73</v>
      </c>
      <c r="AY1145" s="201" t="s">
        <v>150</v>
      </c>
    </row>
    <row r="1146" spans="1:65" s="13" customFormat="1" ht="11.25">
      <c r="B1146" s="190"/>
      <c r="C1146" s="191"/>
      <c r="D1146" s="192" t="s">
        <v>160</v>
      </c>
      <c r="E1146" s="193" t="s">
        <v>21</v>
      </c>
      <c r="F1146" s="194" t="s">
        <v>456</v>
      </c>
      <c r="G1146" s="191"/>
      <c r="H1146" s="195">
        <v>0.188</v>
      </c>
      <c r="I1146" s="196"/>
      <c r="J1146" s="191"/>
      <c r="K1146" s="191"/>
      <c r="L1146" s="197"/>
      <c r="M1146" s="198"/>
      <c r="N1146" s="199"/>
      <c r="O1146" s="199"/>
      <c r="P1146" s="199"/>
      <c r="Q1146" s="199"/>
      <c r="R1146" s="199"/>
      <c r="S1146" s="199"/>
      <c r="T1146" s="200"/>
      <c r="AT1146" s="201" t="s">
        <v>160</v>
      </c>
      <c r="AU1146" s="201" t="s">
        <v>83</v>
      </c>
      <c r="AV1146" s="13" t="s">
        <v>83</v>
      </c>
      <c r="AW1146" s="13" t="s">
        <v>34</v>
      </c>
      <c r="AX1146" s="13" t="s">
        <v>73</v>
      </c>
      <c r="AY1146" s="201" t="s">
        <v>150</v>
      </c>
    </row>
    <row r="1147" spans="1:65" s="13" customFormat="1" ht="11.25">
      <c r="B1147" s="190"/>
      <c r="C1147" s="191"/>
      <c r="D1147" s="192" t="s">
        <v>160</v>
      </c>
      <c r="E1147" s="193" t="s">
        <v>21</v>
      </c>
      <c r="F1147" s="194" t="s">
        <v>457</v>
      </c>
      <c r="G1147" s="191"/>
      <c r="H1147" s="195">
        <v>2.5310000000000001</v>
      </c>
      <c r="I1147" s="196"/>
      <c r="J1147" s="191"/>
      <c r="K1147" s="191"/>
      <c r="L1147" s="197"/>
      <c r="M1147" s="198"/>
      <c r="N1147" s="199"/>
      <c r="O1147" s="199"/>
      <c r="P1147" s="199"/>
      <c r="Q1147" s="199"/>
      <c r="R1147" s="199"/>
      <c r="S1147" s="199"/>
      <c r="T1147" s="200"/>
      <c r="AT1147" s="201" t="s">
        <v>160</v>
      </c>
      <c r="AU1147" s="201" t="s">
        <v>83</v>
      </c>
      <c r="AV1147" s="13" t="s">
        <v>83</v>
      </c>
      <c r="AW1147" s="13" t="s">
        <v>34</v>
      </c>
      <c r="AX1147" s="13" t="s">
        <v>73</v>
      </c>
      <c r="AY1147" s="201" t="s">
        <v>150</v>
      </c>
    </row>
    <row r="1148" spans="1:65" s="13" customFormat="1" ht="11.25">
      <c r="B1148" s="190"/>
      <c r="C1148" s="191"/>
      <c r="D1148" s="192" t="s">
        <v>160</v>
      </c>
      <c r="E1148" s="193" t="s">
        <v>21</v>
      </c>
      <c r="F1148" s="194" t="s">
        <v>458</v>
      </c>
      <c r="G1148" s="191"/>
      <c r="H1148" s="195">
        <v>22.77</v>
      </c>
      <c r="I1148" s="196"/>
      <c r="J1148" s="191"/>
      <c r="K1148" s="191"/>
      <c r="L1148" s="197"/>
      <c r="M1148" s="198"/>
      <c r="N1148" s="199"/>
      <c r="O1148" s="199"/>
      <c r="P1148" s="199"/>
      <c r="Q1148" s="199"/>
      <c r="R1148" s="199"/>
      <c r="S1148" s="199"/>
      <c r="T1148" s="200"/>
      <c r="AT1148" s="201" t="s">
        <v>160</v>
      </c>
      <c r="AU1148" s="201" t="s">
        <v>83</v>
      </c>
      <c r="AV1148" s="13" t="s">
        <v>83</v>
      </c>
      <c r="AW1148" s="13" t="s">
        <v>34</v>
      </c>
      <c r="AX1148" s="13" t="s">
        <v>73</v>
      </c>
      <c r="AY1148" s="201" t="s">
        <v>150</v>
      </c>
    </row>
    <row r="1149" spans="1:65" s="14" customFormat="1" ht="11.25">
      <c r="B1149" s="202"/>
      <c r="C1149" s="203"/>
      <c r="D1149" s="192" t="s">
        <v>160</v>
      </c>
      <c r="E1149" s="204" t="s">
        <v>21</v>
      </c>
      <c r="F1149" s="205" t="s">
        <v>162</v>
      </c>
      <c r="G1149" s="203"/>
      <c r="H1149" s="206">
        <v>147.96</v>
      </c>
      <c r="I1149" s="207"/>
      <c r="J1149" s="203"/>
      <c r="K1149" s="203"/>
      <c r="L1149" s="208"/>
      <c r="M1149" s="209"/>
      <c r="N1149" s="210"/>
      <c r="O1149" s="210"/>
      <c r="P1149" s="210"/>
      <c r="Q1149" s="210"/>
      <c r="R1149" s="210"/>
      <c r="S1149" s="210"/>
      <c r="T1149" s="211"/>
      <c r="AT1149" s="212" t="s">
        <v>160</v>
      </c>
      <c r="AU1149" s="212" t="s">
        <v>83</v>
      </c>
      <c r="AV1149" s="14" t="s">
        <v>157</v>
      </c>
      <c r="AW1149" s="14" t="s">
        <v>34</v>
      </c>
      <c r="AX1149" s="14" t="s">
        <v>81</v>
      </c>
      <c r="AY1149" s="212" t="s">
        <v>150</v>
      </c>
    </row>
    <row r="1150" spans="1:65" s="2" customFormat="1" ht="24.2" customHeight="1">
      <c r="A1150" s="37"/>
      <c r="B1150" s="38"/>
      <c r="C1150" s="172" t="s">
        <v>1310</v>
      </c>
      <c r="D1150" s="172" t="s">
        <v>152</v>
      </c>
      <c r="E1150" s="173" t="s">
        <v>1311</v>
      </c>
      <c r="F1150" s="174" t="s">
        <v>1312</v>
      </c>
      <c r="G1150" s="175" t="s">
        <v>262</v>
      </c>
      <c r="H1150" s="176">
        <v>162.22</v>
      </c>
      <c r="I1150" s="177"/>
      <c r="J1150" s="178">
        <f>ROUND(I1150*H1150,2)</f>
        <v>0</v>
      </c>
      <c r="K1150" s="174" t="s">
        <v>156</v>
      </c>
      <c r="L1150" s="42"/>
      <c r="M1150" s="179" t="s">
        <v>21</v>
      </c>
      <c r="N1150" s="180" t="s">
        <v>44</v>
      </c>
      <c r="O1150" s="67"/>
      <c r="P1150" s="181">
        <f>O1150*H1150</f>
        <v>0</v>
      </c>
      <c r="Q1150" s="181">
        <v>0</v>
      </c>
      <c r="R1150" s="181">
        <f>Q1150*H1150</f>
        <v>0</v>
      </c>
      <c r="S1150" s="181">
        <v>0</v>
      </c>
      <c r="T1150" s="182">
        <f>S1150*H1150</f>
        <v>0</v>
      </c>
      <c r="U1150" s="37"/>
      <c r="V1150" s="37"/>
      <c r="W1150" s="37"/>
      <c r="X1150" s="37"/>
      <c r="Y1150" s="37"/>
      <c r="Z1150" s="37"/>
      <c r="AA1150" s="37"/>
      <c r="AB1150" s="37"/>
      <c r="AC1150" s="37"/>
      <c r="AD1150" s="37"/>
      <c r="AE1150" s="37"/>
      <c r="AR1150" s="183" t="s">
        <v>202</v>
      </c>
      <c r="AT1150" s="183" t="s">
        <v>152</v>
      </c>
      <c r="AU1150" s="183" t="s">
        <v>83</v>
      </c>
      <c r="AY1150" s="20" t="s">
        <v>150</v>
      </c>
      <c r="BE1150" s="184">
        <f>IF(N1150="základní",J1150,0)</f>
        <v>0</v>
      </c>
      <c r="BF1150" s="184">
        <f>IF(N1150="snížená",J1150,0)</f>
        <v>0</v>
      </c>
      <c r="BG1150" s="184">
        <f>IF(N1150="zákl. přenesená",J1150,0)</f>
        <v>0</v>
      </c>
      <c r="BH1150" s="184">
        <f>IF(N1150="sníž. přenesená",J1150,0)</f>
        <v>0</v>
      </c>
      <c r="BI1150" s="184">
        <f>IF(N1150="nulová",J1150,0)</f>
        <v>0</v>
      </c>
      <c r="BJ1150" s="20" t="s">
        <v>81</v>
      </c>
      <c r="BK1150" s="184">
        <f>ROUND(I1150*H1150,2)</f>
        <v>0</v>
      </c>
      <c r="BL1150" s="20" t="s">
        <v>202</v>
      </c>
      <c r="BM1150" s="183" t="s">
        <v>1313</v>
      </c>
    </row>
    <row r="1151" spans="1:65" s="2" customFormat="1" ht="11.25">
      <c r="A1151" s="37"/>
      <c r="B1151" s="38"/>
      <c r="C1151" s="39"/>
      <c r="D1151" s="185" t="s">
        <v>158</v>
      </c>
      <c r="E1151" s="39"/>
      <c r="F1151" s="186" t="s">
        <v>1314</v>
      </c>
      <c r="G1151" s="39"/>
      <c r="H1151" s="39"/>
      <c r="I1151" s="187"/>
      <c r="J1151" s="39"/>
      <c r="K1151" s="39"/>
      <c r="L1151" s="42"/>
      <c r="M1151" s="188"/>
      <c r="N1151" s="189"/>
      <c r="O1151" s="67"/>
      <c r="P1151" s="67"/>
      <c r="Q1151" s="67"/>
      <c r="R1151" s="67"/>
      <c r="S1151" s="67"/>
      <c r="T1151" s="68"/>
      <c r="U1151" s="37"/>
      <c r="V1151" s="37"/>
      <c r="W1151" s="37"/>
      <c r="X1151" s="37"/>
      <c r="Y1151" s="37"/>
      <c r="Z1151" s="37"/>
      <c r="AA1151" s="37"/>
      <c r="AB1151" s="37"/>
      <c r="AC1151" s="37"/>
      <c r="AD1151" s="37"/>
      <c r="AE1151" s="37"/>
      <c r="AT1151" s="20" t="s">
        <v>158</v>
      </c>
      <c r="AU1151" s="20" t="s">
        <v>83</v>
      </c>
    </row>
    <row r="1152" spans="1:65" s="15" customFormat="1" ht="11.25">
      <c r="B1152" s="213"/>
      <c r="C1152" s="214"/>
      <c r="D1152" s="192" t="s">
        <v>160</v>
      </c>
      <c r="E1152" s="215" t="s">
        <v>21</v>
      </c>
      <c r="F1152" s="216" t="s">
        <v>185</v>
      </c>
      <c r="G1152" s="214"/>
      <c r="H1152" s="215" t="s">
        <v>21</v>
      </c>
      <c r="I1152" s="217"/>
      <c r="J1152" s="214"/>
      <c r="K1152" s="214"/>
      <c r="L1152" s="218"/>
      <c r="M1152" s="219"/>
      <c r="N1152" s="220"/>
      <c r="O1152" s="220"/>
      <c r="P1152" s="220"/>
      <c r="Q1152" s="220"/>
      <c r="R1152" s="220"/>
      <c r="S1152" s="220"/>
      <c r="T1152" s="221"/>
      <c r="AT1152" s="222" t="s">
        <v>160</v>
      </c>
      <c r="AU1152" s="222" t="s">
        <v>83</v>
      </c>
      <c r="AV1152" s="15" t="s">
        <v>81</v>
      </c>
      <c r="AW1152" s="15" t="s">
        <v>34</v>
      </c>
      <c r="AX1152" s="15" t="s">
        <v>73</v>
      </c>
      <c r="AY1152" s="222" t="s">
        <v>150</v>
      </c>
    </row>
    <row r="1153" spans="2:51" s="15" customFormat="1" ht="11.25">
      <c r="B1153" s="213"/>
      <c r="C1153" s="214"/>
      <c r="D1153" s="192" t="s">
        <v>160</v>
      </c>
      <c r="E1153" s="215" t="s">
        <v>21</v>
      </c>
      <c r="F1153" s="216" t="s">
        <v>1275</v>
      </c>
      <c r="G1153" s="214"/>
      <c r="H1153" s="215" t="s">
        <v>21</v>
      </c>
      <c r="I1153" s="217"/>
      <c r="J1153" s="214"/>
      <c r="K1153" s="214"/>
      <c r="L1153" s="218"/>
      <c r="M1153" s="219"/>
      <c r="N1153" s="220"/>
      <c r="O1153" s="220"/>
      <c r="P1153" s="220"/>
      <c r="Q1153" s="220"/>
      <c r="R1153" s="220"/>
      <c r="S1153" s="220"/>
      <c r="T1153" s="221"/>
      <c r="AT1153" s="222" t="s">
        <v>160</v>
      </c>
      <c r="AU1153" s="222" t="s">
        <v>83</v>
      </c>
      <c r="AV1153" s="15" t="s">
        <v>81</v>
      </c>
      <c r="AW1153" s="15" t="s">
        <v>34</v>
      </c>
      <c r="AX1153" s="15" t="s">
        <v>73</v>
      </c>
      <c r="AY1153" s="222" t="s">
        <v>150</v>
      </c>
    </row>
    <row r="1154" spans="2:51" s="13" customFormat="1" ht="11.25">
      <c r="B1154" s="190"/>
      <c r="C1154" s="191"/>
      <c r="D1154" s="192" t="s">
        <v>160</v>
      </c>
      <c r="E1154" s="193" t="s">
        <v>21</v>
      </c>
      <c r="F1154" s="194" t="s">
        <v>1315</v>
      </c>
      <c r="G1154" s="191"/>
      <c r="H1154" s="195">
        <v>21.98</v>
      </c>
      <c r="I1154" s="196"/>
      <c r="J1154" s="191"/>
      <c r="K1154" s="191"/>
      <c r="L1154" s="197"/>
      <c r="M1154" s="198"/>
      <c r="N1154" s="199"/>
      <c r="O1154" s="199"/>
      <c r="P1154" s="199"/>
      <c r="Q1154" s="199"/>
      <c r="R1154" s="199"/>
      <c r="S1154" s="199"/>
      <c r="T1154" s="200"/>
      <c r="AT1154" s="201" t="s">
        <v>160</v>
      </c>
      <c r="AU1154" s="201" t="s">
        <v>83</v>
      </c>
      <c r="AV1154" s="13" t="s">
        <v>83</v>
      </c>
      <c r="AW1154" s="13" t="s">
        <v>34</v>
      </c>
      <c r="AX1154" s="13" t="s">
        <v>73</v>
      </c>
      <c r="AY1154" s="201" t="s">
        <v>150</v>
      </c>
    </row>
    <row r="1155" spans="2:51" s="13" customFormat="1" ht="11.25">
      <c r="B1155" s="190"/>
      <c r="C1155" s="191"/>
      <c r="D1155" s="192" t="s">
        <v>160</v>
      </c>
      <c r="E1155" s="193" t="s">
        <v>21</v>
      </c>
      <c r="F1155" s="194" t="s">
        <v>1316</v>
      </c>
      <c r="G1155" s="191"/>
      <c r="H1155" s="195">
        <v>9.02</v>
      </c>
      <c r="I1155" s="196"/>
      <c r="J1155" s="191"/>
      <c r="K1155" s="191"/>
      <c r="L1155" s="197"/>
      <c r="M1155" s="198"/>
      <c r="N1155" s="199"/>
      <c r="O1155" s="199"/>
      <c r="P1155" s="199"/>
      <c r="Q1155" s="199"/>
      <c r="R1155" s="199"/>
      <c r="S1155" s="199"/>
      <c r="T1155" s="200"/>
      <c r="AT1155" s="201" t="s">
        <v>160</v>
      </c>
      <c r="AU1155" s="201" t="s">
        <v>83</v>
      </c>
      <c r="AV1155" s="13" t="s">
        <v>83</v>
      </c>
      <c r="AW1155" s="13" t="s">
        <v>34</v>
      </c>
      <c r="AX1155" s="13" t="s">
        <v>73</v>
      </c>
      <c r="AY1155" s="201" t="s">
        <v>150</v>
      </c>
    </row>
    <row r="1156" spans="2:51" s="13" customFormat="1" ht="11.25">
      <c r="B1156" s="190"/>
      <c r="C1156" s="191"/>
      <c r="D1156" s="192" t="s">
        <v>160</v>
      </c>
      <c r="E1156" s="193" t="s">
        <v>21</v>
      </c>
      <c r="F1156" s="194" t="s">
        <v>1317</v>
      </c>
      <c r="G1156" s="191"/>
      <c r="H1156" s="195">
        <v>38.9</v>
      </c>
      <c r="I1156" s="196"/>
      <c r="J1156" s="191"/>
      <c r="K1156" s="191"/>
      <c r="L1156" s="197"/>
      <c r="M1156" s="198"/>
      <c r="N1156" s="199"/>
      <c r="O1156" s="199"/>
      <c r="P1156" s="199"/>
      <c r="Q1156" s="199"/>
      <c r="R1156" s="199"/>
      <c r="S1156" s="199"/>
      <c r="T1156" s="200"/>
      <c r="AT1156" s="201" t="s">
        <v>160</v>
      </c>
      <c r="AU1156" s="201" t="s">
        <v>83</v>
      </c>
      <c r="AV1156" s="13" t="s">
        <v>83</v>
      </c>
      <c r="AW1156" s="13" t="s">
        <v>34</v>
      </c>
      <c r="AX1156" s="13" t="s">
        <v>73</v>
      </c>
      <c r="AY1156" s="201" t="s">
        <v>150</v>
      </c>
    </row>
    <row r="1157" spans="2:51" s="13" customFormat="1" ht="11.25">
      <c r="B1157" s="190"/>
      <c r="C1157" s="191"/>
      <c r="D1157" s="192" t="s">
        <v>160</v>
      </c>
      <c r="E1157" s="193" t="s">
        <v>21</v>
      </c>
      <c r="F1157" s="194" t="s">
        <v>1318</v>
      </c>
      <c r="G1157" s="191"/>
      <c r="H1157" s="195">
        <v>14.5</v>
      </c>
      <c r="I1157" s="196"/>
      <c r="J1157" s="191"/>
      <c r="K1157" s="191"/>
      <c r="L1157" s="197"/>
      <c r="M1157" s="198"/>
      <c r="N1157" s="199"/>
      <c r="O1157" s="199"/>
      <c r="P1157" s="199"/>
      <c r="Q1157" s="199"/>
      <c r="R1157" s="199"/>
      <c r="S1157" s="199"/>
      <c r="T1157" s="200"/>
      <c r="AT1157" s="201" t="s">
        <v>160</v>
      </c>
      <c r="AU1157" s="201" t="s">
        <v>83</v>
      </c>
      <c r="AV1157" s="13" t="s">
        <v>83</v>
      </c>
      <c r="AW1157" s="13" t="s">
        <v>34</v>
      </c>
      <c r="AX1157" s="13" t="s">
        <v>73</v>
      </c>
      <c r="AY1157" s="201" t="s">
        <v>150</v>
      </c>
    </row>
    <row r="1158" spans="2:51" s="13" customFormat="1" ht="11.25">
      <c r="B1158" s="190"/>
      <c r="C1158" s="191"/>
      <c r="D1158" s="192" t="s">
        <v>160</v>
      </c>
      <c r="E1158" s="193" t="s">
        <v>21</v>
      </c>
      <c r="F1158" s="194" t="s">
        <v>1319</v>
      </c>
      <c r="G1158" s="191"/>
      <c r="H1158" s="195">
        <v>17.05</v>
      </c>
      <c r="I1158" s="196"/>
      <c r="J1158" s="191"/>
      <c r="K1158" s="191"/>
      <c r="L1158" s="197"/>
      <c r="M1158" s="198"/>
      <c r="N1158" s="199"/>
      <c r="O1158" s="199"/>
      <c r="P1158" s="199"/>
      <c r="Q1158" s="199"/>
      <c r="R1158" s="199"/>
      <c r="S1158" s="199"/>
      <c r="T1158" s="200"/>
      <c r="AT1158" s="201" t="s">
        <v>160</v>
      </c>
      <c r="AU1158" s="201" t="s">
        <v>83</v>
      </c>
      <c r="AV1158" s="13" t="s">
        <v>83</v>
      </c>
      <c r="AW1158" s="13" t="s">
        <v>34</v>
      </c>
      <c r="AX1158" s="13" t="s">
        <v>73</v>
      </c>
      <c r="AY1158" s="201" t="s">
        <v>150</v>
      </c>
    </row>
    <row r="1159" spans="2:51" s="16" customFormat="1" ht="11.25">
      <c r="B1159" s="233"/>
      <c r="C1159" s="234"/>
      <c r="D1159" s="192" t="s">
        <v>160</v>
      </c>
      <c r="E1159" s="235" t="s">
        <v>21</v>
      </c>
      <c r="F1159" s="236" t="s">
        <v>323</v>
      </c>
      <c r="G1159" s="234"/>
      <c r="H1159" s="237">
        <v>101.45</v>
      </c>
      <c r="I1159" s="238"/>
      <c r="J1159" s="234"/>
      <c r="K1159" s="234"/>
      <c r="L1159" s="239"/>
      <c r="M1159" s="240"/>
      <c r="N1159" s="241"/>
      <c r="O1159" s="241"/>
      <c r="P1159" s="241"/>
      <c r="Q1159" s="241"/>
      <c r="R1159" s="241"/>
      <c r="S1159" s="241"/>
      <c r="T1159" s="242"/>
      <c r="AT1159" s="243" t="s">
        <v>160</v>
      </c>
      <c r="AU1159" s="243" t="s">
        <v>83</v>
      </c>
      <c r="AV1159" s="16" t="s">
        <v>168</v>
      </c>
      <c r="AW1159" s="16" t="s">
        <v>34</v>
      </c>
      <c r="AX1159" s="16" t="s">
        <v>73</v>
      </c>
      <c r="AY1159" s="243" t="s">
        <v>150</v>
      </c>
    </row>
    <row r="1160" spans="2:51" s="15" customFormat="1" ht="11.25">
      <c r="B1160" s="213"/>
      <c r="C1160" s="214"/>
      <c r="D1160" s="192" t="s">
        <v>160</v>
      </c>
      <c r="E1160" s="215" t="s">
        <v>21</v>
      </c>
      <c r="F1160" s="216" t="s">
        <v>1276</v>
      </c>
      <c r="G1160" s="214"/>
      <c r="H1160" s="215" t="s">
        <v>21</v>
      </c>
      <c r="I1160" s="217"/>
      <c r="J1160" s="214"/>
      <c r="K1160" s="214"/>
      <c r="L1160" s="218"/>
      <c r="M1160" s="219"/>
      <c r="N1160" s="220"/>
      <c r="O1160" s="220"/>
      <c r="P1160" s="220"/>
      <c r="Q1160" s="220"/>
      <c r="R1160" s="220"/>
      <c r="S1160" s="220"/>
      <c r="T1160" s="221"/>
      <c r="AT1160" s="222" t="s">
        <v>160</v>
      </c>
      <c r="AU1160" s="222" t="s">
        <v>83</v>
      </c>
      <c r="AV1160" s="15" t="s">
        <v>81</v>
      </c>
      <c r="AW1160" s="15" t="s">
        <v>34</v>
      </c>
      <c r="AX1160" s="15" t="s">
        <v>73</v>
      </c>
      <c r="AY1160" s="222" t="s">
        <v>150</v>
      </c>
    </row>
    <row r="1161" spans="2:51" s="13" customFormat="1" ht="11.25">
      <c r="B1161" s="190"/>
      <c r="C1161" s="191"/>
      <c r="D1161" s="192" t="s">
        <v>160</v>
      </c>
      <c r="E1161" s="193" t="s">
        <v>21</v>
      </c>
      <c r="F1161" s="194" t="s">
        <v>1320</v>
      </c>
      <c r="G1161" s="191"/>
      <c r="H1161" s="195">
        <v>6.4</v>
      </c>
      <c r="I1161" s="196"/>
      <c r="J1161" s="191"/>
      <c r="K1161" s="191"/>
      <c r="L1161" s="197"/>
      <c r="M1161" s="198"/>
      <c r="N1161" s="199"/>
      <c r="O1161" s="199"/>
      <c r="P1161" s="199"/>
      <c r="Q1161" s="199"/>
      <c r="R1161" s="199"/>
      <c r="S1161" s="199"/>
      <c r="T1161" s="200"/>
      <c r="AT1161" s="201" t="s">
        <v>160</v>
      </c>
      <c r="AU1161" s="201" t="s">
        <v>83</v>
      </c>
      <c r="AV1161" s="13" t="s">
        <v>83</v>
      </c>
      <c r="AW1161" s="13" t="s">
        <v>34</v>
      </c>
      <c r="AX1161" s="13" t="s">
        <v>73</v>
      </c>
      <c r="AY1161" s="201" t="s">
        <v>150</v>
      </c>
    </row>
    <row r="1162" spans="2:51" s="13" customFormat="1" ht="11.25">
      <c r="B1162" s="190"/>
      <c r="C1162" s="191"/>
      <c r="D1162" s="192" t="s">
        <v>160</v>
      </c>
      <c r="E1162" s="193" t="s">
        <v>21</v>
      </c>
      <c r="F1162" s="194" t="s">
        <v>1321</v>
      </c>
      <c r="G1162" s="191"/>
      <c r="H1162" s="195">
        <v>6.06</v>
      </c>
      <c r="I1162" s="196"/>
      <c r="J1162" s="191"/>
      <c r="K1162" s="191"/>
      <c r="L1162" s="197"/>
      <c r="M1162" s="198"/>
      <c r="N1162" s="199"/>
      <c r="O1162" s="199"/>
      <c r="P1162" s="199"/>
      <c r="Q1162" s="199"/>
      <c r="R1162" s="199"/>
      <c r="S1162" s="199"/>
      <c r="T1162" s="200"/>
      <c r="AT1162" s="201" t="s">
        <v>160</v>
      </c>
      <c r="AU1162" s="201" t="s">
        <v>83</v>
      </c>
      <c r="AV1162" s="13" t="s">
        <v>83</v>
      </c>
      <c r="AW1162" s="13" t="s">
        <v>34</v>
      </c>
      <c r="AX1162" s="13" t="s">
        <v>73</v>
      </c>
      <c r="AY1162" s="201" t="s">
        <v>150</v>
      </c>
    </row>
    <row r="1163" spans="2:51" s="13" customFormat="1" ht="11.25">
      <c r="B1163" s="190"/>
      <c r="C1163" s="191"/>
      <c r="D1163" s="192" t="s">
        <v>160</v>
      </c>
      <c r="E1163" s="193" t="s">
        <v>21</v>
      </c>
      <c r="F1163" s="194" t="s">
        <v>1322</v>
      </c>
      <c r="G1163" s="191"/>
      <c r="H1163" s="195">
        <v>16.059999999999999</v>
      </c>
      <c r="I1163" s="196"/>
      <c r="J1163" s="191"/>
      <c r="K1163" s="191"/>
      <c r="L1163" s="197"/>
      <c r="M1163" s="198"/>
      <c r="N1163" s="199"/>
      <c r="O1163" s="199"/>
      <c r="P1163" s="199"/>
      <c r="Q1163" s="199"/>
      <c r="R1163" s="199"/>
      <c r="S1163" s="199"/>
      <c r="T1163" s="200"/>
      <c r="AT1163" s="201" t="s">
        <v>160</v>
      </c>
      <c r="AU1163" s="201" t="s">
        <v>83</v>
      </c>
      <c r="AV1163" s="13" t="s">
        <v>83</v>
      </c>
      <c r="AW1163" s="13" t="s">
        <v>34</v>
      </c>
      <c r="AX1163" s="13" t="s">
        <v>73</v>
      </c>
      <c r="AY1163" s="201" t="s">
        <v>150</v>
      </c>
    </row>
    <row r="1164" spans="2:51" s="13" customFormat="1" ht="11.25">
      <c r="B1164" s="190"/>
      <c r="C1164" s="191"/>
      <c r="D1164" s="192" t="s">
        <v>160</v>
      </c>
      <c r="E1164" s="193" t="s">
        <v>21</v>
      </c>
      <c r="F1164" s="194" t="s">
        <v>1323</v>
      </c>
      <c r="G1164" s="191"/>
      <c r="H1164" s="195">
        <v>5.8</v>
      </c>
      <c r="I1164" s="196"/>
      <c r="J1164" s="191"/>
      <c r="K1164" s="191"/>
      <c r="L1164" s="197"/>
      <c r="M1164" s="198"/>
      <c r="N1164" s="199"/>
      <c r="O1164" s="199"/>
      <c r="P1164" s="199"/>
      <c r="Q1164" s="199"/>
      <c r="R1164" s="199"/>
      <c r="S1164" s="199"/>
      <c r="T1164" s="200"/>
      <c r="AT1164" s="201" t="s">
        <v>160</v>
      </c>
      <c r="AU1164" s="201" t="s">
        <v>83</v>
      </c>
      <c r="AV1164" s="13" t="s">
        <v>83</v>
      </c>
      <c r="AW1164" s="13" t="s">
        <v>34</v>
      </c>
      <c r="AX1164" s="13" t="s">
        <v>73</v>
      </c>
      <c r="AY1164" s="201" t="s">
        <v>150</v>
      </c>
    </row>
    <row r="1165" spans="2:51" s="13" customFormat="1" ht="11.25">
      <c r="B1165" s="190"/>
      <c r="C1165" s="191"/>
      <c r="D1165" s="192" t="s">
        <v>160</v>
      </c>
      <c r="E1165" s="193" t="s">
        <v>21</v>
      </c>
      <c r="F1165" s="194" t="s">
        <v>1324</v>
      </c>
      <c r="G1165" s="191"/>
      <c r="H1165" s="195">
        <v>6.45</v>
      </c>
      <c r="I1165" s="196"/>
      <c r="J1165" s="191"/>
      <c r="K1165" s="191"/>
      <c r="L1165" s="197"/>
      <c r="M1165" s="198"/>
      <c r="N1165" s="199"/>
      <c r="O1165" s="199"/>
      <c r="P1165" s="199"/>
      <c r="Q1165" s="199"/>
      <c r="R1165" s="199"/>
      <c r="S1165" s="199"/>
      <c r="T1165" s="200"/>
      <c r="AT1165" s="201" t="s">
        <v>160</v>
      </c>
      <c r="AU1165" s="201" t="s">
        <v>83</v>
      </c>
      <c r="AV1165" s="13" t="s">
        <v>83</v>
      </c>
      <c r="AW1165" s="13" t="s">
        <v>34</v>
      </c>
      <c r="AX1165" s="13" t="s">
        <v>73</v>
      </c>
      <c r="AY1165" s="201" t="s">
        <v>150</v>
      </c>
    </row>
    <row r="1166" spans="2:51" s="13" customFormat="1" ht="11.25">
      <c r="B1166" s="190"/>
      <c r="C1166" s="191"/>
      <c r="D1166" s="192" t="s">
        <v>160</v>
      </c>
      <c r="E1166" s="193" t="s">
        <v>21</v>
      </c>
      <c r="F1166" s="194" t="s">
        <v>1325</v>
      </c>
      <c r="G1166" s="191"/>
      <c r="H1166" s="195">
        <v>20</v>
      </c>
      <c r="I1166" s="196"/>
      <c r="J1166" s="191"/>
      <c r="K1166" s="191"/>
      <c r="L1166" s="197"/>
      <c r="M1166" s="198"/>
      <c r="N1166" s="199"/>
      <c r="O1166" s="199"/>
      <c r="P1166" s="199"/>
      <c r="Q1166" s="199"/>
      <c r="R1166" s="199"/>
      <c r="S1166" s="199"/>
      <c r="T1166" s="200"/>
      <c r="AT1166" s="201" t="s">
        <v>160</v>
      </c>
      <c r="AU1166" s="201" t="s">
        <v>83</v>
      </c>
      <c r="AV1166" s="13" t="s">
        <v>83</v>
      </c>
      <c r="AW1166" s="13" t="s">
        <v>34</v>
      </c>
      <c r="AX1166" s="13" t="s">
        <v>73</v>
      </c>
      <c r="AY1166" s="201" t="s">
        <v>150</v>
      </c>
    </row>
    <row r="1167" spans="2:51" s="16" customFormat="1" ht="11.25">
      <c r="B1167" s="233"/>
      <c r="C1167" s="234"/>
      <c r="D1167" s="192" t="s">
        <v>160</v>
      </c>
      <c r="E1167" s="235" t="s">
        <v>21</v>
      </c>
      <c r="F1167" s="236" t="s">
        <v>323</v>
      </c>
      <c r="G1167" s="234"/>
      <c r="H1167" s="237">
        <v>60.77</v>
      </c>
      <c r="I1167" s="238"/>
      <c r="J1167" s="234"/>
      <c r="K1167" s="234"/>
      <c r="L1167" s="239"/>
      <c r="M1167" s="240"/>
      <c r="N1167" s="241"/>
      <c r="O1167" s="241"/>
      <c r="P1167" s="241"/>
      <c r="Q1167" s="241"/>
      <c r="R1167" s="241"/>
      <c r="S1167" s="241"/>
      <c r="T1167" s="242"/>
      <c r="AT1167" s="243" t="s">
        <v>160</v>
      </c>
      <c r="AU1167" s="243" t="s">
        <v>83</v>
      </c>
      <c r="AV1167" s="16" t="s">
        <v>168</v>
      </c>
      <c r="AW1167" s="16" t="s">
        <v>34</v>
      </c>
      <c r="AX1167" s="16" t="s">
        <v>73</v>
      </c>
      <c r="AY1167" s="243" t="s">
        <v>150</v>
      </c>
    </row>
    <row r="1168" spans="2:51" s="14" customFormat="1" ht="11.25">
      <c r="B1168" s="202"/>
      <c r="C1168" s="203"/>
      <c r="D1168" s="192" t="s">
        <v>160</v>
      </c>
      <c r="E1168" s="204" t="s">
        <v>21</v>
      </c>
      <c r="F1168" s="205" t="s">
        <v>162</v>
      </c>
      <c r="G1168" s="203"/>
      <c r="H1168" s="206">
        <v>162.22</v>
      </c>
      <c r="I1168" s="207"/>
      <c r="J1168" s="203"/>
      <c r="K1168" s="203"/>
      <c r="L1168" s="208"/>
      <c r="M1168" s="209"/>
      <c r="N1168" s="210"/>
      <c r="O1168" s="210"/>
      <c r="P1168" s="210"/>
      <c r="Q1168" s="210"/>
      <c r="R1168" s="210"/>
      <c r="S1168" s="210"/>
      <c r="T1168" s="211"/>
      <c r="AT1168" s="212" t="s">
        <v>160</v>
      </c>
      <c r="AU1168" s="212" t="s">
        <v>83</v>
      </c>
      <c r="AV1168" s="14" t="s">
        <v>157</v>
      </c>
      <c r="AW1168" s="14" t="s">
        <v>34</v>
      </c>
      <c r="AX1168" s="14" t="s">
        <v>81</v>
      </c>
      <c r="AY1168" s="212" t="s">
        <v>150</v>
      </c>
    </row>
    <row r="1169" spans="1:65" s="2" customFormat="1" ht="16.5" customHeight="1">
      <c r="A1169" s="37"/>
      <c r="B1169" s="38"/>
      <c r="C1169" s="223" t="s">
        <v>810</v>
      </c>
      <c r="D1169" s="223" t="s">
        <v>301</v>
      </c>
      <c r="E1169" s="224" t="s">
        <v>1326</v>
      </c>
      <c r="F1169" s="225" t="s">
        <v>1327</v>
      </c>
      <c r="G1169" s="226" t="s">
        <v>262</v>
      </c>
      <c r="H1169" s="227">
        <v>170.33099999999999</v>
      </c>
      <c r="I1169" s="228"/>
      <c r="J1169" s="229">
        <f>ROUND(I1169*H1169,2)</f>
        <v>0</v>
      </c>
      <c r="K1169" s="225" t="s">
        <v>156</v>
      </c>
      <c r="L1169" s="230"/>
      <c r="M1169" s="231" t="s">
        <v>21</v>
      </c>
      <c r="N1169" s="232" t="s">
        <v>44</v>
      </c>
      <c r="O1169" s="67"/>
      <c r="P1169" s="181">
        <f>O1169*H1169</f>
        <v>0</v>
      </c>
      <c r="Q1169" s="181">
        <v>0</v>
      </c>
      <c r="R1169" s="181">
        <f>Q1169*H1169</f>
        <v>0</v>
      </c>
      <c r="S1169" s="181">
        <v>0</v>
      </c>
      <c r="T1169" s="182">
        <f>S1169*H1169</f>
        <v>0</v>
      </c>
      <c r="U1169" s="37"/>
      <c r="V1169" s="37"/>
      <c r="W1169" s="37"/>
      <c r="X1169" s="37"/>
      <c r="Y1169" s="37"/>
      <c r="Z1169" s="37"/>
      <c r="AA1169" s="37"/>
      <c r="AB1169" s="37"/>
      <c r="AC1169" s="37"/>
      <c r="AD1169" s="37"/>
      <c r="AE1169" s="37"/>
      <c r="AR1169" s="183" t="s">
        <v>277</v>
      </c>
      <c r="AT1169" s="183" t="s">
        <v>301</v>
      </c>
      <c r="AU1169" s="183" t="s">
        <v>83</v>
      </c>
      <c r="AY1169" s="20" t="s">
        <v>150</v>
      </c>
      <c r="BE1169" s="184">
        <f>IF(N1169="základní",J1169,0)</f>
        <v>0</v>
      </c>
      <c r="BF1169" s="184">
        <f>IF(N1169="snížená",J1169,0)</f>
        <v>0</v>
      </c>
      <c r="BG1169" s="184">
        <f>IF(N1169="zákl. přenesená",J1169,0)</f>
        <v>0</v>
      </c>
      <c r="BH1169" s="184">
        <f>IF(N1169="sníž. přenesená",J1169,0)</f>
        <v>0</v>
      </c>
      <c r="BI1169" s="184">
        <f>IF(N1169="nulová",J1169,0)</f>
        <v>0</v>
      </c>
      <c r="BJ1169" s="20" t="s">
        <v>81</v>
      </c>
      <c r="BK1169" s="184">
        <f>ROUND(I1169*H1169,2)</f>
        <v>0</v>
      </c>
      <c r="BL1169" s="20" t="s">
        <v>202</v>
      </c>
      <c r="BM1169" s="183" t="s">
        <v>1328</v>
      </c>
    </row>
    <row r="1170" spans="1:65" s="13" customFormat="1" ht="11.25">
      <c r="B1170" s="190"/>
      <c r="C1170" s="191"/>
      <c r="D1170" s="192" t="s">
        <v>160</v>
      </c>
      <c r="E1170" s="193" t="s">
        <v>21</v>
      </c>
      <c r="F1170" s="194" t="s">
        <v>1329</v>
      </c>
      <c r="G1170" s="191"/>
      <c r="H1170" s="195">
        <v>170.33099999999999</v>
      </c>
      <c r="I1170" s="196"/>
      <c r="J1170" s="191"/>
      <c r="K1170" s="191"/>
      <c r="L1170" s="197"/>
      <c r="M1170" s="198"/>
      <c r="N1170" s="199"/>
      <c r="O1170" s="199"/>
      <c r="P1170" s="199"/>
      <c r="Q1170" s="199"/>
      <c r="R1170" s="199"/>
      <c r="S1170" s="199"/>
      <c r="T1170" s="200"/>
      <c r="AT1170" s="201" t="s">
        <v>160</v>
      </c>
      <c r="AU1170" s="201" t="s">
        <v>83</v>
      </c>
      <c r="AV1170" s="13" t="s">
        <v>83</v>
      </c>
      <c r="AW1170" s="13" t="s">
        <v>34</v>
      </c>
      <c r="AX1170" s="13" t="s">
        <v>73</v>
      </c>
      <c r="AY1170" s="201" t="s">
        <v>150</v>
      </c>
    </row>
    <row r="1171" spans="1:65" s="14" customFormat="1" ht="11.25">
      <c r="B1171" s="202"/>
      <c r="C1171" s="203"/>
      <c r="D1171" s="192" t="s">
        <v>160</v>
      </c>
      <c r="E1171" s="204" t="s">
        <v>21</v>
      </c>
      <c r="F1171" s="205" t="s">
        <v>162</v>
      </c>
      <c r="G1171" s="203"/>
      <c r="H1171" s="206">
        <v>170.33099999999999</v>
      </c>
      <c r="I1171" s="207"/>
      <c r="J1171" s="203"/>
      <c r="K1171" s="203"/>
      <c r="L1171" s="208"/>
      <c r="M1171" s="209"/>
      <c r="N1171" s="210"/>
      <c r="O1171" s="210"/>
      <c r="P1171" s="210"/>
      <c r="Q1171" s="210"/>
      <c r="R1171" s="210"/>
      <c r="S1171" s="210"/>
      <c r="T1171" s="211"/>
      <c r="AT1171" s="212" t="s">
        <v>160</v>
      </c>
      <c r="AU1171" s="212" t="s">
        <v>83</v>
      </c>
      <c r="AV1171" s="14" t="s">
        <v>157</v>
      </c>
      <c r="AW1171" s="14" t="s">
        <v>34</v>
      </c>
      <c r="AX1171" s="14" t="s">
        <v>81</v>
      </c>
      <c r="AY1171" s="212" t="s">
        <v>150</v>
      </c>
    </row>
    <row r="1172" spans="1:65" s="2" customFormat="1" ht="16.5" customHeight="1">
      <c r="A1172" s="37"/>
      <c r="B1172" s="38"/>
      <c r="C1172" s="223" t="s">
        <v>1330</v>
      </c>
      <c r="D1172" s="223" t="s">
        <v>301</v>
      </c>
      <c r="E1172" s="224" t="s">
        <v>1331</v>
      </c>
      <c r="F1172" s="225" t="s">
        <v>1332</v>
      </c>
      <c r="G1172" s="226" t="s">
        <v>262</v>
      </c>
      <c r="H1172" s="227">
        <v>170.33099999999999</v>
      </c>
      <c r="I1172" s="228"/>
      <c r="J1172" s="229">
        <f>ROUND(I1172*H1172,2)</f>
        <v>0</v>
      </c>
      <c r="K1172" s="225" t="s">
        <v>156</v>
      </c>
      <c r="L1172" s="230"/>
      <c r="M1172" s="231" t="s">
        <v>21</v>
      </c>
      <c r="N1172" s="232" t="s">
        <v>44</v>
      </c>
      <c r="O1172" s="67"/>
      <c r="P1172" s="181">
        <f>O1172*H1172</f>
        <v>0</v>
      </c>
      <c r="Q1172" s="181">
        <v>0</v>
      </c>
      <c r="R1172" s="181">
        <f>Q1172*H1172</f>
        <v>0</v>
      </c>
      <c r="S1172" s="181">
        <v>0</v>
      </c>
      <c r="T1172" s="182">
        <f>S1172*H1172</f>
        <v>0</v>
      </c>
      <c r="U1172" s="37"/>
      <c r="V1172" s="37"/>
      <c r="W1172" s="37"/>
      <c r="X1172" s="37"/>
      <c r="Y1172" s="37"/>
      <c r="Z1172" s="37"/>
      <c r="AA1172" s="37"/>
      <c r="AB1172" s="37"/>
      <c r="AC1172" s="37"/>
      <c r="AD1172" s="37"/>
      <c r="AE1172" s="37"/>
      <c r="AR1172" s="183" t="s">
        <v>277</v>
      </c>
      <c r="AT1172" s="183" t="s">
        <v>301</v>
      </c>
      <c r="AU1172" s="183" t="s">
        <v>83</v>
      </c>
      <c r="AY1172" s="20" t="s">
        <v>150</v>
      </c>
      <c r="BE1172" s="184">
        <f>IF(N1172="základní",J1172,0)</f>
        <v>0</v>
      </c>
      <c r="BF1172" s="184">
        <f>IF(N1172="snížená",J1172,0)</f>
        <v>0</v>
      </c>
      <c r="BG1172" s="184">
        <f>IF(N1172="zákl. přenesená",J1172,0)</f>
        <v>0</v>
      </c>
      <c r="BH1172" s="184">
        <f>IF(N1172="sníž. přenesená",J1172,0)</f>
        <v>0</v>
      </c>
      <c r="BI1172" s="184">
        <f>IF(N1172="nulová",J1172,0)</f>
        <v>0</v>
      </c>
      <c r="BJ1172" s="20" t="s">
        <v>81</v>
      </c>
      <c r="BK1172" s="184">
        <f>ROUND(I1172*H1172,2)</f>
        <v>0</v>
      </c>
      <c r="BL1172" s="20" t="s">
        <v>202</v>
      </c>
      <c r="BM1172" s="183" t="s">
        <v>1333</v>
      </c>
    </row>
    <row r="1173" spans="1:65" s="13" customFormat="1" ht="11.25">
      <c r="B1173" s="190"/>
      <c r="C1173" s="191"/>
      <c r="D1173" s="192" t="s">
        <v>160</v>
      </c>
      <c r="E1173" s="193" t="s">
        <v>21</v>
      </c>
      <c r="F1173" s="194" t="s">
        <v>1329</v>
      </c>
      <c r="G1173" s="191"/>
      <c r="H1173" s="195">
        <v>170.33099999999999</v>
      </c>
      <c r="I1173" s="196"/>
      <c r="J1173" s="191"/>
      <c r="K1173" s="191"/>
      <c r="L1173" s="197"/>
      <c r="M1173" s="198"/>
      <c r="N1173" s="199"/>
      <c r="O1173" s="199"/>
      <c r="P1173" s="199"/>
      <c r="Q1173" s="199"/>
      <c r="R1173" s="199"/>
      <c r="S1173" s="199"/>
      <c r="T1173" s="200"/>
      <c r="AT1173" s="201" t="s">
        <v>160</v>
      </c>
      <c r="AU1173" s="201" t="s">
        <v>83</v>
      </c>
      <c r="AV1173" s="13" t="s">
        <v>83</v>
      </c>
      <c r="AW1173" s="13" t="s">
        <v>34</v>
      </c>
      <c r="AX1173" s="13" t="s">
        <v>73</v>
      </c>
      <c r="AY1173" s="201" t="s">
        <v>150</v>
      </c>
    </row>
    <row r="1174" spans="1:65" s="14" customFormat="1" ht="11.25">
      <c r="B1174" s="202"/>
      <c r="C1174" s="203"/>
      <c r="D1174" s="192" t="s">
        <v>160</v>
      </c>
      <c r="E1174" s="204" t="s">
        <v>21</v>
      </c>
      <c r="F1174" s="205" t="s">
        <v>162</v>
      </c>
      <c r="G1174" s="203"/>
      <c r="H1174" s="206">
        <v>170.33099999999999</v>
      </c>
      <c r="I1174" s="207"/>
      <c r="J1174" s="203"/>
      <c r="K1174" s="203"/>
      <c r="L1174" s="208"/>
      <c r="M1174" s="209"/>
      <c r="N1174" s="210"/>
      <c r="O1174" s="210"/>
      <c r="P1174" s="210"/>
      <c r="Q1174" s="210"/>
      <c r="R1174" s="210"/>
      <c r="S1174" s="210"/>
      <c r="T1174" s="211"/>
      <c r="AT1174" s="212" t="s">
        <v>160</v>
      </c>
      <c r="AU1174" s="212" t="s">
        <v>83</v>
      </c>
      <c r="AV1174" s="14" t="s">
        <v>157</v>
      </c>
      <c r="AW1174" s="14" t="s">
        <v>34</v>
      </c>
      <c r="AX1174" s="14" t="s">
        <v>81</v>
      </c>
      <c r="AY1174" s="212" t="s">
        <v>150</v>
      </c>
    </row>
    <row r="1175" spans="1:65" s="2" customFormat="1" ht="44.25" customHeight="1">
      <c r="A1175" s="37"/>
      <c r="B1175" s="38"/>
      <c r="C1175" s="172" t="s">
        <v>814</v>
      </c>
      <c r="D1175" s="172" t="s">
        <v>152</v>
      </c>
      <c r="E1175" s="173" t="s">
        <v>1334</v>
      </c>
      <c r="F1175" s="174" t="s">
        <v>1335</v>
      </c>
      <c r="G1175" s="175" t="s">
        <v>784</v>
      </c>
      <c r="H1175" s="244"/>
      <c r="I1175" s="177"/>
      <c r="J1175" s="178">
        <f>ROUND(I1175*H1175,2)</f>
        <v>0</v>
      </c>
      <c r="K1175" s="174" t="s">
        <v>156</v>
      </c>
      <c r="L1175" s="42"/>
      <c r="M1175" s="179" t="s">
        <v>21</v>
      </c>
      <c r="N1175" s="180" t="s">
        <v>44</v>
      </c>
      <c r="O1175" s="67"/>
      <c r="P1175" s="181">
        <f>O1175*H1175</f>
        <v>0</v>
      </c>
      <c r="Q1175" s="181">
        <v>0</v>
      </c>
      <c r="R1175" s="181">
        <f>Q1175*H1175</f>
        <v>0</v>
      </c>
      <c r="S1175" s="181">
        <v>0</v>
      </c>
      <c r="T1175" s="182">
        <f>S1175*H1175</f>
        <v>0</v>
      </c>
      <c r="U1175" s="37"/>
      <c r="V1175" s="37"/>
      <c r="W1175" s="37"/>
      <c r="X1175" s="37"/>
      <c r="Y1175" s="37"/>
      <c r="Z1175" s="37"/>
      <c r="AA1175" s="37"/>
      <c r="AB1175" s="37"/>
      <c r="AC1175" s="37"/>
      <c r="AD1175" s="37"/>
      <c r="AE1175" s="37"/>
      <c r="AR1175" s="183" t="s">
        <v>202</v>
      </c>
      <c r="AT1175" s="183" t="s">
        <v>152</v>
      </c>
      <c r="AU1175" s="183" t="s">
        <v>83</v>
      </c>
      <c r="AY1175" s="20" t="s">
        <v>150</v>
      </c>
      <c r="BE1175" s="184">
        <f>IF(N1175="základní",J1175,0)</f>
        <v>0</v>
      </c>
      <c r="BF1175" s="184">
        <f>IF(N1175="snížená",J1175,0)</f>
        <v>0</v>
      </c>
      <c r="BG1175" s="184">
        <f>IF(N1175="zákl. přenesená",J1175,0)</f>
        <v>0</v>
      </c>
      <c r="BH1175" s="184">
        <f>IF(N1175="sníž. přenesená",J1175,0)</f>
        <v>0</v>
      </c>
      <c r="BI1175" s="184">
        <f>IF(N1175="nulová",J1175,0)</f>
        <v>0</v>
      </c>
      <c r="BJ1175" s="20" t="s">
        <v>81</v>
      </c>
      <c r="BK1175" s="184">
        <f>ROUND(I1175*H1175,2)</f>
        <v>0</v>
      </c>
      <c r="BL1175" s="20" t="s">
        <v>202</v>
      </c>
      <c r="BM1175" s="183" t="s">
        <v>1336</v>
      </c>
    </row>
    <row r="1176" spans="1:65" s="2" customFormat="1" ht="11.25">
      <c r="A1176" s="37"/>
      <c r="B1176" s="38"/>
      <c r="C1176" s="39"/>
      <c r="D1176" s="185" t="s">
        <v>158</v>
      </c>
      <c r="E1176" s="39"/>
      <c r="F1176" s="186" t="s">
        <v>1337</v>
      </c>
      <c r="G1176" s="39"/>
      <c r="H1176" s="39"/>
      <c r="I1176" s="187"/>
      <c r="J1176" s="39"/>
      <c r="K1176" s="39"/>
      <c r="L1176" s="42"/>
      <c r="M1176" s="188"/>
      <c r="N1176" s="189"/>
      <c r="O1176" s="67"/>
      <c r="P1176" s="67"/>
      <c r="Q1176" s="67"/>
      <c r="R1176" s="67"/>
      <c r="S1176" s="67"/>
      <c r="T1176" s="68"/>
      <c r="U1176" s="37"/>
      <c r="V1176" s="37"/>
      <c r="W1176" s="37"/>
      <c r="X1176" s="37"/>
      <c r="Y1176" s="37"/>
      <c r="Z1176" s="37"/>
      <c r="AA1176" s="37"/>
      <c r="AB1176" s="37"/>
      <c r="AC1176" s="37"/>
      <c r="AD1176" s="37"/>
      <c r="AE1176" s="37"/>
      <c r="AT1176" s="20" t="s">
        <v>158</v>
      </c>
      <c r="AU1176" s="20" t="s">
        <v>83</v>
      </c>
    </row>
    <row r="1177" spans="1:65" s="12" customFormat="1" ht="22.9" customHeight="1">
      <c r="B1177" s="156"/>
      <c r="C1177" s="157"/>
      <c r="D1177" s="158" t="s">
        <v>72</v>
      </c>
      <c r="E1177" s="170" t="s">
        <v>1338</v>
      </c>
      <c r="F1177" s="170" t="s">
        <v>1339</v>
      </c>
      <c r="G1177" s="157"/>
      <c r="H1177" s="157"/>
      <c r="I1177" s="160"/>
      <c r="J1177" s="171">
        <f>BK1177</f>
        <v>0</v>
      </c>
      <c r="K1177" s="157"/>
      <c r="L1177" s="162"/>
      <c r="M1177" s="163"/>
      <c r="N1177" s="164"/>
      <c r="O1177" s="164"/>
      <c r="P1177" s="165">
        <f>SUM(P1178:P1213)</f>
        <v>0</v>
      </c>
      <c r="Q1177" s="164"/>
      <c r="R1177" s="165">
        <f>SUM(R1178:R1213)</f>
        <v>0</v>
      </c>
      <c r="S1177" s="164"/>
      <c r="T1177" s="166">
        <f>SUM(T1178:T1213)</f>
        <v>0</v>
      </c>
      <c r="AR1177" s="167" t="s">
        <v>81</v>
      </c>
      <c r="AT1177" s="168" t="s">
        <v>72</v>
      </c>
      <c r="AU1177" s="168" t="s">
        <v>81</v>
      </c>
      <c r="AY1177" s="167" t="s">
        <v>150</v>
      </c>
      <c r="BK1177" s="169">
        <f>SUM(BK1178:BK1213)</f>
        <v>0</v>
      </c>
    </row>
    <row r="1178" spans="1:65" s="2" customFormat="1" ht="16.5" customHeight="1">
      <c r="A1178" s="37"/>
      <c r="B1178" s="38"/>
      <c r="C1178" s="172" t="s">
        <v>1340</v>
      </c>
      <c r="D1178" s="172" t="s">
        <v>152</v>
      </c>
      <c r="E1178" s="173" t="s">
        <v>1341</v>
      </c>
      <c r="F1178" s="174" t="s">
        <v>1342</v>
      </c>
      <c r="G1178" s="175" t="s">
        <v>262</v>
      </c>
      <c r="H1178" s="176">
        <v>15</v>
      </c>
      <c r="I1178" s="177"/>
      <c r="J1178" s="178">
        <f>ROUND(I1178*H1178,2)</f>
        <v>0</v>
      </c>
      <c r="K1178" s="174" t="s">
        <v>284</v>
      </c>
      <c r="L1178" s="42"/>
      <c r="M1178" s="179" t="s">
        <v>21</v>
      </c>
      <c r="N1178" s="180" t="s">
        <v>44</v>
      </c>
      <c r="O1178" s="67"/>
      <c r="P1178" s="181">
        <f>O1178*H1178</f>
        <v>0</v>
      </c>
      <c r="Q1178" s="181">
        <v>0</v>
      </c>
      <c r="R1178" s="181">
        <f>Q1178*H1178</f>
        <v>0</v>
      </c>
      <c r="S1178" s="181">
        <v>0</v>
      </c>
      <c r="T1178" s="182">
        <f>S1178*H1178</f>
        <v>0</v>
      </c>
      <c r="U1178" s="37"/>
      <c r="V1178" s="37"/>
      <c r="W1178" s="37"/>
      <c r="X1178" s="37"/>
      <c r="Y1178" s="37"/>
      <c r="Z1178" s="37"/>
      <c r="AA1178" s="37"/>
      <c r="AB1178" s="37"/>
      <c r="AC1178" s="37"/>
      <c r="AD1178" s="37"/>
      <c r="AE1178" s="37"/>
      <c r="AR1178" s="183" t="s">
        <v>157</v>
      </c>
      <c r="AT1178" s="183" t="s">
        <v>152</v>
      </c>
      <c r="AU1178" s="183" t="s">
        <v>83</v>
      </c>
      <c r="AY1178" s="20" t="s">
        <v>150</v>
      </c>
      <c r="BE1178" s="184">
        <f>IF(N1178="základní",J1178,0)</f>
        <v>0</v>
      </c>
      <c r="BF1178" s="184">
        <f>IF(N1178="snížená",J1178,0)</f>
        <v>0</v>
      </c>
      <c r="BG1178" s="184">
        <f>IF(N1178="zákl. přenesená",J1178,0)</f>
        <v>0</v>
      </c>
      <c r="BH1178" s="184">
        <f>IF(N1178="sníž. přenesená",J1178,0)</f>
        <v>0</v>
      </c>
      <c r="BI1178" s="184">
        <f>IF(N1178="nulová",J1178,0)</f>
        <v>0</v>
      </c>
      <c r="BJ1178" s="20" t="s">
        <v>81</v>
      </c>
      <c r="BK1178" s="184">
        <f>ROUND(I1178*H1178,2)</f>
        <v>0</v>
      </c>
      <c r="BL1178" s="20" t="s">
        <v>157</v>
      </c>
      <c r="BM1178" s="183" t="s">
        <v>1343</v>
      </c>
    </row>
    <row r="1179" spans="1:65" s="15" customFormat="1" ht="11.25">
      <c r="B1179" s="213"/>
      <c r="C1179" s="214"/>
      <c r="D1179" s="192" t="s">
        <v>160</v>
      </c>
      <c r="E1179" s="215" t="s">
        <v>21</v>
      </c>
      <c r="F1179" s="216" t="s">
        <v>1344</v>
      </c>
      <c r="G1179" s="214"/>
      <c r="H1179" s="215" t="s">
        <v>21</v>
      </c>
      <c r="I1179" s="217"/>
      <c r="J1179" s="214"/>
      <c r="K1179" s="214"/>
      <c r="L1179" s="218"/>
      <c r="M1179" s="219"/>
      <c r="N1179" s="220"/>
      <c r="O1179" s="220"/>
      <c r="P1179" s="220"/>
      <c r="Q1179" s="220"/>
      <c r="R1179" s="220"/>
      <c r="S1179" s="220"/>
      <c r="T1179" s="221"/>
      <c r="AT1179" s="222" t="s">
        <v>160</v>
      </c>
      <c r="AU1179" s="222" t="s">
        <v>83</v>
      </c>
      <c r="AV1179" s="15" t="s">
        <v>81</v>
      </c>
      <c r="AW1179" s="15" t="s">
        <v>34</v>
      </c>
      <c r="AX1179" s="15" t="s">
        <v>73</v>
      </c>
      <c r="AY1179" s="222" t="s">
        <v>150</v>
      </c>
    </row>
    <row r="1180" spans="1:65" s="13" customFormat="1" ht="11.25">
      <c r="B1180" s="190"/>
      <c r="C1180" s="191"/>
      <c r="D1180" s="192" t="s">
        <v>160</v>
      </c>
      <c r="E1180" s="193" t="s">
        <v>21</v>
      </c>
      <c r="F1180" s="194" t="s">
        <v>1345</v>
      </c>
      <c r="G1180" s="191"/>
      <c r="H1180" s="195">
        <v>15</v>
      </c>
      <c r="I1180" s="196"/>
      <c r="J1180" s="191"/>
      <c r="K1180" s="191"/>
      <c r="L1180" s="197"/>
      <c r="M1180" s="198"/>
      <c r="N1180" s="199"/>
      <c r="O1180" s="199"/>
      <c r="P1180" s="199"/>
      <c r="Q1180" s="199"/>
      <c r="R1180" s="199"/>
      <c r="S1180" s="199"/>
      <c r="T1180" s="200"/>
      <c r="AT1180" s="201" t="s">
        <v>160</v>
      </c>
      <c r="AU1180" s="201" t="s">
        <v>83</v>
      </c>
      <c r="AV1180" s="13" t="s">
        <v>83</v>
      </c>
      <c r="AW1180" s="13" t="s">
        <v>34</v>
      </c>
      <c r="AX1180" s="13" t="s">
        <v>73</v>
      </c>
      <c r="AY1180" s="201" t="s">
        <v>150</v>
      </c>
    </row>
    <row r="1181" spans="1:65" s="14" customFormat="1" ht="11.25">
      <c r="B1181" s="202"/>
      <c r="C1181" s="203"/>
      <c r="D1181" s="192" t="s">
        <v>160</v>
      </c>
      <c r="E1181" s="204" t="s">
        <v>21</v>
      </c>
      <c r="F1181" s="205" t="s">
        <v>162</v>
      </c>
      <c r="G1181" s="203"/>
      <c r="H1181" s="206">
        <v>15</v>
      </c>
      <c r="I1181" s="207"/>
      <c r="J1181" s="203"/>
      <c r="K1181" s="203"/>
      <c r="L1181" s="208"/>
      <c r="M1181" s="209"/>
      <c r="N1181" s="210"/>
      <c r="O1181" s="210"/>
      <c r="P1181" s="210"/>
      <c r="Q1181" s="210"/>
      <c r="R1181" s="210"/>
      <c r="S1181" s="210"/>
      <c r="T1181" s="211"/>
      <c r="AT1181" s="212" t="s">
        <v>160</v>
      </c>
      <c r="AU1181" s="212" t="s">
        <v>83</v>
      </c>
      <c r="AV1181" s="14" t="s">
        <v>157</v>
      </c>
      <c r="AW1181" s="14" t="s">
        <v>34</v>
      </c>
      <c r="AX1181" s="14" t="s">
        <v>81</v>
      </c>
      <c r="AY1181" s="212" t="s">
        <v>150</v>
      </c>
    </row>
    <row r="1182" spans="1:65" s="2" customFormat="1" ht="16.5" customHeight="1">
      <c r="A1182" s="37"/>
      <c r="B1182" s="38"/>
      <c r="C1182" s="223" t="s">
        <v>821</v>
      </c>
      <c r="D1182" s="223" t="s">
        <v>301</v>
      </c>
      <c r="E1182" s="224" t="s">
        <v>1346</v>
      </c>
      <c r="F1182" s="225" t="s">
        <v>1347</v>
      </c>
      <c r="G1182" s="226" t="s">
        <v>262</v>
      </c>
      <c r="H1182" s="227">
        <v>16.5</v>
      </c>
      <c r="I1182" s="228"/>
      <c r="J1182" s="229">
        <f>ROUND(I1182*H1182,2)</f>
        <v>0</v>
      </c>
      <c r="K1182" s="225" t="s">
        <v>284</v>
      </c>
      <c r="L1182" s="230"/>
      <c r="M1182" s="231" t="s">
        <v>21</v>
      </c>
      <c r="N1182" s="232" t="s">
        <v>44</v>
      </c>
      <c r="O1182" s="67"/>
      <c r="P1182" s="181">
        <f>O1182*H1182</f>
        <v>0</v>
      </c>
      <c r="Q1182" s="181">
        <v>0</v>
      </c>
      <c r="R1182" s="181">
        <f>Q1182*H1182</f>
        <v>0</v>
      </c>
      <c r="S1182" s="181">
        <v>0</v>
      </c>
      <c r="T1182" s="182">
        <f>S1182*H1182</f>
        <v>0</v>
      </c>
      <c r="U1182" s="37"/>
      <c r="V1182" s="37"/>
      <c r="W1182" s="37"/>
      <c r="X1182" s="37"/>
      <c r="Y1182" s="37"/>
      <c r="Z1182" s="37"/>
      <c r="AA1182" s="37"/>
      <c r="AB1182" s="37"/>
      <c r="AC1182" s="37"/>
      <c r="AD1182" s="37"/>
      <c r="AE1182" s="37"/>
      <c r="AR1182" s="183" t="s">
        <v>176</v>
      </c>
      <c r="AT1182" s="183" t="s">
        <v>301</v>
      </c>
      <c r="AU1182" s="183" t="s">
        <v>83</v>
      </c>
      <c r="AY1182" s="20" t="s">
        <v>150</v>
      </c>
      <c r="BE1182" s="184">
        <f>IF(N1182="základní",J1182,0)</f>
        <v>0</v>
      </c>
      <c r="BF1182" s="184">
        <f>IF(N1182="snížená",J1182,0)</f>
        <v>0</v>
      </c>
      <c r="BG1182" s="184">
        <f>IF(N1182="zákl. přenesená",J1182,0)</f>
        <v>0</v>
      </c>
      <c r="BH1182" s="184">
        <f>IF(N1182="sníž. přenesená",J1182,0)</f>
        <v>0</v>
      </c>
      <c r="BI1182" s="184">
        <f>IF(N1182="nulová",J1182,0)</f>
        <v>0</v>
      </c>
      <c r="BJ1182" s="20" t="s">
        <v>81</v>
      </c>
      <c r="BK1182" s="184">
        <f>ROUND(I1182*H1182,2)</f>
        <v>0</v>
      </c>
      <c r="BL1182" s="20" t="s">
        <v>157</v>
      </c>
      <c r="BM1182" s="183" t="s">
        <v>1348</v>
      </c>
    </row>
    <row r="1183" spans="1:65" s="13" customFormat="1" ht="11.25">
      <c r="B1183" s="190"/>
      <c r="C1183" s="191"/>
      <c r="D1183" s="192" t="s">
        <v>160</v>
      </c>
      <c r="E1183" s="193" t="s">
        <v>21</v>
      </c>
      <c r="F1183" s="194" t="s">
        <v>1349</v>
      </c>
      <c r="G1183" s="191"/>
      <c r="H1183" s="195">
        <v>16.5</v>
      </c>
      <c r="I1183" s="196"/>
      <c r="J1183" s="191"/>
      <c r="K1183" s="191"/>
      <c r="L1183" s="197"/>
      <c r="M1183" s="198"/>
      <c r="N1183" s="199"/>
      <c r="O1183" s="199"/>
      <c r="P1183" s="199"/>
      <c r="Q1183" s="199"/>
      <c r="R1183" s="199"/>
      <c r="S1183" s="199"/>
      <c r="T1183" s="200"/>
      <c r="AT1183" s="201" t="s">
        <v>160</v>
      </c>
      <c r="AU1183" s="201" t="s">
        <v>83</v>
      </c>
      <c r="AV1183" s="13" t="s">
        <v>83</v>
      </c>
      <c r="AW1183" s="13" t="s">
        <v>34</v>
      </c>
      <c r="AX1183" s="13" t="s">
        <v>73</v>
      </c>
      <c r="AY1183" s="201" t="s">
        <v>150</v>
      </c>
    </row>
    <row r="1184" spans="1:65" s="14" customFormat="1" ht="11.25">
      <c r="B1184" s="202"/>
      <c r="C1184" s="203"/>
      <c r="D1184" s="192" t="s">
        <v>160</v>
      </c>
      <c r="E1184" s="204" t="s">
        <v>21</v>
      </c>
      <c r="F1184" s="205" t="s">
        <v>162</v>
      </c>
      <c r="G1184" s="203"/>
      <c r="H1184" s="206">
        <v>16.5</v>
      </c>
      <c r="I1184" s="207"/>
      <c r="J1184" s="203"/>
      <c r="K1184" s="203"/>
      <c r="L1184" s="208"/>
      <c r="M1184" s="209"/>
      <c r="N1184" s="210"/>
      <c r="O1184" s="210"/>
      <c r="P1184" s="210"/>
      <c r="Q1184" s="210"/>
      <c r="R1184" s="210"/>
      <c r="S1184" s="210"/>
      <c r="T1184" s="211"/>
      <c r="AT1184" s="212" t="s">
        <v>160</v>
      </c>
      <c r="AU1184" s="212" t="s">
        <v>83</v>
      </c>
      <c r="AV1184" s="14" t="s">
        <v>157</v>
      </c>
      <c r="AW1184" s="14" t="s">
        <v>34</v>
      </c>
      <c r="AX1184" s="14" t="s">
        <v>81</v>
      </c>
      <c r="AY1184" s="212" t="s">
        <v>150</v>
      </c>
    </row>
    <row r="1185" spans="1:65" s="2" customFormat="1" ht="24.2" customHeight="1">
      <c r="A1185" s="37"/>
      <c r="B1185" s="38"/>
      <c r="C1185" s="172" t="s">
        <v>1350</v>
      </c>
      <c r="D1185" s="172" t="s">
        <v>152</v>
      </c>
      <c r="E1185" s="173" t="s">
        <v>1351</v>
      </c>
      <c r="F1185" s="174" t="s">
        <v>1352</v>
      </c>
      <c r="G1185" s="175" t="s">
        <v>1353</v>
      </c>
      <c r="H1185" s="176">
        <v>13</v>
      </c>
      <c r="I1185" s="177"/>
      <c r="J1185" s="178">
        <f>ROUND(I1185*H1185,2)</f>
        <v>0</v>
      </c>
      <c r="K1185" s="174" t="s">
        <v>284</v>
      </c>
      <c r="L1185" s="42"/>
      <c r="M1185" s="179" t="s">
        <v>21</v>
      </c>
      <c r="N1185" s="180" t="s">
        <v>44</v>
      </c>
      <c r="O1185" s="67"/>
      <c r="P1185" s="181">
        <f>O1185*H1185</f>
        <v>0</v>
      </c>
      <c r="Q1185" s="181">
        <v>0</v>
      </c>
      <c r="R1185" s="181">
        <f>Q1185*H1185</f>
        <v>0</v>
      </c>
      <c r="S1185" s="181">
        <v>0</v>
      </c>
      <c r="T1185" s="182">
        <f>S1185*H1185</f>
        <v>0</v>
      </c>
      <c r="U1185" s="37"/>
      <c r="V1185" s="37"/>
      <c r="W1185" s="37"/>
      <c r="X1185" s="37"/>
      <c r="Y1185" s="37"/>
      <c r="Z1185" s="37"/>
      <c r="AA1185" s="37"/>
      <c r="AB1185" s="37"/>
      <c r="AC1185" s="37"/>
      <c r="AD1185" s="37"/>
      <c r="AE1185" s="37"/>
      <c r="AR1185" s="183" t="s">
        <v>157</v>
      </c>
      <c r="AT1185" s="183" t="s">
        <v>152</v>
      </c>
      <c r="AU1185" s="183" t="s">
        <v>83</v>
      </c>
      <c r="AY1185" s="20" t="s">
        <v>150</v>
      </c>
      <c r="BE1185" s="184">
        <f>IF(N1185="základní",J1185,0)</f>
        <v>0</v>
      </c>
      <c r="BF1185" s="184">
        <f>IF(N1185="snížená",J1185,0)</f>
        <v>0</v>
      </c>
      <c r="BG1185" s="184">
        <f>IF(N1185="zákl. přenesená",J1185,0)</f>
        <v>0</v>
      </c>
      <c r="BH1185" s="184">
        <f>IF(N1185="sníž. přenesená",J1185,0)</f>
        <v>0</v>
      </c>
      <c r="BI1185" s="184">
        <f>IF(N1185="nulová",J1185,0)</f>
        <v>0</v>
      </c>
      <c r="BJ1185" s="20" t="s">
        <v>81</v>
      </c>
      <c r="BK1185" s="184">
        <f>ROUND(I1185*H1185,2)</f>
        <v>0</v>
      </c>
      <c r="BL1185" s="20" t="s">
        <v>157</v>
      </c>
      <c r="BM1185" s="183" t="s">
        <v>1354</v>
      </c>
    </row>
    <row r="1186" spans="1:65" s="15" customFormat="1" ht="22.5">
      <c r="B1186" s="213"/>
      <c r="C1186" s="214"/>
      <c r="D1186" s="192" t="s">
        <v>160</v>
      </c>
      <c r="E1186" s="215" t="s">
        <v>21</v>
      </c>
      <c r="F1186" s="216" t="s">
        <v>1355</v>
      </c>
      <c r="G1186" s="214"/>
      <c r="H1186" s="215" t="s">
        <v>21</v>
      </c>
      <c r="I1186" s="217"/>
      <c r="J1186" s="214"/>
      <c r="K1186" s="214"/>
      <c r="L1186" s="218"/>
      <c r="M1186" s="219"/>
      <c r="N1186" s="220"/>
      <c r="O1186" s="220"/>
      <c r="P1186" s="220"/>
      <c r="Q1186" s="220"/>
      <c r="R1186" s="220"/>
      <c r="S1186" s="220"/>
      <c r="T1186" s="221"/>
      <c r="AT1186" s="222" t="s">
        <v>160</v>
      </c>
      <c r="AU1186" s="222" t="s">
        <v>83</v>
      </c>
      <c r="AV1186" s="15" t="s">
        <v>81</v>
      </c>
      <c r="AW1186" s="15" t="s">
        <v>34</v>
      </c>
      <c r="AX1186" s="15" t="s">
        <v>73</v>
      </c>
      <c r="AY1186" s="222" t="s">
        <v>150</v>
      </c>
    </row>
    <row r="1187" spans="1:65" s="13" customFormat="1" ht="11.25">
      <c r="B1187" s="190"/>
      <c r="C1187" s="191"/>
      <c r="D1187" s="192" t="s">
        <v>160</v>
      </c>
      <c r="E1187" s="193" t="s">
        <v>21</v>
      </c>
      <c r="F1187" s="194" t="s">
        <v>1356</v>
      </c>
      <c r="G1187" s="191"/>
      <c r="H1187" s="195">
        <v>5</v>
      </c>
      <c r="I1187" s="196"/>
      <c r="J1187" s="191"/>
      <c r="K1187" s="191"/>
      <c r="L1187" s="197"/>
      <c r="M1187" s="198"/>
      <c r="N1187" s="199"/>
      <c r="O1187" s="199"/>
      <c r="P1187" s="199"/>
      <c r="Q1187" s="199"/>
      <c r="R1187" s="199"/>
      <c r="S1187" s="199"/>
      <c r="T1187" s="200"/>
      <c r="AT1187" s="201" t="s">
        <v>160</v>
      </c>
      <c r="AU1187" s="201" t="s">
        <v>83</v>
      </c>
      <c r="AV1187" s="13" t="s">
        <v>83</v>
      </c>
      <c r="AW1187" s="13" t="s">
        <v>34</v>
      </c>
      <c r="AX1187" s="13" t="s">
        <v>73</v>
      </c>
      <c r="AY1187" s="201" t="s">
        <v>150</v>
      </c>
    </row>
    <row r="1188" spans="1:65" s="13" customFormat="1" ht="11.25">
      <c r="B1188" s="190"/>
      <c r="C1188" s="191"/>
      <c r="D1188" s="192" t="s">
        <v>160</v>
      </c>
      <c r="E1188" s="193" t="s">
        <v>21</v>
      </c>
      <c r="F1188" s="194" t="s">
        <v>1357</v>
      </c>
      <c r="G1188" s="191"/>
      <c r="H1188" s="195">
        <v>8</v>
      </c>
      <c r="I1188" s="196"/>
      <c r="J1188" s="191"/>
      <c r="K1188" s="191"/>
      <c r="L1188" s="197"/>
      <c r="M1188" s="198"/>
      <c r="N1188" s="199"/>
      <c r="O1188" s="199"/>
      <c r="P1188" s="199"/>
      <c r="Q1188" s="199"/>
      <c r="R1188" s="199"/>
      <c r="S1188" s="199"/>
      <c r="T1188" s="200"/>
      <c r="AT1188" s="201" t="s">
        <v>160</v>
      </c>
      <c r="AU1188" s="201" t="s">
        <v>83</v>
      </c>
      <c r="AV1188" s="13" t="s">
        <v>83</v>
      </c>
      <c r="AW1188" s="13" t="s">
        <v>34</v>
      </c>
      <c r="AX1188" s="13" t="s">
        <v>73</v>
      </c>
      <c r="AY1188" s="201" t="s">
        <v>150</v>
      </c>
    </row>
    <row r="1189" spans="1:65" s="14" customFormat="1" ht="11.25">
      <c r="B1189" s="202"/>
      <c r="C1189" s="203"/>
      <c r="D1189" s="192" t="s">
        <v>160</v>
      </c>
      <c r="E1189" s="204" t="s">
        <v>21</v>
      </c>
      <c r="F1189" s="205" t="s">
        <v>162</v>
      </c>
      <c r="G1189" s="203"/>
      <c r="H1189" s="206">
        <v>13</v>
      </c>
      <c r="I1189" s="207"/>
      <c r="J1189" s="203"/>
      <c r="K1189" s="203"/>
      <c r="L1189" s="208"/>
      <c r="M1189" s="209"/>
      <c r="N1189" s="210"/>
      <c r="O1189" s="210"/>
      <c r="P1189" s="210"/>
      <c r="Q1189" s="210"/>
      <c r="R1189" s="210"/>
      <c r="S1189" s="210"/>
      <c r="T1189" s="211"/>
      <c r="AT1189" s="212" t="s">
        <v>160</v>
      </c>
      <c r="AU1189" s="212" t="s">
        <v>83</v>
      </c>
      <c r="AV1189" s="14" t="s">
        <v>157</v>
      </c>
      <c r="AW1189" s="14" t="s">
        <v>34</v>
      </c>
      <c r="AX1189" s="14" t="s">
        <v>81</v>
      </c>
      <c r="AY1189" s="212" t="s">
        <v>150</v>
      </c>
    </row>
    <row r="1190" spans="1:65" s="2" customFormat="1" ht="21.75" customHeight="1">
      <c r="A1190" s="37"/>
      <c r="B1190" s="38"/>
      <c r="C1190" s="223" t="s">
        <v>826</v>
      </c>
      <c r="D1190" s="223" t="s">
        <v>301</v>
      </c>
      <c r="E1190" s="224" t="s">
        <v>1358</v>
      </c>
      <c r="F1190" s="225" t="s">
        <v>1359</v>
      </c>
      <c r="G1190" s="226" t="s">
        <v>1353</v>
      </c>
      <c r="H1190" s="227">
        <v>9</v>
      </c>
      <c r="I1190" s="228"/>
      <c r="J1190" s="229">
        <f>ROUND(I1190*H1190,2)</f>
        <v>0</v>
      </c>
      <c r="K1190" s="225" t="s">
        <v>284</v>
      </c>
      <c r="L1190" s="230"/>
      <c r="M1190" s="231" t="s">
        <v>21</v>
      </c>
      <c r="N1190" s="232" t="s">
        <v>44</v>
      </c>
      <c r="O1190" s="67"/>
      <c r="P1190" s="181">
        <f>O1190*H1190</f>
        <v>0</v>
      </c>
      <c r="Q1190" s="181">
        <v>0</v>
      </c>
      <c r="R1190" s="181">
        <f>Q1190*H1190</f>
        <v>0</v>
      </c>
      <c r="S1190" s="181">
        <v>0</v>
      </c>
      <c r="T1190" s="182">
        <f>S1190*H1190</f>
        <v>0</v>
      </c>
      <c r="U1190" s="37"/>
      <c r="V1190" s="37"/>
      <c r="W1190" s="37"/>
      <c r="X1190" s="37"/>
      <c r="Y1190" s="37"/>
      <c r="Z1190" s="37"/>
      <c r="AA1190" s="37"/>
      <c r="AB1190" s="37"/>
      <c r="AC1190" s="37"/>
      <c r="AD1190" s="37"/>
      <c r="AE1190" s="37"/>
      <c r="AR1190" s="183" t="s">
        <v>176</v>
      </c>
      <c r="AT1190" s="183" t="s">
        <v>301</v>
      </c>
      <c r="AU1190" s="183" t="s">
        <v>83</v>
      </c>
      <c r="AY1190" s="20" t="s">
        <v>150</v>
      </c>
      <c r="BE1190" s="184">
        <f>IF(N1190="základní",J1190,0)</f>
        <v>0</v>
      </c>
      <c r="BF1190" s="184">
        <f>IF(N1190="snížená",J1190,0)</f>
        <v>0</v>
      </c>
      <c r="BG1190" s="184">
        <f>IF(N1190="zákl. přenesená",J1190,0)</f>
        <v>0</v>
      </c>
      <c r="BH1190" s="184">
        <f>IF(N1190="sníž. přenesená",J1190,0)</f>
        <v>0</v>
      </c>
      <c r="BI1190" s="184">
        <f>IF(N1190="nulová",J1190,0)</f>
        <v>0</v>
      </c>
      <c r="BJ1190" s="20" t="s">
        <v>81</v>
      </c>
      <c r="BK1190" s="184">
        <f>ROUND(I1190*H1190,2)</f>
        <v>0</v>
      </c>
      <c r="BL1190" s="20" t="s">
        <v>157</v>
      </c>
      <c r="BM1190" s="183" t="s">
        <v>1360</v>
      </c>
    </row>
    <row r="1191" spans="1:65" s="15" customFormat="1" ht="22.5">
      <c r="B1191" s="213"/>
      <c r="C1191" s="214"/>
      <c r="D1191" s="192" t="s">
        <v>160</v>
      </c>
      <c r="E1191" s="215" t="s">
        <v>21</v>
      </c>
      <c r="F1191" s="216" t="s">
        <v>1355</v>
      </c>
      <c r="G1191" s="214"/>
      <c r="H1191" s="215" t="s">
        <v>21</v>
      </c>
      <c r="I1191" s="217"/>
      <c r="J1191" s="214"/>
      <c r="K1191" s="214"/>
      <c r="L1191" s="218"/>
      <c r="M1191" s="219"/>
      <c r="N1191" s="220"/>
      <c r="O1191" s="220"/>
      <c r="P1191" s="220"/>
      <c r="Q1191" s="220"/>
      <c r="R1191" s="220"/>
      <c r="S1191" s="220"/>
      <c r="T1191" s="221"/>
      <c r="AT1191" s="222" t="s">
        <v>160</v>
      </c>
      <c r="AU1191" s="222" t="s">
        <v>83</v>
      </c>
      <c r="AV1191" s="15" t="s">
        <v>81</v>
      </c>
      <c r="AW1191" s="15" t="s">
        <v>34</v>
      </c>
      <c r="AX1191" s="15" t="s">
        <v>73</v>
      </c>
      <c r="AY1191" s="222" t="s">
        <v>150</v>
      </c>
    </row>
    <row r="1192" spans="1:65" s="13" customFormat="1" ht="11.25">
      <c r="B1192" s="190"/>
      <c r="C1192" s="191"/>
      <c r="D1192" s="192" t="s">
        <v>160</v>
      </c>
      <c r="E1192" s="193" t="s">
        <v>21</v>
      </c>
      <c r="F1192" s="194" t="s">
        <v>1356</v>
      </c>
      <c r="G1192" s="191"/>
      <c r="H1192" s="195">
        <v>5</v>
      </c>
      <c r="I1192" s="196"/>
      <c r="J1192" s="191"/>
      <c r="K1192" s="191"/>
      <c r="L1192" s="197"/>
      <c r="M1192" s="198"/>
      <c r="N1192" s="199"/>
      <c r="O1192" s="199"/>
      <c r="P1192" s="199"/>
      <c r="Q1192" s="199"/>
      <c r="R1192" s="199"/>
      <c r="S1192" s="199"/>
      <c r="T1192" s="200"/>
      <c r="AT1192" s="201" t="s">
        <v>160</v>
      </c>
      <c r="AU1192" s="201" t="s">
        <v>83</v>
      </c>
      <c r="AV1192" s="13" t="s">
        <v>83</v>
      </c>
      <c r="AW1192" s="13" t="s">
        <v>34</v>
      </c>
      <c r="AX1192" s="13" t="s">
        <v>73</v>
      </c>
      <c r="AY1192" s="201" t="s">
        <v>150</v>
      </c>
    </row>
    <row r="1193" spans="1:65" s="13" customFormat="1" ht="11.25">
      <c r="B1193" s="190"/>
      <c r="C1193" s="191"/>
      <c r="D1193" s="192" t="s">
        <v>160</v>
      </c>
      <c r="E1193" s="193" t="s">
        <v>21</v>
      </c>
      <c r="F1193" s="194" t="s">
        <v>1361</v>
      </c>
      <c r="G1193" s="191"/>
      <c r="H1193" s="195">
        <v>4</v>
      </c>
      <c r="I1193" s="196"/>
      <c r="J1193" s="191"/>
      <c r="K1193" s="191"/>
      <c r="L1193" s="197"/>
      <c r="M1193" s="198"/>
      <c r="N1193" s="199"/>
      <c r="O1193" s="199"/>
      <c r="P1193" s="199"/>
      <c r="Q1193" s="199"/>
      <c r="R1193" s="199"/>
      <c r="S1193" s="199"/>
      <c r="T1193" s="200"/>
      <c r="AT1193" s="201" t="s">
        <v>160</v>
      </c>
      <c r="AU1193" s="201" t="s">
        <v>83</v>
      </c>
      <c r="AV1193" s="13" t="s">
        <v>83</v>
      </c>
      <c r="AW1193" s="13" t="s">
        <v>34</v>
      </c>
      <c r="AX1193" s="13" t="s">
        <v>73</v>
      </c>
      <c r="AY1193" s="201" t="s">
        <v>150</v>
      </c>
    </row>
    <row r="1194" spans="1:65" s="14" customFormat="1" ht="11.25">
      <c r="B1194" s="202"/>
      <c r="C1194" s="203"/>
      <c r="D1194" s="192" t="s">
        <v>160</v>
      </c>
      <c r="E1194" s="204" t="s">
        <v>21</v>
      </c>
      <c r="F1194" s="205" t="s">
        <v>162</v>
      </c>
      <c r="G1194" s="203"/>
      <c r="H1194" s="206">
        <v>9</v>
      </c>
      <c r="I1194" s="207"/>
      <c r="J1194" s="203"/>
      <c r="K1194" s="203"/>
      <c r="L1194" s="208"/>
      <c r="M1194" s="209"/>
      <c r="N1194" s="210"/>
      <c r="O1194" s="210"/>
      <c r="P1194" s="210"/>
      <c r="Q1194" s="210"/>
      <c r="R1194" s="210"/>
      <c r="S1194" s="210"/>
      <c r="T1194" s="211"/>
      <c r="AT1194" s="212" t="s">
        <v>160</v>
      </c>
      <c r="AU1194" s="212" t="s">
        <v>83</v>
      </c>
      <c r="AV1194" s="14" t="s">
        <v>157</v>
      </c>
      <c r="AW1194" s="14" t="s">
        <v>34</v>
      </c>
      <c r="AX1194" s="14" t="s">
        <v>81</v>
      </c>
      <c r="AY1194" s="212" t="s">
        <v>150</v>
      </c>
    </row>
    <row r="1195" spans="1:65" s="2" customFormat="1" ht="16.5" customHeight="1">
      <c r="A1195" s="37"/>
      <c r="B1195" s="38"/>
      <c r="C1195" s="223" t="s">
        <v>1362</v>
      </c>
      <c r="D1195" s="223" t="s">
        <v>301</v>
      </c>
      <c r="E1195" s="224" t="s">
        <v>1363</v>
      </c>
      <c r="F1195" s="225" t="s">
        <v>1364</v>
      </c>
      <c r="G1195" s="226" t="s">
        <v>1353</v>
      </c>
      <c r="H1195" s="227">
        <v>4</v>
      </c>
      <c r="I1195" s="228"/>
      <c r="J1195" s="229">
        <f>ROUND(I1195*H1195,2)</f>
        <v>0</v>
      </c>
      <c r="K1195" s="225" t="s">
        <v>284</v>
      </c>
      <c r="L1195" s="230"/>
      <c r="M1195" s="231" t="s">
        <v>21</v>
      </c>
      <c r="N1195" s="232" t="s">
        <v>44</v>
      </c>
      <c r="O1195" s="67"/>
      <c r="P1195" s="181">
        <f>O1195*H1195</f>
        <v>0</v>
      </c>
      <c r="Q1195" s="181">
        <v>0</v>
      </c>
      <c r="R1195" s="181">
        <f>Q1195*H1195</f>
        <v>0</v>
      </c>
      <c r="S1195" s="181">
        <v>0</v>
      </c>
      <c r="T1195" s="182">
        <f>S1195*H1195</f>
        <v>0</v>
      </c>
      <c r="U1195" s="37"/>
      <c r="V1195" s="37"/>
      <c r="W1195" s="37"/>
      <c r="X1195" s="37"/>
      <c r="Y1195" s="37"/>
      <c r="Z1195" s="37"/>
      <c r="AA1195" s="37"/>
      <c r="AB1195" s="37"/>
      <c r="AC1195" s="37"/>
      <c r="AD1195" s="37"/>
      <c r="AE1195" s="37"/>
      <c r="AR1195" s="183" t="s">
        <v>176</v>
      </c>
      <c r="AT1195" s="183" t="s">
        <v>301</v>
      </c>
      <c r="AU1195" s="183" t="s">
        <v>83</v>
      </c>
      <c r="AY1195" s="20" t="s">
        <v>150</v>
      </c>
      <c r="BE1195" s="184">
        <f>IF(N1195="základní",J1195,0)</f>
        <v>0</v>
      </c>
      <c r="BF1195" s="184">
        <f>IF(N1195="snížená",J1195,0)</f>
        <v>0</v>
      </c>
      <c r="BG1195" s="184">
        <f>IF(N1195="zákl. přenesená",J1195,0)</f>
        <v>0</v>
      </c>
      <c r="BH1195" s="184">
        <f>IF(N1195="sníž. přenesená",J1195,0)</f>
        <v>0</v>
      </c>
      <c r="BI1195" s="184">
        <f>IF(N1195="nulová",J1195,0)</f>
        <v>0</v>
      </c>
      <c r="BJ1195" s="20" t="s">
        <v>81</v>
      </c>
      <c r="BK1195" s="184">
        <f>ROUND(I1195*H1195,2)</f>
        <v>0</v>
      </c>
      <c r="BL1195" s="20" t="s">
        <v>157</v>
      </c>
      <c r="BM1195" s="183" t="s">
        <v>1365</v>
      </c>
    </row>
    <row r="1196" spans="1:65" s="15" customFormat="1" ht="22.5">
      <c r="B1196" s="213"/>
      <c r="C1196" s="214"/>
      <c r="D1196" s="192" t="s">
        <v>160</v>
      </c>
      <c r="E1196" s="215" t="s">
        <v>21</v>
      </c>
      <c r="F1196" s="216" t="s">
        <v>1355</v>
      </c>
      <c r="G1196" s="214"/>
      <c r="H1196" s="215" t="s">
        <v>21</v>
      </c>
      <c r="I1196" s="217"/>
      <c r="J1196" s="214"/>
      <c r="K1196" s="214"/>
      <c r="L1196" s="218"/>
      <c r="M1196" s="219"/>
      <c r="N1196" s="220"/>
      <c r="O1196" s="220"/>
      <c r="P1196" s="220"/>
      <c r="Q1196" s="220"/>
      <c r="R1196" s="220"/>
      <c r="S1196" s="220"/>
      <c r="T1196" s="221"/>
      <c r="AT1196" s="222" t="s">
        <v>160</v>
      </c>
      <c r="AU1196" s="222" t="s">
        <v>83</v>
      </c>
      <c r="AV1196" s="15" t="s">
        <v>81</v>
      </c>
      <c r="AW1196" s="15" t="s">
        <v>34</v>
      </c>
      <c r="AX1196" s="15" t="s">
        <v>73</v>
      </c>
      <c r="AY1196" s="222" t="s">
        <v>150</v>
      </c>
    </row>
    <row r="1197" spans="1:65" s="13" customFormat="1" ht="11.25">
      <c r="B1197" s="190"/>
      <c r="C1197" s="191"/>
      <c r="D1197" s="192" t="s">
        <v>160</v>
      </c>
      <c r="E1197" s="193" t="s">
        <v>21</v>
      </c>
      <c r="F1197" s="194" t="s">
        <v>1361</v>
      </c>
      <c r="G1197" s="191"/>
      <c r="H1197" s="195">
        <v>4</v>
      </c>
      <c r="I1197" s="196"/>
      <c r="J1197" s="191"/>
      <c r="K1197" s="191"/>
      <c r="L1197" s="197"/>
      <c r="M1197" s="198"/>
      <c r="N1197" s="199"/>
      <c r="O1197" s="199"/>
      <c r="P1197" s="199"/>
      <c r="Q1197" s="199"/>
      <c r="R1197" s="199"/>
      <c r="S1197" s="199"/>
      <c r="T1197" s="200"/>
      <c r="AT1197" s="201" t="s">
        <v>160</v>
      </c>
      <c r="AU1197" s="201" t="s">
        <v>83</v>
      </c>
      <c r="AV1197" s="13" t="s">
        <v>83</v>
      </c>
      <c r="AW1197" s="13" t="s">
        <v>34</v>
      </c>
      <c r="AX1197" s="13" t="s">
        <v>73</v>
      </c>
      <c r="AY1197" s="201" t="s">
        <v>150</v>
      </c>
    </row>
    <row r="1198" spans="1:65" s="14" customFormat="1" ht="11.25">
      <c r="B1198" s="202"/>
      <c r="C1198" s="203"/>
      <c r="D1198" s="192" t="s">
        <v>160</v>
      </c>
      <c r="E1198" s="204" t="s">
        <v>21</v>
      </c>
      <c r="F1198" s="205" t="s">
        <v>162</v>
      </c>
      <c r="G1198" s="203"/>
      <c r="H1198" s="206">
        <v>4</v>
      </c>
      <c r="I1198" s="207"/>
      <c r="J1198" s="203"/>
      <c r="K1198" s="203"/>
      <c r="L1198" s="208"/>
      <c r="M1198" s="209"/>
      <c r="N1198" s="210"/>
      <c r="O1198" s="210"/>
      <c r="P1198" s="210"/>
      <c r="Q1198" s="210"/>
      <c r="R1198" s="210"/>
      <c r="S1198" s="210"/>
      <c r="T1198" s="211"/>
      <c r="AT1198" s="212" t="s">
        <v>160</v>
      </c>
      <c r="AU1198" s="212" t="s">
        <v>83</v>
      </c>
      <c r="AV1198" s="14" t="s">
        <v>157</v>
      </c>
      <c r="AW1198" s="14" t="s">
        <v>34</v>
      </c>
      <c r="AX1198" s="14" t="s">
        <v>81</v>
      </c>
      <c r="AY1198" s="212" t="s">
        <v>150</v>
      </c>
    </row>
    <row r="1199" spans="1:65" s="2" customFormat="1" ht="24.2" customHeight="1">
      <c r="A1199" s="37"/>
      <c r="B1199" s="38"/>
      <c r="C1199" s="172" t="s">
        <v>832</v>
      </c>
      <c r="D1199" s="172" t="s">
        <v>152</v>
      </c>
      <c r="E1199" s="173" t="s">
        <v>1366</v>
      </c>
      <c r="F1199" s="174" t="s">
        <v>1367</v>
      </c>
      <c r="G1199" s="175" t="s">
        <v>262</v>
      </c>
      <c r="H1199" s="176">
        <v>70</v>
      </c>
      <c r="I1199" s="177"/>
      <c r="J1199" s="178">
        <f>ROUND(I1199*H1199,2)</f>
        <v>0</v>
      </c>
      <c r="K1199" s="174" t="s">
        <v>284</v>
      </c>
      <c r="L1199" s="42"/>
      <c r="M1199" s="179" t="s">
        <v>21</v>
      </c>
      <c r="N1199" s="180" t="s">
        <v>44</v>
      </c>
      <c r="O1199" s="67"/>
      <c r="P1199" s="181">
        <f>O1199*H1199</f>
        <v>0</v>
      </c>
      <c r="Q1199" s="181">
        <v>0</v>
      </c>
      <c r="R1199" s="181">
        <f>Q1199*H1199</f>
        <v>0</v>
      </c>
      <c r="S1199" s="181">
        <v>0</v>
      </c>
      <c r="T1199" s="182">
        <f>S1199*H1199</f>
        <v>0</v>
      </c>
      <c r="U1199" s="37"/>
      <c r="V1199" s="37"/>
      <c r="W1199" s="37"/>
      <c r="X1199" s="37"/>
      <c r="Y1199" s="37"/>
      <c r="Z1199" s="37"/>
      <c r="AA1199" s="37"/>
      <c r="AB1199" s="37"/>
      <c r="AC1199" s="37"/>
      <c r="AD1199" s="37"/>
      <c r="AE1199" s="37"/>
      <c r="AR1199" s="183" t="s">
        <v>157</v>
      </c>
      <c r="AT1199" s="183" t="s">
        <v>152</v>
      </c>
      <c r="AU1199" s="183" t="s">
        <v>83</v>
      </c>
      <c r="AY1199" s="20" t="s">
        <v>150</v>
      </c>
      <c r="BE1199" s="184">
        <f>IF(N1199="základní",J1199,0)</f>
        <v>0</v>
      </c>
      <c r="BF1199" s="184">
        <f>IF(N1199="snížená",J1199,0)</f>
        <v>0</v>
      </c>
      <c r="BG1199" s="184">
        <f>IF(N1199="zákl. přenesená",J1199,0)</f>
        <v>0</v>
      </c>
      <c r="BH1199" s="184">
        <f>IF(N1199="sníž. přenesená",J1199,0)</f>
        <v>0</v>
      </c>
      <c r="BI1199" s="184">
        <f>IF(N1199="nulová",J1199,0)</f>
        <v>0</v>
      </c>
      <c r="BJ1199" s="20" t="s">
        <v>81</v>
      </c>
      <c r="BK1199" s="184">
        <f>ROUND(I1199*H1199,2)</f>
        <v>0</v>
      </c>
      <c r="BL1199" s="20" t="s">
        <v>157</v>
      </c>
      <c r="BM1199" s="183" t="s">
        <v>1368</v>
      </c>
    </row>
    <row r="1200" spans="1:65" s="15" customFormat="1" ht="22.5">
      <c r="B1200" s="213"/>
      <c r="C1200" s="214"/>
      <c r="D1200" s="192" t="s">
        <v>160</v>
      </c>
      <c r="E1200" s="215" t="s">
        <v>21</v>
      </c>
      <c r="F1200" s="216" t="s">
        <v>1369</v>
      </c>
      <c r="G1200" s="214"/>
      <c r="H1200" s="215" t="s">
        <v>21</v>
      </c>
      <c r="I1200" s="217"/>
      <c r="J1200" s="214"/>
      <c r="K1200" s="214"/>
      <c r="L1200" s="218"/>
      <c r="M1200" s="219"/>
      <c r="N1200" s="220"/>
      <c r="O1200" s="220"/>
      <c r="P1200" s="220"/>
      <c r="Q1200" s="220"/>
      <c r="R1200" s="220"/>
      <c r="S1200" s="220"/>
      <c r="T1200" s="221"/>
      <c r="AT1200" s="222" t="s">
        <v>160</v>
      </c>
      <c r="AU1200" s="222" t="s">
        <v>83</v>
      </c>
      <c r="AV1200" s="15" t="s">
        <v>81</v>
      </c>
      <c r="AW1200" s="15" t="s">
        <v>34</v>
      </c>
      <c r="AX1200" s="15" t="s">
        <v>73</v>
      </c>
      <c r="AY1200" s="222" t="s">
        <v>150</v>
      </c>
    </row>
    <row r="1201" spans="1:65" s="15" customFormat="1" ht="11.25">
      <c r="B1201" s="213"/>
      <c r="C1201" s="214"/>
      <c r="D1201" s="192" t="s">
        <v>160</v>
      </c>
      <c r="E1201" s="215" t="s">
        <v>21</v>
      </c>
      <c r="F1201" s="216" t="s">
        <v>1370</v>
      </c>
      <c r="G1201" s="214"/>
      <c r="H1201" s="215" t="s">
        <v>21</v>
      </c>
      <c r="I1201" s="217"/>
      <c r="J1201" s="214"/>
      <c r="K1201" s="214"/>
      <c r="L1201" s="218"/>
      <c r="M1201" s="219"/>
      <c r="N1201" s="220"/>
      <c r="O1201" s="220"/>
      <c r="P1201" s="220"/>
      <c r="Q1201" s="220"/>
      <c r="R1201" s="220"/>
      <c r="S1201" s="220"/>
      <c r="T1201" s="221"/>
      <c r="AT1201" s="222" t="s">
        <v>160</v>
      </c>
      <c r="AU1201" s="222" t="s">
        <v>83</v>
      </c>
      <c r="AV1201" s="15" t="s">
        <v>81</v>
      </c>
      <c r="AW1201" s="15" t="s">
        <v>34</v>
      </c>
      <c r="AX1201" s="15" t="s">
        <v>73</v>
      </c>
      <c r="AY1201" s="222" t="s">
        <v>150</v>
      </c>
    </row>
    <row r="1202" spans="1:65" s="13" customFormat="1" ht="11.25">
      <c r="B1202" s="190"/>
      <c r="C1202" s="191"/>
      <c r="D1202" s="192" t="s">
        <v>160</v>
      </c>
      <c r="E1202" s="193" t="s">
        <v>21</v>
      </c>
      <c r="F1202" s="194" t="s">
        <v>1371</v>
      </c>
      <c r="G1202" s="191"/>
      <c r="H1202" s="195">
        <v>70</v>
      </c>
      <c r="I1202" s="196"/>
      <c r="J1202" s="191"/>
      <c r="K1202" s="191"/>
      <c r="L1202" s="197"/>
      <c r="M1202" s="198"/>
      <c r="N1202" s="199"/>
      <c r="O1202" s="199"/>
      <c r="P1202" s="199"/>
      <c r="Q1202" s="199"/>
      <c r="R1202" s="199"/>
      <c r="S1202" s="199"/>
      <c r="T1202" s="200"/>
      <c r="AT1202" s="201" t="s">
        <v>160</v>
      </c>
      <c r="AU1202" s="201" t="s">
        <v>83</v>
      </c>
      <c r="AV1202" s="13" t="s">
        <v>83</v>
      </c>
      <c r="AW1202" s="13" t="s">
        <v>34</v>
      </c>
      <c r="AX1202" s="13" t="s">
        <v>73</v>
      </c>
      <c r="AY1202" s="201" t="s">
        <v>150</v>
      </c>
    </row>
    <row r="1203" spans="1:65" s="14" customFormat="1" ht="11.25">
      <c r="B1203" s="202"/>
      <c r="C1203" s="203"/>
      <c r="D1203" s="192" t="s">
        <v>160</v>
      </c>
      <c r="E1203" s="204" t="s">
        <v>21</v>
      </c>
      <c r="F1203" s="205" t="s">
        <v>162</v>
      </c>
      <c r="G1203" s="203"/>
      <c r="H1203" s="206">
        <v>70</v>
      </c>
      <c r="I1203" s="207"/>
      <c r="J1203" s="203"/>
      <c r="K1203" s="203"/>
      <c r="L1203" s="208"/>
      <c r="M1203" s="209"/>
      <c r="N1203" s="210"/>
      <c r="O1203" s="210"/>
      <c r="P1203" s="210"/>
      <c r="Q1203" s="210"/>
      <c r="R1203" s="210"/>
      <c r="S1203" s="210"/>
      <c r="T1203" s="211"/>
      <c r="AT1203" s="212" t="s">
        <v>160</v>
      </c>
      <c r="AU1203" s="212" t="s">
        <v>83</v>
      </c>
      <c r="AV1203" s="14" t="s">
        <v>157</v>
      </c>
      <c r="AW1203" s="14" t="s">
        <v>34</v>
      </c>
      <c r="AX1203" s="14" t="s">
        <v>81</v>
      </c>
      <c r="AY1203" s="212" t="s">
        <v>150</v>
      </c>
    </row>
    <row r="1204" spans="1:65" s="2" customFormat="1" ht="16.5" customHeight="1">
      <c r="A1204" s="37"/>
      <c r="B1204" s="38"/>
      <c r="C1204" s="223" t="s">
        <v>1372</v>
      </c>
      <c r="D1204" s="223" t="s">
        <v>301</v>
      </c>
      <c r="E1204" s="224" t="s">
        <v>1373</v>
      </c>
      <c r="F1204" s="225" t="s">
        <v>1374</v>
      </c>
      <c r="G1204" s="226" t="s">
        <v>262</v>
      </c>
      <c r="H1204" s="227">
        <v>77</v>
      </c>
      <c r="I1204" s="228"/>
      <c r="J1204" s="229">
        <f>ROUND(I1204*H1204,2)</f>
        <v>0</v>
      </c>
      <c r="K1204" s="225" t="s">
        <v>284</v>
      </c>
      <c r="L1204" s="230"/>
      <c r="M1204" s="231" t="s">
        <v>21</v>
      </c>
      <c r="N1204" s="232" t="s">
        <v>44</v>
      </c>
      <c r="O1204" s="67"/>
      <c r="P1204" s="181">
        <f>O1204*H1204</f>
        <v>0</v>
      </c>
      <c r="Q1204" s="181">
        <v>0</v>
      </c>
      <c r="R1204" s="181">
        <f>Q1204*H1204</f>
        <v>0</v>
      </c>
      <c r="S1204" s="181">
        <v>0</v>
      </c>
      <c r="T1204" s="182">
        <f>S1204*H1204</f>
        <v>0</v>
      </c>
      <c r="U1204" s="37"/>
      <c r="V1204" s="37"/>
      <c r="W1204" s="37"/>
      <c r="X1204" s="37"/>
      <c r="Y1204" s="37"/>
      <c r="Z1204" s="37"/>
      <c r="AA1204" s="37"/>
      <c r="AB1204" s="37"/>
      <c r="AC1204" s="37"/>
      <c r="AD1204" s="37"/>
      <c r="AE1204" s="37"/>
      <c r="AR1204" s="183" t="s">
        <v>176</v>
      </c>
      <c r="AT1204" s="183" t="s">
        <v>301</v>
      </c>
      <c r="AU1204" s="183" t="s">
        <v>83</v>
      </c>
      <c r="AY1204" s="20" t="s">
        <v>150</v>
      </c>
      <c r="BE1204" s="184">
        <f>IF(N1204="základní",J1204,0)</f>
        <v>0</v>
      </c>
      <c r="BF1204" s="184">
        <f>IF(N1204="snížená",J1204,0)</f>
        <v>0</v>
      </c>
      <c r="BG1204" s="184">
        <f>IF(N1204="zákl. přenesená",J1204,0)</f>
        <v>0</v>
      </c>
      <c r="BH1204" s="184">
        <f>IF(N1204="sníž. přenesená",J1204,0)</f>
        <v>0</v>
      </c>
      <c r="BI1204" s="184">
        <f>IF(N1204="nulová",J1204,0)</f>
        <v>0</v>
      </c>
      <c r="BJ1204" s="20" t="s">
        <v>81</v>
      </c>
      <c r="BK1204" s="184">
        <f>ROUND(I1204*H1204,2)</f>
        <v>0</v>
      </c>
      <c r="BL1204" s="20" t="s">
        <v>157</v>
      </c>
      <c r="BM1204" s="183" t="s">
        <v>1375</v>
      </c>
    </row>
    <row r="1205" spans="1:65" s="15" customFormat="1" ht="11.25">
      <c r="B1205" s="213"/>
      <c r="C1205" s="214"/>
      <c r="D1205" s="192" t="s">
        <v>160</v>
      </c>
      <c r="E1205" s="215" t="s">
        <v>21</v>
      </c>
      <c r="F1205" s="216" t="s">
        <v>1376</v>
      </c>
      <c r="G1205" s="214"/>
      <c r="H1205" s="215" t="s">
        <v>21</v>
      </c>
      <c r="I1205" s="217"/>
      <c r="J1205" s="214"/>
      <c r="K1205" s="214"/>
      <c r="L1205" s="218"/>
      <c r="M1205" s="219"/>
      <c r="N1205" s="220"/>
      <c r="O1205" s="220"/>
      <c r="P1205" s="220"/>
      <c r="Q1205" s="220"/>
      <c r="R1205" s="220"/>
      <c r="S1205" s="220"/>
      <c r="T1205" s="221"/>
      <c r="AT1205" s="222" t="s">
        <v>160</v>
      </c>
      <c r="AU1205" s="222" t="s">
        <v>83</v>
      </c>
      <c r="AV1205" s="15" t="s">
        <v>81</v>
      </c>
      <c r="AW1205" s="15" t="s">
        <v>34</v>
      </c>
      <c r="AX1205" s="15" t="s">
        <v>73</v>
      </c>
      <c r="AY1205" s="222" t="s">
        <v>150</v>
      </c>
    </row>
    <row r="1206" spans="1:65" s="15" customFormat="1" ht="22.5">
      <c r="B1206" s="213"/>
      <c r="C1206" s="214"/>
      <c r="D1206" s="192" t="s">
        <v>160</v>
      </c>
      <c r="E1206" s="215" t="s">
        <v>21</v>
      </c>
      <c r="F1206" s="216" t="s">
        <v>1369</v>
      </c>
      <c r="G1206" s="214"/>
      <c r="H1206" s="215" t="s">
        <v>21</v>
      </c>
      <c r="I1206" s="217"/>
      <c r="J1206" s="214"/>
      <c r="K1206" s="214"/>
      <c r="L1206" s="218"/>
      <c r="M1206" s="219"/>
      <c r="N1206" s="220"/>
      <c r="O1206" s="220"/>
      <c r="P1206" s="220"/>
      <c r="Q1206" s="220"/>
      <c r="R1206" s="220"/>
      <c r="S1206" s="220"/>
      <c r="T1206" s="221"/>
      <c r="AT1206" s="222" t="s">
        <v>160</v>
      </c>
      <c r="AU1206" s="222" t="s">
        <v>83</v>
      </c>
      <c r="AV1206" s="15" t="s">
        <v>81</v>
      </c>
      <c r="AW1206" s="15" t="s">
        <v>34</v>
      </c>
      <c r="AX1206" s="15" t="s">
        <v>73</v>
      </c>
      <c r="AY1206" s="222" t="s">
        <v>150</v>
      </c>
    </row>
    <row r="1207" spans="1:65" s="13" customFormat="1" ht="11.25">
      <c r="B1207" s="190"/>
      <c r="C1207" s="191"/>
      <c r="D1207" s="192" t="s">
        <v>160</v>
      </c>
      <c r="E1207" s="193" t="s">
        <v>21</v>
      </c>
      <c r="F1207" s="194" t="s">
        <v>1377</v>
      </c>
      <c r="G1207" s="191"/>
      <c r="H1207" s="195">
        <v>77</v>
      </c>
      <c r="I1207" s="196"/>
      <c r="J1207" s="191"/>
      <c r="K1207" s="191"/>
      <c r="L1207" s="197"/>
      <c r="M1207" s="198"/>
      <c r="N1207" s="199"/>
      <c r="O1207" s="199"/>
      <c r="P1207" s="199"/>
      <c r="Q1207" s="199"/>
      <c r="R1207" s="199"/>
      <c r="S1207" s="199"/>
      <c r="T1207" s="200"/>
      <c r="AT1207" s="201" t="s">
        <v>160</v>
      </c>
      <c r="AU1207" s="201" t="s">
        <v>83</v>
      </c>
      <c r="AV1207" s="13" t="s">
        <v>83</v>
      </c>
      <c r="AW1207" s="13" t="s">
        <v>34</v>
      </c>
      <c r="AX1207" s="13" t="s">
        <v>73</v>
      </c>
      <c r="AY1207" s="201" t="s">
        <v>150</v>
      </c>
    </row>
    <row r="1208" spans="1:65" s="14" customFormat="1" ht="11.25">
      <c r="B1208" s="202"/>
      <c r="C1208" s="203"/>
      <c r="D1208" s="192" t="s">
        <v>160</v>
      </c>
      <c r="E1208" s="204" t="s">
        <v>21</v>
      </c>
      <c r="F1208" s="205" t="s">
        <v>162</v>
      </c>
      <c r="G1208" s="203"/>
      <c r="H1208" s="206">
        <v>77</v>
      </c>
      <c r="I1208" s="207"/>
      <c r="J1208" s="203"/>
      <c r="K1208" s="203"/>
      <c r="L1208" s="208"/>
      <c r="M1208" s="209"/>
      <c r="N1208" s="210"/>
      <c r="O1208" s="210"/>
      <c r="P1208" s="210"/>
      <c r="Q1208" s="210"/>
      <c r="R1208" s="210"/>
      <c r="S1208" s="210"/>
      <c r="T1208" s="211"/>
      <c r="AT1208" s="212" t="s">
        <v>160</v>
      </c>
      <c r="AU1208" s="212" t="s">
        <v>83</v>
      </c>
      <c r="AV1208" s="14" t="s">
        <v>157</v>
      </c>
      <c r="AW1208" s="14" t="s">
        <v>34</v>
      </c>
      <c r="AX1208" s="14" t="s">
        <v>81</v>
      </c>
      <c r="AY1208" s="212" t="s">
        <v>150</v>
      </c>
    </row>
    <row r="1209" spans="1:65" s="2" customFormat="1" ht="44.25" customHeight="1">
      <c r="A1209" s="37"/>
      <c r="B1209" s="38"/>
      <c r="C1209" s="172" t="s">
        <v>837</v>
      </c>
      <c r="D1209" s="172" t="s">
        <v>152</v>
      </c>
      <c r="E1209" s="173" t="s">
        <v>1378</v>
      </c>
      <c r="F1209" s="174" t="s">
        <v>1379</v>
      </c>
      <c r="G1209" s="175" t="s">
        <v>262</v>
      </c>
      <c r="H1209" s="176">
        <v>21</v>
      </c>
      <c r="I1209" s="177"/>
      <c r="J1209" s="178">
        <f>ROUND(I1209*H1209,2)</f>
        <v>0</v>
      </c>
      <c r="K1209" s="174" t="s">
        <v>284</v>
      </c>
      <c r="L1209" s="42"/>
      <c r="M1209" s="179" t="s">
        <v>21</v>
      </c>
      <c r="N1209" s="180" t="s">
        <v>44</v>
      </c>
      <c r="O1209" s="67"/>
      <c r="P1209" s="181">
        <f>O1209*H1209</f>
        <v>0</v>
      </c>
      <c r="Q1209" s="181">
        <v>0</v>
      </c>
      <c r="R1209" s="181">
        <f>Q1209*H1209</f>
        <v>0</v>
      </c>
      <c r="S1209" s="181">
        <v>0</v>
      </c>
      <c r="T1209" s="182">
        <f>S1209*H1209</f>
        <v>0</v>
      </c>
      <c r="U1209" s="37"/>
      <c r="V1209" s="37"/>
      <c r="W1209" s="37"/>
      <c r="X1209" s="37"/>
      <c r="Y1209" s="37"/>
      <c r="Z1209" s="37"/>
      <c r="AA1209" s="37"/>
      <c r="AB1209" s="37"/>
      <c r="AC1209" s="37"/>
      <c r="AD1209" s="37"/>
      <c r="AE1209" s="37"/>
      <c r="AR1209" s="183" t="s">
        <v>157</v>
      </c>
      <c r="AT1209" s="183" t="s">
        <v>152</v>
      </c>
      <c r="AU1209" s="183" t="s">
        <v>83</v>
      </c>
      <c r="AY1209" s="20" t="s">
        <v>150</v>
      </c>
      <c r="BE1209" s="184">
        <f>IF(N1209="základní",J1209,0)</f>
        <v>0</v>
      </c>
      <c r="BF1209" s="184">
        <f>IF(N1209="snížená",J1209,0)</f>
        <v>0</v>
      </c>
      <c r="BG1209" s="184">
        <f>IF(N1209="zákl. přenesená",J1209,0)</f>
        <v>0</v>
      </c>
      <c r="BH1209" s="184">
        <f>IF(N1209="sníž. přenesená",J1209,0)</f>
        <v>0</v>
      </c>
      <c r="BI1209" s="184">
        <f>IF(N1209="nulová",J1209,0)</f>
        <v>0</v>
      </c>
      <c r="BJ1209" s="20" t="s">
        <v>81</v>
      </c>
      <c r="BK1209" s="184">
        <f>ROUND(I1209*H1209,2)</f>
        <v>0</v>
      </c>
      <c r="BL1209" s="20" t="s">
        <v>157</v>
      </c>
      <c r="BM1209" s="183" t="s">
        <v>1380</v>
      </c>
    </row>
    <row r="1210" spans="1:65" s="15" customFormat="1" ht="22.5">
      <c r="B1210" s="213"/>
      <c r="C1210" s="214"/>
      <c r="D1210" s="192" t="s">
        <v>160</v>
      </c>
      <c r="E1210" s="215" t="s">
        <v>21</v>
      </c>
      <c r="F1210" s="216" t="s">
        <v>1381</v>
      </c>
      <c r="G1210" s="214"/>
      <c r="H1210" s="215" t="s">
        <v>21</v>
      </c>
      <c r="I1210" s="217"/>
      <c r="J1210" s="214"/>
      <c r="K1210" s="214"/>
      <c r="L1210" s="218"/>
      <c r="M1210" s="219"/>
      <c r="N1210" s="220"/>
      <c r="O1210" s="220"/>
      <c r="P1210" s="220"/>
      <c r="Q1210" s="220"/>
      <c r="R1210" s="220"/>
      <c r="S1210" s="220"/>
      <c r="T1210" s="221"/>
      <c r="AT1210" s="222" t="s">
        <v>160</v>
      </c>
      <c r="AU1210" s="222" t="s">
        <v>83</v>
      </c>
      <c r="AV1210" s="15" t="s">
        <v>81</v>
      </c>
      <c r="AW1210" s="15" t="s">
        <v>34</v>
      </c>
      <c r="AX1210" s="15" t="s">
        <v>73</v>
      </c>
      <c r="AY1210" s="222" t="s">
        <v>150</v>
      </c>
    </row>
    <row r="1211" spans="1:65" s="13" customFormat="1" ht="11.25">
      <c r="B1211" s="190"/>
      <c r="C1211" s="191"/>
      <c r="D1211" s="192" t="s">
        <v>160</v>
      </c>
      <c r="E1211" s="193" t="s">
        <v>21</v>
      </c>
      <c r="F1211" s="194" t="s">
        <v>1382</v>
      </c>
      <c r="G1211" s="191"/>
      <c r="H1211" s="195">
        <v>21</v>
      </c>
      <c r="I1211" s="196"/>
      <c r="J1211" s="191"/>
      <c r="K1211" s="191"/>
      <c r="L1211" s="197"/>
      <c r="M1211" s="198"/>
      <c r="N1211" s="199"/>
      <c r="O1211" s="199"/>
      <c r="P1211" s="199"/>
      <c r="Q1211" s="199"/>
      <c r="R1211" s="199"/>
      <c r="S1211" s="199"/>
      <c r="T1211" s="200"/>
      <c r="AT1211" s="201" t="s">
        <v>160</v>
      </c>
      <c r="AU1211" s="201" t="s">
        <v>83</v>
      </c>
      <c r="AV1211" s="13" t="s">
        <v>83</v>
      </c>
      <c r="AW1211" s="13" t="s">
        <v>34</v>
      </c>
      <c r="AX1211" s="13" t="s">
        <v>73</v>
      </c>
      <c r="AY1211" s="201" t="s">
        <v>150</v>
      </c>
    </row>
    <row r="1212" spans="1:65" s="14" customFormat="1" ht="11.25">
      <c r="B1212" s="202"/>
      <c r="C1212" s="203"/>
      <c r="D1212" s="192" t="s">
        <v>160</v>
      </c>
      <c r="E1212" s="204" t="s">
        <v>21</v>
      </c>
      <c r="F1212" s="205" t="s">
        <v>162</v>
      </c>
      <c r="G1212" s="203"/>
      <c r="H1212" s="206">
        <v>21</v>
      </c>
      <c r="I1212" s="207"/>
      <c r="J1212" s="203"/>
      <c r="K1212" s="203"/>
      <c r="L1212" s="208"/>
      <c r="M1212" s="209"/>
      <c r="N1212" s="210"/>
      <c r="O1212" s="210"/>
      <c r="P1212" s="210"/>
      <c r="Q1212" s="210"/>
      <c r="R1212" s="210"/>
      <c r="S1212" s="210"/>
      <c r="T1212" s="211"/>
      <c r="AT1212" s="212" t="s">
        <v>160</v>
      </c>
      <c r="AU1212" s="212" t="s">
        <v>83</v>
      </c>
      <c r="AV1212" s="14" t="s">
        <v>157</v>
      </c>
      <c r="AW1212" s="14" t="s">
        <v>34</v>
      </c>
      <c r="AX1212" s="14" t="s">
        <v>81</v>
      </c>
      <c r="AY1212" s="212" t="s">
        <v>150</v>
      </c>
    </row>
    <row r="1213" spans="1:65" s="2" customFormat="1" ht="24.2" customHeight="1">
      <c r="A1213" s="37"/>
      <c r="B1213" s="38"/>
      <c r="C1213" s="172" t="s">
        <v>1383</v>
      </c>
      <c r="D1213" s="172" t="s">
        <v>152</v>
      </c>
      <c r="E1213" s="173" t="s">
        <v>1384</v>
      </c>
      <c r="F1213" s="174" t="s">
        <v>1385</v>
      </c>
      <c r="G1213" s="175" t="s">
        <v>784</v>
      </c>
      <c r="H1213" s="244"/>
      <c r="I1213" s="177"/>
      <c r="J1213" s="178">
        <f>ROUND(I1213*H1213,2)</f>
        <v>0</v>
      </c>
      <c r="K1213" s="174" t="s">
        <v>284</v>
      </c>
      <c r="L1213" s="42"/>
      <c r="M1213" s="179" t="s">
        <v>21</v>
      </c>
      <c r="N1213" s="180" t="s">
        <v>44</v>
      </c>
      <c r="O1213" s="67"/>
      <c r="P1213" s="181">
        <f>O1213*H1213</f>
        <v>0</v>
      </c>
      <c r="Q1213" s="181">
        <v>0</v>
      </c>
      <c r="R1213" s="181">
        <f>Q1213*H1213</f>
        <v>0</v>
      </c>
      <c r="S1213" s="181">
        <v>0</v>
      </c>
      <c r="T1213" s="182">
        <f>S1213*H1213</f>
        <v>0</v>
      </c>
      <c r="U1213" s="37"/>
      <c r="V1213" s="37"/>
      <c r="W1213" s="37"/>
      <c r="X1213" s="37"/>
      <c r="Y1213" s="37"/>
      <c r="Z1213" s="37"/>
      <c r="AA1213" s="37"/>
      <c r="AB1213" s="37"/>
      <c r="AC1213" s="37"/>
      <c r="AD1213" s="37"/>
      <c r="AE1213" s="37"/>
      <c r="AR1213" s="183" t="s">
        <v>157</v>
      </c>
      <c r="AT1213" s="183" t="s">
        <v>152</v>
      </c>
      <c r="AU1213" s="183" t="s">
        <v>83</v>
      </c>
      <c r="AY1213" s="20" t="s">
        <v>150</v>
      </c>
      <c r="BE1213" s="184">
        <f>IF(N1213="základní",J1213,0)</f>
        <v>0</v>
      </c>
      <c r="BF1213" s="184">
        <f>IF(N1213="snížená",J1213,0)</f>
        <v>0</v>
      </c>
      <c r="BG1213" s="184">
        <f>IF(N1213="zákl. přenesená",J1213,0)</f>
        <v>0</v>
      </c>
      <c r="BH1213" s="184">
        <f>IF(N1213="sníž. přenesená",J1213,0)</f>
        <v>0</v>
      </c>
      <c r="BI1213" s="184">
        <f>IF(N1213="nulová",J1213,0)</f>
        <v>0</v>
      </c>
      <c r="BJ1213" s="20" t="s">
        <v>81</v>
      </c>
      <c r="BK1213" s="184">
        <f>ROUND(I1213*H1213,2)</f>
        <v>0</v>
      </c>
      <c r="BL1213" s="20" t="s">
        <v>157</v>
      </c>
      <c r="BM1213" s="183" t="s">
        <v>1386</v>
      </c>
    </row>
    <row r="1214" spans="1:65" s="12" customFormat="1" ht="22.9" customHeight="1">
      <c r="B1214" s="156"/>
      <c r="C1214" s="157"/>
      <c r="D1214" s="158" t="s">
        <v>72</v>
      </c>
      <c r="E1214" s="170" t="s">
        <v>1387</v>
      </c>
      <c r="F1214" s="170" t="s">
        <v>1388</v>
      </c>
      <c r="G1214" s="157"/>
      <c r="H1214" s="157"/>
      <c r="I1214" s="160"/>
      <c r="J1214" s="171">
        <f>BK1214</f>
        <v>0</v>
      </c>
      <c r="K1214" s="157"/>
      <c r="L1214" s="162"/>
      <c r="M1214" s="163"/>
      <c r="N1214" s="164"/>
      <c r="O1214" s="164"/>
      <c r="P1214" s="165">
        <f>SUM(P1215:P1227)</f>
        <v>0</v>
      </c>
      <c r="Q1214" s="164"/>
      <c r="R1214" s="165">
        <f>SUM(R1215:R1227)</f>
        <v>0</v>
      </c>
      <c r="S1214" s="164"/>
      <c r="T1214" s="166">
        <f>SUM(T1215:T1227)</f>
        <v>0</v>
      </c>
      <c r="AR1214" s="167" t="s">
        <v>81</v>
      </c>
      <c r="AT1214" s="168" t="s">
        <v>72</v>
      </c>
      <c r="AU1214" s="168" t="s">
        <v>81</v>
      </c>
      <c r="AY1214" s="167" t="s">
        <v>150</v>
      </c>
      <c r="BK1214" s="169">
        <f>SUM(BK1215:BK1227)</f>
        <v>0</v>
      </c>
    </row>
    <row r="1215" spans="1:65" s="2" customFormat="1" ht="24.2" customHeight="1">
      <c r="A1215" s="37"/>
      <c r="B1215" s="38"/>
      <c r="C1215" s="172" t="s">
        <v>845</v>
      </c>
      <c r="D1215" s="172" t="s">
        <v>152</v>
      </c>
      <c r="E1215" s="173" t="s">
        <v>1389</v>
      </c>
      <c r="F1215" s="174" t="s">
        <v>1390</v>
      </c>
      <c r="G1215" s="175" t="s">
        <v>182</v>
      </c>
      <c r="H1215" s="176">
        <v>79.349999999999994</v>
      </c>
      <c r="I1215" s="177"/>
      <c r="J1215" s="178">
        <f>ROUND(I1215*H1215,2)</f>
        <v>0</v>
      </c>
      <c r="K1215" s="174" t="s">
        <v>156</v>
      </c>
      <c r="L1215" s="42"/>
      <c r="M1215" s="179" t="s">
        <v>21</v>
      </c>
      <c r="N1215" s="180" t="s">
        <v>44</v>
      </c>
      <c r="O1215" s="67"/>
      <c r="P1215" s="181">
        <f>O1215*H1215</f>
        <v>0</v>
      </c>
      <c r="Q1215" s="181">
        <v>0</v>
      </c>
      <c r="R1215" s="181">
        <f>Q1215*H1215</f>
        <v>0</v>
      </c>
      <c r="S1215" s="181">
        <v>0</v>
      </c>
      <c r="T1215" s="182">
        <f>S1215*H1215</f>
        <v>0</v>
      </c>
      <c r="U1215" s="37"/>
      <c r="V1215" s="37"/>
      <c r="W1215" s="37"/>
      <c r="X1215" s="37"/>
      <c r="Y1215" s="37"/>
      <c r="Z1215" s="37"/>
      <c r="AA1215" s="37"/>
      <c r="AB1215" s="37"/>
      <c r="AC1215" s="37"/>
      <c r="AD1215" s="37"/>
      <c r="AE1215" s="37"/>
      <c r="AR1215" s="183" t="s">
        <v>157</v>
      </c>
      <c r="AT1215" s="183" t="s">
        <v>152</v>
      </c>
      <c r="AU1215" s="183" t="s">
        <v>83</v>
      </c>
      <c r="AY1215" s="20" t="s">
        <v>150</v>
      </c>
      <c r="BE1215" s="184">
        <f>IF(N1215="základní",J1215,0)</f>
        <v>0</v>
      </c>
      <c r="BF1215" s="184">
        <f>IF(N1215="snížená",J1215,0)</f>
        <v>0</v>
      </c>
      <c r="BG1215" s="184">
        <f>IF(N1215="zákl. přenesená",J1215,0)</f>
        <v>0</v>
      </c>
      <c r="BH1215" s="184">
        <f>IF(N1215="sníž. přenesená",J1215,0)</f>
        <v>0</v>
      </c>
      <c r="BI1215" s="184">
        <f>IF(N1215="nulová",J1215,0)</f>
        <v>0</v>
      </c>
      <c r="BJ1215" s="20" t="s">
        <v>81</v>
      </c>
      <c r="BK1215" s="184">
        <f>ROUND(I1215*H1215,2)</f>
        <v>0</v>
      </c>
      <c r="BL1215" s="20" t="s">
        <v>157</v>
      </c>
      <c r="BM1215" s="183" t="s">
        <v>1391</v>
      </c>
    </row>
    <row r="1216" spans="1:65" s="2" customFormat="1" ht="11.25">
      <c r="A1216" s="37"/>
      <c r="B1216" s="38"/>
      <c r="C1216" s="39"/>
      <c r="D1216" s="185" t="s">
        <v>158</v>
      </c>
      <c r="E1216" s="39"/>
      <c r="F1216" s="186" t="s">
        <v>1392</v>
      </c>
      <c r="G1216" s="39"/>
      <c r="H1216" s="39"/>
      <c r="I1216" s="187"/>
      <c r="J1216" s="39"/>
      <c r="K1216" s="39"/>
      <c r="L1216" s="42"/>
      <c r="M1216" s="188"/>
      <c r="N1216" s="189"/>
      <c r="O1216" s="67"/>
      <c r="P1216" s="67"/>
      <c r="Q1216" s="67"/>
      <c r="R1216" s="67"/>
      <c r="S1216" s="67"/>
      <c r="T1216" s="68"/>
      <c r="U1216" s="37"/>
      <c r="V1216" s="37"/>
      <c r="W1216" s="37"/>
      <c r="X1216" s="37"/>
      <c r="Y1216" s="37"/>
      <c r="Z1216" s="37"/>
      <c r="AA1216" s="37"/>
      <c r="AB1216" s="37"/>
      <c r="AC1216" s="37"/>
      <c r="AD1216" s="37"/>
      <c r="AE1216" s="37"/>
      <c r="AT1216" s="20" t="s">
        <v>158</v>
      </c>
      <c r="AU1216" s="20" t="s">
        <v>83</v>
      </c>
    </row>
    <row r="1217" spans="1:65" s="15" customFormat="1" ht="11.25">
      <c r="B1217" s="213"/>
      <c r="C1217" s="214"/>
      <c r="D1217" s="192" t="s">
        <v>160</v>
      </c>
      <c r="E1217" s="215" t="s">
        <v>21</v>
      </c>
      <c r="F1217" s="216" t="s">
        <v>185</v>
      </c>
      <c r="G1217" s="214"/>
      <c r="H1217" s="215" t="s">
        <v>21</v>
      </c>
      <c r="I1217" s="217"/>
      <c r="J1217" s="214"/>
      <c r="K1217" s="214"/>
      <c r="L1217" s="218"/>
      <c r="M1217" s="219"/>
      <c r="N1217" s="220"/>
      <c r="O1217" s="220"/>
      <c r="P1217" s="220"/>
      <c r="Q1217" s="220"/>
      <c r="R1217" s="220"/>
      <c r="S1217" s="220"/>
      <c r="T1217" s="221"/>
      <c r="AT1217" s="222" t="s">
        <v>160</v>
      </c>
      <c r="AU1217" s="222" t="s">
        <v>83</v>
      </c>
      <c r="AV1217" s="15" t="s">
        <v>81</v>
      </c>
      <c r="AW1217" s="15" t="s">
        <v>34</v>
      </c>
      <c r="AX1217" s="15" t="s">
        <v>73</v>
      </c>
      <c r="AY1217" s="222" t="s">
        <v>150</v>
      </c>
    </row>
    <row r="1218" spans="1:65" s="13" customFormat="1" ht="11.25">
      <c r="B1218" s="190"/>
      <c r="C1218" s="191"/>
      <c r="D1218" s="192" t="s">
        <v>160</v>
      </c>
      <c r="E1218" s="193" t="s">
        <v>21</v>
      </c>
      <c r="F1218" s="194" t="s">
        <v>557</v>
      </c>
      <c r="G1218" s="191"/>
      <c r="H1218" s="195">
        <v>57.53</v>
      </c>
      <c r="I1218" s="196"/>
      <c r="J1218" s="191"/>
      <c r="K1218" s="191"/>
      <c r="L1218" s="197"/>
      <c r="M1218" s="198"/>
      <c r="N1218" s="199"/>
      <c r="O1218" s="199"/>
      <c r="P1218" s="199"/>
      <c r="Q1218" s="199"/>
      <c r="R1218" s="199"/>
      <c r="S1218" s="199"/>
      <c r="T1218" s="200"/>
      <c r="AT1218" s="201" t="s">
        <v>160</v>
      </c>
      <c r="AU1218" s="201" t="s">
        <v>83</v>
      </c>
      <c r="AV1218" s="13" t="s">
        <v>83</v>
      </c>
      <c r="AW1218" s="13" t="s">
        <v>34</v>
      </c>
      <c r="AX1218" s="13" t="s">
        <v>73</v>
      </c>
      <c r="AY1218" s="201" t="s">
        <v>150</v>
      </c>
    </row>
    <row r="1219" spans="1:65" s="13" customFormat="1" ht="11.25">
      <c r="B1219" s="190"/>
      <c r="C1219" s="191"/>
      <c r="D1219" s="192" t="s">
        <v>160</v>
      </c>
      <c r="E1219" s="193" t="s">
        <v>21</v>
      </c>
      <c r="F1219" s="194" t="s">
        <v>493</v>
      </c>
      <c r="G1219" s="191"/>
      <c r="H1219" s="195">
        <v>21.82</v>
      </c>
      <c r="I1219" s="196"/>
      <c r="J1219" s="191"/>
      <c r="K1219" s="191"/>
      <c r="L1219" s="197"/>
      <c r="M1219" s="198"/>
      <c r="N1219" s="199"/>
      <c r="O1219" s="199"/>
      <c r="P1219" s="199"/>
      <c r="Q1219" s="199"/>
      <c r="R1219" s="199"/>
      <c r="S1219" s="199"/>
      <c r="T1219" s="200"/>
      <c r="AT1219" s="201" t="s">
        <v>160</v>
      </c>
      <c r="AU1219" s="201" t="s">
        <v>83</v>
      </c>
      <c r="AV1219" s="13" t="s">
        <v>83</v>
      </c>
      <c r="AW1219" s="13" t="s">
        <v>34</v>
      </c>
      <c r="AX1219" s="13" t="s">
        <v>73</v>
      </c>
      <c r="AY1219" s="201" t="s">
        <v>150</v>
      </c>
    </row>
    <row r="1220" spans="1:65" s="14" customFormat="1" ht="11.25">
      <c r="B1220" s="202"/>
      <c r="C1220" s="203"/>
      <c r="D1220" s="192" t="s">
        <v>160</v>
      </c>
      <c r="E1220" s="204" t="s">
        <v>21</v>
      </c>
      <c r="F1220" s="205" t="s">
        <v>162</v>
      </c>
      <c r="G1220" s="203"/>
      <c r="H1220" s="206">
        <v>79.349999999999994</v>
      </c>
      <c r="I1220" s="207"/>
      <c r="J1220" s="203"/>
      <c r="K1220" s="203"/>
      <c r="L1220" s="208"/>
      <c r="M1220" s="209"/>
      <c r="N1220" s="210"/>
      <c r="O1220" s="210"/>
      <c r="P1220" s="210"/>
      <c r="Q1220" s="210"/>
      <c r="R1220" s="210"/>
      <c r="S1220" s="210"/>
      <c r="T1220" s="211"/>
      <c r="AT1220" s="212" t="s">
        <v>160</v>
      </c>
      <c r="AU1220" s="212" t="s">
        <v>83</v>
      </c>
      <c r="AV1220" s="14" t="s">
        <v>157</v>
      </c>
      <c r="AW1220" s="14" t="s">
        <v>34</v>
      </c>
      <c r="AX1220" s="14" t="s">
        <v>81</v>
      </c>
      <c r="AY1220" s="212" t="s">
        <v>150</v>
      </c>
    </row>
    <row r="1221" spans="1:65" s="2" customFormat="1" ht="21.75" customHeight="1">
      <c r="A1221" s="37"/>
      <c r="B1221" s="38"/>
      <c r="C1221" s="172" t="s">
        <v>1393</v>
      </c>
      <c r="D1221" s="172" t="s">
        <v>152</v>
      </c>
      <c r="E1221" s="173" t="s">
        <v>1394</v>
      </c>
      <c r="F1221" s="174" t="s">
        <v>1395</v>
      </c>
      <c r="G1221" s="175" t="s">
        <v>262</v>
      </c>
      <c r="H1221" s="176">
        <v>72.260000000000005</v>
      </c>
      <c r="I1221" s="177"/>
      <c r="J1221" s="178">
        <f>ROUND(I1221*H1221,2)</f>
        <v>0</v>
      </c>
      <c r="K1221" s="174" t="s">
        <v>156</v>
      </c>
      <c r="L1221" s="42"/>
      <c r="M1221" s="179" t="s">
        <v>21</v>
      </c>
      <c r="N1221" s="180" t="s">
        <v>44</v>
      </c>
      <c r="O1221" s="67"/>
      <c r="P1221" s="181">
        <f>O1221*H1221</f>
        <v>0</v>
      </c>
      <c r="Q1221" s="181">
        <v>0</v>
      </c>
      <c r="R1221" s="181">
        <f>Q1221*H1221</f>
        <v>0</v>
      </c>
      <c r="S1221" s="181">
        <v>0</v>
      </c>
      <c r="T1221" s="182">
        <f>S1221*H1221</f>
        <v>0</v>
      </c>
      <c r="U1221" s="37"/>
      <c r="V1221" s="37"/>
      <c r="W1221" s="37"/>
      <c r="X1221" s="37"/>
      <c r="Y1221" s="37"/>
      <c r="Z1221" s="37"/>
      <c r="AA1221" s="37"/>
      <c r="AB1221" s="37"/>
      <c r="AC1221" s="37"/>
      <c r="AD1221" s="37"/>
      <c r="AE1221" s="37"/>
      <c r="AR1221" s="183" t="s">
        <v>157</v>
      </c>
      <c r="AT1221" s="183" t="s">
        <v>152</v>
      </c>
      <c r="AU1221" s="183" t="s">
        <v>83</v>
      </c>
      <c r="AY1221" s="20" t="s">
        <v>150</v>
      </c>
      <c r="BE1221" s="184">
        <f>IF(N1221="základní",J1221,0)</f>
        <v>0</v>
      </c>
      <c r="BF1221" s="184">
        <f>IF(N1221="snížená",J1221,0)</f>
        <v>0</v>
      </c>
      <c r="BG1221" s="184">
        <f>IF(N1221="zákl. přenesená",J1221,0)</f>
        <v>0</v>
      </c>
      <c r="BH1221" s="184">
        <f>IF(N1221="sníž. přenesená",J1221,0)</f>
        <v>0</v>
      </c>
      <c r="BI1221" s="184">
        <f>IF(N1221="nulová",J1221,0)</f>
        <v>0</v>
      </c>
      <c r="BJ1221" s="20" t="s">
        <v>81</v>
      </c>
      <c r="BK1221" s="184">
        <f>ROUND(I1221*H1221,2)</f>
        <v>0</v>
      </c>
      <c r="BL1221" s="20" t="s">
        <v>157</v>
      </c>
      <c r="BM1221" s="183" t="s">
        <v>1396</v>
      </c>
    </row>
    <row r="1222" spans="1:65" s="2" customFormat="1" ht="11.25">
      <c r="A1222" s="37"/>
      <c r="B1222" s="38"/>
      <c r="C1222" s="39"/>
      <c r="D1222" s="185" t="s">
        <v>158</v>
      </c>
      <c r="E1222" s="39"/>
      <c r="F1222" s="186" t="s">
        <v>1397</v>
      </c>
      <c r="G1222" s="39"/>
      <c r="H1222" s="39"/>
      <c r="I1222" s="187"/>
      <c r="J1222" s="39"/>
      <c r="K1222" s="39"/>
      <c r="L1222" s="42"/>
      <c r="M1222" s="188"/>
      <c r="N1222" s="189"/>
      <c r="O1222" s="67"/>
      <c r="P1222" s="67"/>
      <c r="Q1222" s="67"/>
      <c r="R1222" s="67"/>
      <c r="S1222" s="67"/>
      <c r="T1222" s="68"/>
      <c r="U1222" s="37"/>
      <c r="V1222" s="37"/>
      <c r="W1222" s="37"/>
      <c r="X1222" s="37"/>
      <c r="Y1222" s="37"/>
      <c r="Z1222" s="37"/>
      <c r="AA1222" s="37"/>
      <c r="AB1222" s="37"/>
      <c r="AC1222" s="37"/>
      <c r="AD1222" s="37"/>
      <c r="AE1222" s="37"/>
      <c r="AT1222" s="20" t="s">
        <v>158</v>
      </c>
      <c r="AU1222" s="20" t="s">
        <v>83</v>
      </c>
    </row>
    <row r="1223" spans="1:65" s="15" customFormat="1" ht="11.25">
      <c r="B1223" s="213"/>
      <c r="C1223" s="214"/>
      <c r="D1223" s="192" t="s">
        <v>160</v>
      </c>
      <c r="E1223" s="215" t="s">
        <v>21</v>
      </c>
      <c r="F1223" s="216" t="s">
        <v>185</v>
      </c>
      <c r="G1223" s="214"/>
      <c r="H1223" s="215" t="s">
        <v>21</v>
      </c>
      <c r="I1223" s="217"/>
      <c r="J1223" s="214"/>
      <c r="K1223" s="214"/>
      <c r="L1223" s="218"/>
      <c r="M1223" s="219"/>
      <c r="N1223" s="220"/>
      <c r="O1223" s="220"/>
      <c r="P1223" s="220"/>
      <c r="Q1223" s="220"/>
      <c r="R1223" s="220"/>
      <c r="S1223" s="220"/>
      <c r="T1223" s="221"/>
      <c r="AT1223" s="222" t="s">
        <v>160</v>
      </c>
      <c r="AU1223" s="222" t="s">
        <v>83</v>
      </c>
      <c r="AV1223" s="15" t="s">
        <v>81</v>
      </c>
      <c r="AW1223" s="15" t="s">
        <v>34</v>
      </c>
      <c r="AX1223" s="15" t="s">
        <v>73</v>
      </c>
      <c r="AY1223" s="222" t="s">
        <v>150</v>
      </c>
    </row>
    <row r="1224" spans="1:65" s="13" customFormat="1" ht="11.25">
      <c r="B1224" s="190"/>
      <c r="C1224" s="191"/>
      <c r="D1224" s="192" t="s">
        <v>160</v>
      </c>
      <c r="E1224" s="193" t="s">
        <v>21</v>
      </c>
      <c r="F1224" s="194" t="s">
        <v>1398</v>
      </c>
      <c r="G1224" s="191"/>
      <c r="H1224" s="195">
        <v>22.55</v>
      </c>
      <c r="I1224" s="196"/>
      <c r="J1224" s="191"/>
      <c r="K1224" s="191"/>
      <c r="L1224" s="197"/>
      <c r="M1224" s="198"/>
      <c r="N1224" s="199"/>
      <c r="O1224" s="199"/>
      <c r="P1224" s="199"/>
      <c r="Q1224" s="199"/>
      <c r="R1224" s="199"/>
      <c r="S1224" s="199"/>
      <c r="T1224" s="200"/>
      <c r="AT1224" s="201" t="s">
        <v>160</v>
      </c>
      <c r="AU1224" s="201" t="s">
        <v>83</v>
      </c>
      <c r="AV1224" s="13" t="s">
        <v>83</v>
      </c>
      <c r="AW1224" s="13" t="s">
        <v>34</v>
      </c>
      <c r="AX1224" s="13" t="s">
        <v>73</v>
      </c>
      <c r="AY1224" s="201" t="s">
        <v>150</v>
      </c>
    </row>
    <row r="1225" spans="1:65" s="13" customFormat="1" ht="11.25">
      <c r="B1225" s="190"/>
      <c r="C1225" s="191"/>
      <c r="D1225" s="192" t="s">
        <v>160</v>
      </c>
      <c r="E1225" s="193" t="s">
        <v>21</v>
      </c>
      <c r="F1225" s="194" t="s">
        <v>1399</v>
      </c>
      <c r="G1225" s="191"/>
      <c r="H1225" s="195">
        <v>29.05</v>
      </c>
      <c r="I1225" s="196"/>
      <c r="J1225" s="191"/>
      <c r="K1225" s="191"/>
      <c r="L1225" s="197"/>
      <c r="M1225" s="198"/>
      <c r="N1225" s="199"/>
      <c r="O1225" s="199"/>
      <c r="P1225" s="199"/>
      <c r="Q1225" s="199"/>
      <c r="R1225" s="199"/>
      <c r="S1225" s="199"/>
      <c r="T1225" s="200"/>
      <c r="AT1225" s="201" t="s">
        <v>160</v>
      </c>
      <c r="AU1225" s="201" t="s">
        <v>83</v>
      </c>
      <c r="AV1225" s="13" t="s">
        <v>83</v>
      </c>
      <c r="AW1225" s="13" t="s">
        <v>34</v>
      </c>
      <c r="AX1225" s="13" t="s">
        <v>73</v>
      </c>
      <c r="AY1225" s="201" t="s">
        <v>150</v>
      </c>
    </row>
    <row r="1226" spans="1:65" s="13" customFormat="1" ht="11.25">
      <c r="B1226" s="190"/>
      <c r="C1226" s="191"/>
      <c r="D1226" s="192" t="s">
        <v>160</v>
      </c>
      <c r="E1226" s="193" t="s">
        <v>21</v>
      </c>
      <c r="F1226" s="194" t="s">
        <v>1400</v>
      </c>
      <c r="G1226" s="191"/>
      <c r="H1226" s="195">
        <v>20.66</v>
      </c>
      <c r="I1226" s="196"/>
      <c r="J1226" s="191"/>
      <c r="K1226" s="191"/>
      <c r="L1226" s="197"/>
      <c r="M1226" s="198"/>
      <c r="N1226" s="199"/>
      <c r="O1226" s="199"/>
      <c r="P1226" s="199"/>
      <c r="Q1226" s="199"/>
      <c r="R1226" s="199"/>
      <c r="S1226" s="199"/>
      <c r="T1226" s="200"/>
      <c r="AT1226" s="201" t="s">
        <v>160</v>
      </c>
      <c r="AU1226" s="201" t="s">
        <v>83</v>
      </c>
      <c r="AV1226" s="13" t="s">
        <v>83</v>
      </c>
      <c r="AW1226" s="13" t="s">
        <v>34</v>
      </c>
      <c r="AX1226" s="13" t="s">
        <v>73</v>
      </c>
      <c r="AY1226" s="201" t="s">
        <v>150</v>
      </c>
    </row>
    <row r="1227" spans="1:65" s="14" customFormat="1" ht="11.25">
      <c r="B1227" s="202"/>
      <c r="C1227" s="203"/>
      <c r="D1227" s="192" t="s">
        <v>160</v>
      </c>
      <c r="E1227" s="204" t="s">
        <v>21</v>
      </c>
      <c r="F1227" s="205" t="s">
        <v>162</v>
      </c>
      <c r="G1227" s="203"/>
      <c r="H1227" s="206">
        <v>72.260000000000005</v>
      </c>
      <c r="I1227" s="207"/>
      <c r="J1227" s="203"/>
      <c r="K1227" s="203"/>
      <c r="L1227" s="208"/>
      <c r="M1227" s="209"/>
      <c r="N1227" s="210"/>
      <c r="O1227" s="210"/>
      <c r="P1227" s="210"/>
      <c r="Q1227" s="210"/>
      <c r="R1227" s="210"/>
      <c r="S1227" s="210"/>
      <c r="T1227" s="211"/>
      <c r="AT1227" s="212" t="s">
        <v>160</v>
      </c>
      <c r="AU1227" s="212" t="s">
        <v>83</v>
      </c>
      <c r="AV1227" s="14" t="s">
        <v>157</v>
      </c>
      <c r="AW1227" s="14" t="s">
        <v>34</v>
      </c>
      <c r="AX1227" s="14" t="s">
        <v>81</v>
      </c>
      <c r="AY1227" s="212" t="s">
        <v>150</v>
      </c>
    </row>
    <row r="1228" spans="1:65" s="12" customFormat="1" ht="22.9" customHeight="1">
      <c r="B1228" s="156"/>
      <c r="C1228" s="157"/>
      <c r="D1228" s="158" t="s">
        <v>72</v>
      </c>
      <c r="E1228" s="170" t="s">
        <v>1401</v>
      </c>
      <c r="F1228" s="170" t="s">
        <v>1402</v>
      </c>
      <c r="G1228" s="157"/>
      <c r="H1228" s="157"/>
      <c r="I1228" s="160"/>
      <c r="J1228" s="171">
        <f>BK1228</f>
        <v>0</v>
      </c>
      <c r="K1228" s="157"/>
      <c r="L1228" s="162"/>
      <c r="M1228" s="163"/>
      <c r="N1228" s="164"/>
      <c r="O1228" s="164"/>
      <c r="P1228" s="165">
        <f>SUM(P1229:P1266)</f>
        <v>0</v>
      </c>
      <c r="Q1228" s="164"/>
      <c r="R1228" s="165">
        <f>SUM(R1229:R1266)</f>
        <v>0</v>
      </c>
      <c r="S1228" s="164"/>
      <c r="T1228" s="166">
        <f>SUM(T1229:T1266)</f>
        <v>0</v>
      </c>
      <c r="AR1228" s="167" t="s">
        <v>83</v>
      </c>
      <c r="AT1228" s="168" t="s">
        <v>72</v>
      </c>
      <c r="AU1228" s="168" t="s">
        <v>81</v>
      </c>
      <c r="AY1228" s="167" t="s">
        <v>150</v>
      </c>
      <c r="BK1228" s="169">
        <f>SUM(BK1229:BK1266)</f>
        <v>0</v>
      </c>
    </row>
    <row r="1229" spans="1:65" s="2" customFormat="1" ht="24.2" customHeight="1">
      <c r="A1229" s="37"/>
      <c r="B1229" s="38"/>
      <c r="C1229" s="172" t="s">
        <v>849</v>
      </c>
      <c r="D1229" s="172" t="s">
        <v>152</v>
      </c>
      <c r="E1229" s="173" t="s">
        <v>1403</v>
      </c>
      <c r="F1229" s="174" t="s">
        <v>1404</v>
      </c>
      <c r="G1229" s="175" t="s">
        <v>182</v>
      </c>
      <c r="H1229" s="176">
        <v>11.34</v>
      </c>
      <c r="I1229" s="177"/>
      <c r="J1229" s="178">
        <f>ROUND(I1229*H1229,2)</f>
        <v>0</v>
      </c>
      <c r="K1229" s="174" t="s">
        <v>156</v>
      </c>
      <c r="L1229" s="42"/>
      <c r="M1229" s="179" t="s">
        <v>21</v>
      </c>
      <c r="N1229" s="180" t="s">
        <v>44</v>
      </c>
      <c r="O1229" s="67"/>
      <c r="P1229" s="181">
        <f>O1229*H1229</f>
        <v>0</v>
      </c>
      <c r="Q1229" s="181">
        <v>0</v>
      </c>
      <c r="R1229" s="181">
        <f>Q1229*H1229</f>
        <v>0</v>
      </c>
      <c r="S1229" s="181">
        <v>0</v>
      </c>
      <c r="T1229" s="182">
        <f>S1229*H1229</f>
        <v>0</v>
      </c>
      <c r="U1229" s="37"/>
      <c r="V1229" s="37"/>
      <c r="W1229" s="37"/>
      <c r="X1229" s="37"/>
      <c r="Y1229" s="37"/>
      <c r="Z1229" s="37"/>
      <c r="AA1229" s="37"/>
      <c r="AB1229" s="37"/>
      <c r="AC1229" s="37"/>
      <c r="AD1229" s="37"/>
      <c r="AE1229" s="37"/>
      <c r="AR1229" s="183" t="s">
        <v>202</v>
      </c>
      <c r="AT1229" s="183" t="s">
        <v>152</v>
      </c>
      <c r="AU1229" s="183" t="s">
        <v>83</v>
      </c>
      <c r="AY1229" s="20" t="s">
        <v>150</v>
      </c>
      <c r="BE1229" s="184">
        <f>IF(N1229="základní",J1229,0)</f>
        <v>0</v>
      </c>
      <c r="BF1229" s="184">
        <f>IF(N1229="snížená",J1229,0)</f>
        <v>0</v>
      </c>
      <c r="BG1229" s="184">
        <f>IF(N1229="zákl. přenesená",J1229,0)</f>
        <v>0</v>
      </c>
      <c r="BH1229" s="184">
        <f>IF(N1229="sníž. přenesená",J1229,0)</f>
        <v>0</v>
      </c>
      <c r="BI1229" s="184">
        <f>IF(N1229="nulová",J1229,0)</f>
        <v>0</v>
      </c>
      <c r="BJ1229" s="20" t="s">
        <v>81</v>
      </c>
      <c r="BK1229" s="184">
        <f>ROUND(I1229*H1229,2)</f>
        <v>0</v>
      </c>
      <c r="BL1229" s="20" t="s">
        <v>202</v>
      </c>
      <c r="BM1229" s="183" t="s">
        <v>1405</v>
      </c>
    </row>
    <row r="1230" spans="1:65" s="2" customFormat="1" ht="11.25">
      <c r="A1230" s="37"/>
      <c r="B1230" s="38"/>
      <c r="C1230" s="39"/>
      <c r="D1230" s="185" t="s">
        <v>158</v>
      </c>
      <c r="E1230" s="39"/>
      <c r="F1230" s="186" t="s">
        <v>1406</v>
      </c>
      <c r="G1230" s="39"/>
      <c r="H1230" s="39"/>
      <c r="I1230" s="187"/>
      <c r="J1230" s="39"/>
      <c r="K1230" s="39"/>
      <c r="L1230" s="42"/>
      <c r="M1230" s="188"/>
      <c r="N1230" s="189"/>
      <c r="O1230" s="67"/>
      <c r="P1230" s="67"/>
      <c r="Q1230" s="67"/>
      <c r="R1230" s="67"/>
      <c r="S1230" s="67"/>
      <c r="T1230" s="68"/>
      <c r="U1230" s="37"/>
      <c r="V1230" s="37"/>
      <c r="W1230" s="37"/>
      <c r="X1230" s="37"/>
      <c r="Y1230" s="37"/>
      <c r="Z1230" s="37"/>
      <c r="AA1230" s="37"/>
      <c r="AB1230" s="37"/>
      <c r="AC1230" s="37"/>
      <c r="AD1230" s="37"/>
      <c r="AE1230" s="37"/>
      <c r="AT1230" s="20" t="s">
        <v>158</v>
      </c>
      <c r="AU1230" s="20" t="s">
        <v>83</v>
      </c>
    </row>
    <row r="1231" spans="1:65" s="15" customFormat="1" ht="11.25">
      <c r="B1231" s="213"/>
      <c r="C1231" s="214"/>
      <c r="D1231" s="192" t="s">
        <v>160</v>
      </c>
      <c r="E1231" s="215" t="s">
        <v>21</v>
      </c>
      <c r="F1231" s="216" t="s">
        <v>185</v>
      </c>
      <c r="G1231" s="214"/>
      <c r="H1231" s="215" t="s">
        <v>21</v>
      </c>
      <c r="I1231" s="217"/>
      <c r="J1231" s="214"/>
      <c r="K1231" s="214"/>
      <c r="L1231" s="218"/>
      <c r="M1231" s="219"/>
      <c r="N1231" s="220"/>
      <c r="O1231" s="220"/>
      <c r="P1231" s="220"/>
      <c r="Q1231" s="220"/>
      <c r="R1231" s="220"/>
      <c r="S1231" s="220"/>
      <c r="T1231" s="221"/>
      <c r="AT1231" s="222" t="s">
        <v>160</v>
      </c>
      <c r="AU1231" s="222" t="s">
        <v>83</v>
      </c>
      <c r="AV1231" s="15" t="s">
        <v>81</v>
      </c>
      <c r="AW1231" s="15" t="s">
        <v>34</v>
      </c>
      <c r="AX1231" s="15" t="s">
        <v>73</v>
      </c>
      <c r="AY1231" s="222" t="s">
        <v>150</v>
      </c>
    </row>
    <row r="1232" spans="1:65" s="13" customFormat="1" ht="11.25">
      <c r="B1232" s="190"/>
      <c r="C1232" s="191"/>
      <c r="D1232" s="192" t="s">
        <v>160</v>
      </c>
      <c r="E1232" s="193" t="s">
        <v>21</v>
      </c>
      <c r="F1232" s="194" t="s">
        <v>1407</v>
      </c>
      <c r="G1232" s="191"/>
      <c r="H1232" s="195">
        <v>1.96</v>
      </c>
      <c r="I1232" s="196"/>
      <c r="J1232" s="191"/>
      <c r="K1232" s="191"/>
      <c r="L1232" s="197"/>
      <c r="M1232" s="198"/>
      <c r="N1232" s="199"/>
      <c r="O1232" s="199"/>
      <c r="P1232" s="199"/>
      <c r="Q1232" s="199"/>
      <c r="R1232" s="199"/>
      <c r="S1232" s="199"/>
      <c r="T1232" s="200"/>
      <c r="AT1232" s="201" t="s">
        <v>160</v>
      </c>
      <c r="AU1232" s="201" t="s">
        <v>83</v>
      </c>
      <c r="AV1232" s="13" t="s">
        <v>83</v>
      </c>
      <c r="AW1232" s="13" t="s">
        <v>34</v>
      </c>
      <c r="AX1232" s="13" t="s">
        <v>73</v>
      </c>
      <c r="AY1232" s="201" t="s">
        <v>150</v>
      </c>
    </row>
    <row r="1233" spans="1:65" s="13" customFormat="1" ht="11.25">
      <c r="B1233" s="190"/>
      <c r="C1233" s="191"/>
      <c r="D1233" s="192" t="s">
        <v>160</v>
      </c>
      <c r="E1233" s="193" t="s">
        <v>21</v>
      </c>
      <c r="F1233" s="194" t="s">
        <v>1408</v>
      </c>
      <c r="G1233" s="191"/>
      <c r="H1233" s="195">
        <v>1.82</v>
      </c>
      <c r="I1233" s="196"/>
      <c r="J1233" s="191"/>
      <c r="K1233" s="191"/>
      <c r="L1233" s="197"/>
      <c r="M1233" s="198"/>
      <c r="N1233" s="199"/>
      <c r="O1233" s="199"/>
      <c r="P1233" s="199"/>
      <c r="Q1233" s="199"/>
      <c r="R1233" s="199"/>
      <c r="S1233" s="199"/>
      <c r="T1233" s="200"/>
      <c r="AT1233" s="201" t="s">
        <v>160</v>
      </c>
      <c r="AU1233" s="201" t="s">
        <v>83</v>
      </c>
      <c r="AV1233" s="13" t="s">
        <v>83</v>
      </c>
      <c r="AW1233" s="13" t="s">
        <v>34</v>
      </c>
      <c r="AX1233" s="13" t="s">
        <v>73</v>
      </c>
      <c r="AY1233" s="201" t="s">
        <v>150</v>
      </c>
    </row>
    <row r="1234" spans="1:65" s="13" customFormat="1" ht="11.25">
      <c r="B1234" s="190"/>
      <c r="C1234" s="191"/>
      <c r="D1234" s="192" t="s">
        <v>160</v>
      </c>
      <c r="E1234" s="193" t="s">
        <v>21</v>
      </c>
      <c r="F1234" s="194" t="s">
        <v>1409</v>
      </c>
      <c r="G1234" s="191"/>
      <c r="H1234" s="195">
        <v>1.96</v>
      </c>
      <c r="I1234" s="196"/>
      <c r="J1234" s="191"/>
      <c r="K1234" s="191"/>
      <c r="L1234" s="197"/>
      <c r="M1234" s="198"/>
      <c r="N1234" s="199"/>
      <c r="O1234" s="199"/>
      <c r="P1234" s="199"/>
      <c r="Q1234" s="199"/>
      <c r="R1234" s="199"/>
      <c r="S1234" s="199"/>
      <c r="T1234" s="200"/>
      <c r="AT1234" s="201" t="s">
        <v>160</v>
      </c>
      <c r="AU1234" s="201" t="s">
        <v>83</v>
      </c>
      <c r="AV1234" s="13" t="s">
        <v>83</v>
      </c>
      <c r="AW1234" s="13" t="s">
        <v>34</v>
      </c>
      <c r="AX1234" s="13" t="s">
        <v>73</v>
      </c>
      <c r="AY1234" s="201" t="s">
        <v>150</v>
      </c>
    </row>
    <row r="1235" spans="1:65" s="13" customFormat="1" ht="11.25">
      <c r="B1235" s="190"/>
      <c r="C1235" s="191"/>
      <c r="D1235" s="192" t="s">
        <v>160</v>
      </c>
      <c r="E1235" s="193" t="s">
        <v>21</v>
      </c>
      <c r="F1235" s="194" t="s">
        <v>1410</v>
      </c>
      <c r="G1235" s="191"/>
      <c r="H1235" s="195">
        <v>1.4</v>
      </c>
      <c r="I1235" s="196"/>
      <c r="J1235" s="191"/>
      <c r="K1235" s="191"/>
      <c r="L1235" s="197"/>
      <c r="M1235" s="198"/>
      <c r="N1235" s="199"/>
      <c r="O1235" s="199"/>
      <c r="P1235" s="199"/>
      <c r="Q1235" s="199"/>
      <c r="R1235" s="199"/>
      <c r="S1235" s="199"/>
      <c r="T1235" s="200"/>
      <c r="AT1235" s="201" t="s">
        <v>160</v>
      </c>
      <c r="AU1235" s="201" t="s">
        <v>83</v>
      </c>
      <c r="AV1235" s="13" t="s">
        <v>83</v>
      </c>
      <c r="AW1235" s="13" t="s">
        <v>34</v>
      </c>
      <c r="AX1235" s="13" t="s">
        <v>73</v>
      </c>
      <c r="AY1235" s="201" t="s">
        <v>150</v>
      </c>
    </row>
    <row r="1236" spans="1:65" s="13" customFormat="1" ht="11.25">
      <c r="B1236" s="190"/>
      <c r="C1236" s="191"/>
      <c r="D1236" s="192" t="s">
        <v>160</v>
      </c>
      <c r="E1236" s="193" t="s">
        <v>21</v>
      </c>
      <c r="F1236" s="194" t="s">
        <v>1411</v>
      </c>
      <c r="G1236" s="191"/>
      <c r="H1236" s="195">
        <v>2.2400000000000002</v>
      </c>
      <c r="I1236" s="196"/>
      <c r="J1236" s="191"/>
      <c r="K1236" s="191"/>
      <c r="L1236" s="197"/>
      <c r="M1236" s="198"/>
      <c r="N1236" s="199"/>
      <c r="O1236" s="199"/>
      <c r="P1236" s="199"/>
      <c r="Q1236" s="199"/>
      <c r="R1236" s="199"/>
      <c r="S1236" s="199"/>
      <c r="T1236" s="200"/>
      <c r="AT1236" s="201" t="s">
        <v>160</v>
      </c>
      <c r="AU1236" s="201" t="s">
        <v>83</v>
      </c>
      <c r="AV1236" s="13" t="s">
        <v>83</v>
      </c>
      <c r="AW1236" s="13" t="s">
        <v>34</v>
      </c>
      <c r="AX1236" s="13" t="s">
        <v>73</v>
      </c>
      <c r="AY1236" s="201" t="s">
        <v>150</v>
      </c>
    </row>
    <row r="1237" spans="1:65" s="13" customFormat="1" ht="11.25">
      <c r="B1237" s="190"/>
      <c r="C1237" s="191"/>
      <c r="D1237" s="192" t="s">
        <v>160</v>
      </c>
      <c r="E1237" s="193" t="s">
        <v>21</v>
      </c>
      <c r="F1237" s="194" t="s">
        <v>1412</v>
      </c>
      <c r="G1237" s="191"/>
      <c r="H1237" s="195">
        <v>1.96</v>
      </c>
      <c r="I1237" s="196"/>
      <c r="J1237" s="191"/>
      <c r="K1237" s="191"/>
      <c r="L1237" s="197"/>
      <c r="M1237" s="198"/>
      <c r="N1237" s="199"/>
      <c r="O1237" s="199"/>
      <c r="P1237" s="199"/>
      <c r="Q1237" s="199"/>
      <c r="R1237" s="199"/>
      <c r="S1237" s="199"/>
      <c r="T1237" s="200"/>
      <c r="AT1237" s="201" t="s">
        <v>160</v>
      </c>
      <c r="AU1237" s="201" t="s">
        <v>83</v>
      </c>
      <c r="AV1237" s="13" t="s">
        <v>83</v>
      </c>
      <c r="AW1237" s="13" t="s">
        <v>34</v>
      </c>
      <c r="AX1237" s="13" t="s">
        <v>73</v>
      </c>
      <c r="AY1237" s="201" t="s">
        <v>150</v>
      </c>
    </row>
    <row r="1238" spans="1:65" s="14" customFormat="1" ht="11.25">
      <c r="B1238" s="202"/>
      <c r="C1238" s="203"/>
      <c r="D1238" s="192" t="s">
        <v>160</v>
      </c>
      <c r="E1238" s="204" t="s">
        <v>21</v>
      </c>
      <c r="F1238" s="205" t="s">
        <v>162</v>
      </c>
      <c r="G1238" s="203"/>
      <c r="H1238" s="206">
        <v>11.34</v>
      </c>
      <c r="I1238" s="207"/>
      <c r="J1238" s="203"/>
      <c r="K1238" s="203"/>
      <c r="L1238" s="208"/>
      <c r="M1238" s="209"/>
      <c r="N1238" s="210"/>
      <c r="O1238" s="210"/>
      <c r="P1238" s="210"/>
      <c r="Q1238" s="210"/>
      <c r="R1238" s="210"/>
      <c r="S1238" s="210"/>
      <c r="T1238" s="211"/>
      <c r="AT1238" s="212" t="s">
        <v>160</v>
      </c>
      <c r="AU1238" s="212" t="s">
        <v>83</v>
      </c>
      <c r="AV1238" s="14" t="s">
        <v>157</v>
      </c>
      <c r="AW1238" s="14" t="s">
        <v>34</v>
      </c>
      <c r="AX1238" s="14" t="s">
        <v>81</v>
      </c>
      <c r="AY1238" s="212" t="s">
        <v>150</v>
      </c>
    </row>
    <row r="1239" spans="1:65" s="2" customFormat="1" ht="37.9" customHeight="1">
      <c r="A1239" s="37"/>
      <c r="B1239" s="38"/>
      <c r="C1239" s="172" t="s">
        <v>1413</v>
      </c>
      <c r="D1239" s="172" t="s">
        <v>152</v>
      </c>
      <c r="E1239" s="173" t="s">
        <v>1414</v>
      </c>
      <c r="F1239" s="174" t="s">
        <v>1415</v>
      </c>
      <c r="G1239" s="175" t="s">
        <v>182</v>
      </c>
      <c r="H1239" s="176">
        <v>11.34</v>
      </c>
      <c r="I1239" s="177"/>
      <c r="J1239" s="178">
        <f>ROUND(I1239*H1239,2)</f>
        <v>0</v>
      </c>
      <c r="K1239" s="174" t="s">
        <v>156</v>
      </c>
      <c r="L1239" s="42"/>
      <c r="M1239" s="179" t="s">
        <v>21</v>
      </c>
      <c r="N1239" s="180" t="s">
        <v>44</v>
      </c>
      <c r="O1239" s="67"/>
      <c r="P1239" s="181">
        <f>O1239*H1239</f>
        <v>0</v>
      </c>
      <c r="Q1239" s="181">
        <v>0</v>
      </c>
      <c r="R1239" s="181">
        <f>Q1239*H1239</f>
        <v>0</v>
      </c>
      <c r="S1239" s="181">
        <v>0</v>
      </c>
      <c r="T1239" s="182">
        <f>S1239*H1239</f>
        <v>0</v>
      </c>
      <c r="U1239" s="37"/>
      <c r="V1239" s="37"/>
      <c r="W1239" s="37"/>
      <c r="X1239" s="37"/>
      <c r="Y1239" s="37"/>
      <c r="Z1239" s="37"/>
      <c r="AA1239" s="37"/>
      <c r="AB1239" s="37"/>
      <c r="AC1239" s="37"/>
      <c r="AD1239" s="37"/>
      <c r="AE1239" s="37"/>
      <c r="AR1239" s="183" t="s">
        <v>202</v>
      </c>
      <c r="AT1239" s="183" t="s">
        <v>152</v>
      </c>
      <c r="AU1239" s="183" t="s">
        <v>83</v>
      </c>
      <c r="AY1239" s="20" t="s">
        <v>150</v>
      </c>
      <c r="BE1239" s="184">
        <f>IF(N1239="základní",J1239,0)</f>
        <v>0</v>
      </c>
      <c r="BF1239" s="184">
        <f>IF(N1239="snížená",J1239,0)</f>
        <v>0</v>
      </c>
      <c r="BG1239" s="184">
        <f>IF(N1239="zákl. přenesená",J1239,0)</f>
        <v>0</v>
      </c>
      <c r="BH1239" s="184">
        <f>IF(N1239="sníž. přenesená",J1239,0)</f>
        <v>0</v>
      </c>
      <c r="BI1239" s="184">
        <f>IF(N1239="nulová",J1239,0)</f>
        <v>0</v>
      </c>
      <c r="BJ1239" s="20" t="s">
        <v>81</v>
      </c>
      <c r="BK1239" s="184">
        <f>ROUND(I1239*H1239,2)</f>
        <v>0</v>
      </c>
      <c r="BL1239" s="20" t="s">
        <v>202</v>
      </c>
      <c r="BM1239" s="183" t="s">
        <v>1416</v>
      </c>
    </row>
    <row r="1240" spans="1:65" s="2" customFormat="1" ht="11.25">
      <c r="A1240" s="37"/>
      <c r="B1240" s="38"/>
      <c r="C1240" s="39"/>
      <c r="D1240" s="185" t="s">
        <v>158</v>
      </c>
      <c r="E1240" s="39"/>
      <c r="F1240" s="186" t="s">
        <v>1417</v>
      </c>
      <c r="G1240" s="39"/>
      <c r="H1240" s="39"/>
      <c r="I1240" s="187"/>
      <c r="J1240" s="39"/>
      <c r="K1240" s="39"/>
      <c r="L1240" s="42"/>
      <c r="M1240" s="188"/>
      <c r="N1240" s="189"/>
      <c r="O1240" s="67"/>
      <c r="P1240" s="67"/>
      <c r="Q1240" s="67"/>
      <c r="R1240" s="67"/>
      <c r="S1240" s="67"/>
      <c r="T1240" s="68"/>
      <c r="U1240" s="37"/>
      <c r="V1240" s="37"/>
      <c r="W1240" s="37"/>
      <c r="X1240" s="37"/>
      <c r="Y1240" s="37"/>
      <c r="Z1240" s="37"/>
      <c r="AA1240" s="37"/>
      <c r="AB1240" s="37"/>
      <c r="AC1240" s="37"/>
      <c r="AD1240" s="37"/>
      <c r="AE1240" s="37"/>
      <c r="AT1240" s="20" t="s">
        <v>158</v>
      </c>
      <c r="AU1240" s="20" t="s">
        <v>83</v>
      </c>
    </row>
    <row r="1241" spans="1:65" s="15" customFormat="1" ht="11.25">
      <c r="B1241" s="213"/>
      <c r="C1241" s="214"/>
      <c r="D1241" s="192" t="s">
        <v>160</v>
      </c>
      <c r="E1241" s="215" t="s">
        <v>21</v>
      </c>
      <c r="F1241" s="216" t="s">
        <v>185</v>
      </c>
      <c r="G1241" s="214"/>
      <c r="H1241" s="215" t="s">
        <v>21</v>
      </c>
      <c r="I1241" s="217"/>
      <c r="J1241" s="214"/>
      <c r="K1241" s="214"/>
      <c r="L1241" s="218"/>
      <c r="M1241" s="219"/>
      <c r="N1241" s="220"/>
      <c r="O1241" s="220"/>
      <c r="P1241" s="220"/>
      <c r="Q1241" s="220"/>
      <c r="R1241" s="220"/>
      <c r="S1241" s="220"/>
      <c r="T1241" s="221"/>
      <c r="AT1241" s="222" t="s">
        <v>160</v>
      </c>
      <c r="AU1241" s="222" t="s">
        <v>83</v>
      </c>
      <c r="AV1241" s="15" t="s">
        <v>81</v>
      </c>
      <c r="AW1241" s="15" t="s">
        <v>34</v>
      </c>
      <c r="AX1241" s="15" t="s">
        <v>73</v>
      </c>
      <c r="AY1241" s="222" t="s">
        <v>150</v>
      </c>
    </row>
    <row r="1242" spans="1:65" s="13" customFormat="1" ht="11.25">
      <c r="B1242" s="190"/>
      <c r="C1242" s="191"/>
      <c r="D1242" s="192" t="s">
        <v>160</v>
      </c>
      <c r="E1242" s="193" t="s">
        <v>21</v>
      </c>
      <c r="F1242" s="194" t="s">
        <v>1407</v>
      </c>
      <c r="G1242" s="191"/>
      <c r="H1242" s="195">
        <v>1.96</v>
      </c>
      <c r="I1242" s="196"/>
      <c r="J1242" s="191"/>
      <c r="K1242" s="191"/>
      <c r="L1242" s="197"/>
      <c r="M1242" s="198"/>
      <c r="N1242" s="199"/>
      <c r="O1242" s="199"/>
      <c r="P1242" s="199"/>
      <c r="Q1242" s="199"/>
      <c r="R1242" s="199"/>
      <c r="S1242" s="199"/>
      <c r="T1242" s="200"/>
      <c r="AT1242" s="201" t="s">
        <v>160</v>
      </c>
      <c r="AU1242" s="201" t="s">
        <v>83</v>
      </c>
      <c r="AV1242" s="13" t="s">
        <v>83</v>
      </c>
      <c r="AW1242" s="13" t="s">
        <v>34</v>
      </c>
      <c r="AX1242" s="13" t="s">
        <v>73</v>
      </c>
      <c r="AY1242" s="201" t="s">
        <v>150</v>
      </c>
    </row>
    <row r="1243" spans="1:65" s="13" customFormat="1" ht="11.25">
      <c r="B1243" s="190"/>
      <c r="C1243" s="191"/>
      <c r="D1243" s="192" t="s">
        <v>160</v>
      </c>
      <c r="E1243" s="193" t="s">
        <v>21</v>
      </c>
      <c r="F1243" s="194" t="s">
        <v>1408</v>
      </c>
      <c r="G1243" s="191"/>
      <c r="H1243" s="195">
        <v>1.82</v>
      </c>
      <c r="I1243" s="196"/>
      <c r="J1243" s="191"/>
      <c r="K1243" s="191"/>
      <c r="L1243" s="197"/>
      <c r="M1243" s="198"/>
      <c r="N1243" s="199"/>
      <c r="O1243" s="199"/>
      <c r="P1243" s="199"/>
      <c r="Q1243" s="199"/>
      <c r="R1243" s="199"/>
      <c r="S1243" s="199"/>
      <c r="T1243" s="200"/>
      <c r="AT1243" s="201" t="s">
        <v>160</v>
      </c>
      <c r="AU1243" s="201" t="s">
        <v>83</v>
      </c>
      <c r="AV1243" s="13" t="s">
        <v>83</v>
      </c>
      <c r="AW1243" s="13" t="s">
        <v>34</v>
      </c>
      <c r="AX1243" s="13" t="s">
        <v>73</v>
      </c>
      <c r="AY1243" s="201" t="s">
        <v>150</v>
      </c>
    </row>
    <row r="1244" spans="1:65" s="13" customFormat="1" ht="11.25">
      <c r="B1244" s="190"/>
      <c r="C1244" s="191"/>
      <c r="D1244" s="192" t="s">
        <v>160</v>
      </c>
      <c r="E1244" s="193" t="s">
        <v>21</v>
      </c>
      <c r="F1244" s="194" t="s">
        <v>1409</v>
      </c>
      <c r="G1244" s="191"/>
      <c r="H1244" s="195">
        <v>1.96</v>
      </c>
      <c r="I1244" s="196"/>
      <c r="J1244" s="191"/>
      <c r="K1244" s="191"/>
      <c r="L1244" s="197"/>
      <c r="M1244" s="198"/>
      <c r="N1244" s="199"/>
      <c r="O1244" s="199"/>
      <c r="P1244" s="199"/>
      <c r="Q1244" s="199"/>
      <c r="R1244" s="199"/>
      <c r="S1244" s="199"/>
      <c r="T1244" s="200"/>
      <c r="AT1244" s="201" t="s">
        <v>160</v>
      </c>
      <c r="AU1244" s="201" t="s">
        <v>83</v>
      </c>
      <c r="AV1244" s="13" t="s">
        <v>83</v>
      </c>
      <c r="AW1244" s="13" t="s">
        <v>34</v>
      </c>
      <c r="AX1244" s="13" t="s">
        <v>73</v>
      </c>
      <c r="AY1244" s="201" t="s">
        <v>150</v>
      </c>
    </row>
    <row r="1245" spans="1:65" s="13" customFormat="1" ht="11.25">
      <c r="B1245" s="190"/>
      <c r="C1245" s="191"/>
      <c r="D1245" s="192" t="s">
        <v>160</v>
      </c>
      <c r="E1245" s="193" t="s">
        <v>21</v>
      </c>
      <c r="F1245" s="194" t="s">
        <v>1410</v>
      </c>
      <c r="G1245" s="191"/>
      <c r="H1245" s="195">
        <v>1.4</v>
      </c>
      <c r="I1245" s="196"/>
      <c r="J1245" s="191"/>
      <c r="K1245" s="191"/>
      <c r="L1245" s="197"/>
      <c r="M1245" s="198"/>
      <c r="N1245" s="199"/>
      <c r="O1245" s="199"/>
      <c r="P1245" s="199"/>
      <c r="Q1245" s="199"/>
      <c r="R1245" s="199"/>
      <c r="S1245" s="199"/>
      <c r="T1245" s="200"/>
      <c r="AT1245" s="201" t="s">
        <v>160</v>
      </c>
      <c r="AU1245" s="201" t="s">
        <v>83</v>
      </c>
      <c r="AV1245" s="13" t="s">
        <v>83</v>
      </c>
      <c r="AW1245" s="13" t="s">
        <v>34</v>
      </c>
      <c r="AX1245" s="13" t="s">
        <v>73</v>
      </c>
      <c r="AY1245" s="201" t="s">
        <v>150</v>
      </c>
    </row>
    <row r="1246" spans="1:65" s="13" customFormat="1" ht="11.25">
      <c r="B1246" s="190"/>
      <c r="C1246" s="191"/>
      <c r="D1246" s="192" t="s">
        <v>160</v>
      </c>
      <c r="E1246" s="193" t="s">
        <v>21</v>
      </c>
      <c r="F1246" s="194" t="s">
        <v>1411</v>
      </c>
      <c r="G1246" s="191"/>
      <c r="H1246" s="195">
        <v>2.2400000000000002</v>
      </c>
      <c r="I1246" s="196"/>
      <c r="J1246" s="191"/>
      <c r="K1246" s="191"/>
      <c r="L1246" s="197"/>
      <c r="M1246" s="198"/>
      <c r="N1246" s="199"/>
      <c r="O1246" s="199"/>
      <c r="P1246" s="199"/>
      <c r="Q1246" s="199"/>
      <c r="R1246" s="199"/>
      <c r="S1246" s="199"/>
      <c r="T1246" s="200"/>
      <c r="AT1246" s="201" t="s">
        <v>160</v>
      </c>
      <c r="AU1246" s="201" t="s">
        <v>83</v>
      </c>
      <c r="AV1246" s="13" t="s">
        <v>83</v>
      </c>
      <c r="AW1246" s="13" t="s">
        <v>34</v>
      </c>
      <c r="AX1246" s="13" t="s">
        <v>73</v>
      </c>
      <c r="AY1246" s="201" t="s">
        <v>150</v>
      </c>
    </row>
    <row r="1247" spans="1:65" s="13" customFormat="1" ht="11.25">
      <c r="B1247" s="190"/>
      <c r="C1247" s="191"/>
      <c r="D1247" s="192" t="s">
        <v>160</v>
      </c>
      <c r="E1247" s="193" t="s">
        <v>21</v>
      </c>
      <c r="F1247" s="194" t="s">
        <v>1412</v>
      </c>
      <c r="G1247" s="191"/>
      <c r="H1247" s="195">
        <v>1.96</v>
      </c>
      <c r="I1247" s="196"/>
      <c r="J1247" s="191"/>
      <c r="K1247" s="191"/>
      <c r="L1247" s="197"/>
      <c r="M1247" s="198"/>
      <c r="N1247" s="199"/>
      <c r="O1247" s="199"/>
      <c r="P1247" s="199"/>
      <c r="Q1247" s="199"/>
      <c r="R1247" s="199"/>
      <c r="S1247" s="199"/>
      <c r="T1247" s="200"/>
      <c r="AT1247" s="201" t="s">
        <v>160</v>
      </c>
      <c r="AU1247" s="201" t="s">
        <v>83</v>
      </c>
      <c r="AV1247" s="13" t="s">
        <v>83</v>
      </c>
      <c r="AW1247" s="13" t="s">
        <v>34</v>
      </c>
      <c r="AX1247" s="13" t="s">
        <v>73</v>
      </c>
      <c r="AY1247" s="201" t="s">
        <v>150</v>
      </c>
    </row>
    <row r="1248" spans="1:65" s="14" customFormat="1" ht="11.25">
      <c r="B1248" s="202"/>
      <c r="C1248" s="203"/>
      <c r="D1248" s="192" t="s">
        <v>160</v>
      </c>
      <c r="E1248" s="204" t="s">
        <v>21</v>
      </c>
      <c r="F1248" s="205" t="s">
        <v>162</v>
      </c>
      <c r="G1248" s="203"/>
      <c r="H1248" s="206">
        <v>11.34</v>
      </c>
      <c r="I1248" s="207"/>
      <c r="J1248" s="203"/>
      <c r="K1248" s="203"/>
      <c r="L1248" s="208"/>
      <c r="M1248" s="209"/>
      <c r="N1248" s="210"/>
      <c r="O1248" s="210"/>
      <c r="P1248" s="210"/>
      <c r="Q1248" s="210"/>
      <c r="R1248" s="210"/>
      <c r="S1248" s="210"/>
      <c r="T1248" s="211"/>
      <c r="AT1248" s="212" t="s">
        <v>160</v>
      </c>
      <c r="AU1248" s="212" t="s">
        <v>83</v>
      </c>
      <c r="AV1248" s="14" t="s">
        <v>157</v>
      </c>
      <c r="AW1248" s="14" t="s">
        <v>34</v>
      </c>
      <c r="AX1248" s="14" t="s">
        <v>81</v>
      </c>
      <c r="AY1248" s="212" t="s">
        <v>150</v>
      </c>
    </row>
    <row r="1249" spans="1:65" s="2" customFormat="1" ht="24.2" customHeight="1">
      <c r="A1249" s="37"/>
      <c r="B1249" s="38"/>
      <c r="C1249" s="223" t="s">
        <v>853</v>
      </c>
      <c r="D1249" s="223" t="s">
        <v>301</v>
      </c>
      <c r="E1249" s="224" t="s">
        <v>1418</v>
      </c>
      <c r="F1249" s="225" t="s">
        <v>1419</v>
      </c>
      <c r="G1249" s="226" t="s">
        <v>182</v>
      </c>
      <c r="H1249" s="227">
        <v>12.474</v>
      </c>
      <c r="I1249" s="228"/>
      <c r="J1249" s="229">
        <f>ROUND(I1249*H1249,2)</f>
        <v>0</v>
      </c>
      <c r="K1249" s="225" t="s">
        <v>156</v>
      </c>
      <c r="L1249" s="230"/>
      <c r="M1249" s="231" t="s">
        <v>21</v>
      </c>
      <c r="N1249" s="232" t="s">
        <v>44</v>
      </c>
      <c r="O1249" s="67"/>
      <c r="P1249" s="181">
        <f>O1249*H1249</f>
        <v>0</v>
      </c>
      <c r="Q1249" s="181">
        <v>0</v>
      </c>
      <c r="R1249" s="181">
        <f>Q1249*H1249</f>
        <v>0</v>
      </c>
      <c r="S1249" s="181">
        <v>0</v>
      </c>
      <c r="T1249" s="182">
        <f>S1249*H1249</f>
        <v>0</v>
      </c>
      <c r="U1249" s="37"/>
      <c r="V1249" s="37"/>
      <c r="W1249" s="37"/>
      <c r="X1249" s="37"/>
      <c r="Y1249" s="37"/>
      <c r="Z1249" s="37"/>
      <c r="AA1249" s="37"/>
      <c r="AB1249" s="37"/>
      <c r="AC1249" s="37"/>
      <c r="AD1249" s="37"/>
      <c r="AE1249" s="37"/>
      <c r="AR1249" s="183" t="s">
        <v>277</v>
      </c>
      <c r="AT1249" s="183" t="s">
        <v>301</v>
      </c>
      <c r="AU1249" s="183" t="s">
        <v>83</v>
      </c>
      <c r="AY1249" s="20" t="s">
        <v>150</v>
      </c>
      <c r="BE1249" s="184">
        <f>IF(N1249="základní",J1249,0)</f>
        <v>0</v>
      </c>
      <c r="BF1249" s="184">
        <f>IF(N1249="snížená",J1249,0)</f>
        <v>0</v>
      </c>
      <c r="BG1249" s="184">
        <f>IF(N1249="zákl. přenesená",J1249,0)</f>
        <v>0</v>
      </c>
      <c r="BH1249" s="184">
        <f>IF(N1249="sníž. přenesená",J1249,0)</f>
        <v>0</v>
      </c>
      <c r="BI1249" s="184">
        <f>IF(N1249="nulová",J1249,0)</f>
        <v>0</v>
      </c>
      <c r="BJ1249" s="20" t="s">
        <v>81</v>
      </c>
      <c r="BK1249" s="184">
        <f>ROUND(I1249*H1249,2)</f>
        <v>0</v>
      </c>
      <c r="BL1249" s="20" t="s">
        <v>202</v>
      </c>
      <c r="BM1249" s="183" t="s">
        <v>1420</v>
      </c>
    </row>
    <row r="1250" spans="1:65" s="13" customFormat="1" ht="11.25">
      <c r="B1250" s="190"/>
      <c r="C1250" s="191"/>
      <c r="D1250" s="192" t="s">
        <v>160</v>
      </c>
      <c r="E1250" s="193" t="s">
        <v>21</v>
      </c>
      <c r="F1250" s="194" t="s">
        <v>1421</v>
      </c>
      <c r="G1250" s="191"/>
      <c r="H1250" s="195">
        <v>12.474</v>
      </c>
      <c r="I1250" s="196"/>
      <c r="J1250" s="191"/>
      <c r="K1250" s="191"/>
      <c r="L1250" s="197"/>
      <c r="M1250" s="198"/>
      <c r="N1250" s="199"/>
      <c r="O1250" s="199"/>
      <c r="P1250" s="199"/>
      <c r="Q1250" s="199"/>
      <c r="R1250" s="199"/>
      <c r="S1250" s="199"/>
      <c r="T1250" s="200"/>
      <c r="AT1250" s="201" t="s">
        <v>160</v>
      </c>
      <c r="AU1250" s="201" t="s">
        <v>83</v>
      </c>
      <c r="AV1250" s="13" t="s">
        <v>83</v>
      </c>
      <c r="AW1250" s="13" t="s">
        <v>34</v>
      </c>
      <c r="AX1250" s="13" t="s">
        <v>73</v>
      </c>
      <c r="AY1250" s="201" t="s">
        <v>150</v>
      </c>
    </row>
    <row r="1251" spans="1:65" s="14" customFormat="1" ht="11.25">
      <c r="B1251" s="202"/>
      <c r="C1251" s="203"/>
      <c r="D1251" s="192" t="s">
        <v>160</v>
      </c>
      <c r="E1251" s="204" t="s">
        <v>21</v>
      </c>
      <c r="F1251" s="205" t="s">
        <v>162</v>
      </c>
      <c r="G1251" s="203"/>
      <c r="H1251" s="206">
        <v>12.474</v>
      </c>
      <c r="I1251" s="207"/>
      <c r="J1251" s="203"/>
      <c r="K1251" s="203"/>
      <c r="L1251" s="208"/>
      <c r="M1251" s="209"/>
      <c r="N1251" s="210"/>
      <c r="O1251" s="210"/>
      <c r="P1251" s="210"/>
      <c r="Q1251" s="210"/>
      <c r="R1251" s="210"/>
      <c r="S1251" s="210"/>
      <c r="T1251" s="211"/>
      <c r="AT1251" s="212" t="s">
        <v>160</v>
      </c>
      <c r="AU1251" s="212" t="s">
        <v>83</v>
      </c>
      <c r="AV1251" s="14" t="s">
        <v>157</v>
      </c>
      <c r="AW1251" s="14" t="s">
        <v>34</v>
      </c>
      <c r="AX1251" s="14" t="s">
        <v>81</v>
      </c>
      <c r="AY1251" s="212" t="s">
        <v>150</v>
      </c>
    </row>
    <row r="1252" spans="1:65" s="2" customFormat="1" ht="24.2" customHeight="1">
      <c r="A1252" s="37"/>
      <c r="B1252" s="38"/>
      <c r="C1252" s="172" t="s">
        <v>1422</v>
      </c>
      <c r="D1252" s="172" t="s">
        <v>152</v>
      </c>
      <c r="E1252" s="173" t="s">
        <v>1423</v>
      </c>
      <c r="F1252" s="174" t="s">
        <v>1424</v>
      </c>
      <c r="G1252" s="175" t="s">
        <v>262</v>
      </c>
      <c r="H1252" s="176">
        <v>23.9</v>
      </c>
      <c r="I1252" s="177"/>
      <c r="J1252" s="178">
        <f>ROUND(I1252*H1252,2)</f>
        <v>0</v>
      </c>
      <c r="K1252" s="174" t="s">
        <v>156</v>
      </c>
      <c r="L1252" s="42"/>
      <c r="M1252" s="179" t="s">
        <v>21</v>
      </c>
      <c r="N1252" s="180" t="s">
        <v>44</v>
      </c>
      <c r="O1252" s="67"/>
      <c r="P1252" s="181">
        <f>O1252*H1252</f>
        <v>0</v>
      </c>
      <c r="Q1252" s="181">
        <v>0</v>
      </c>
      <c r="R1252" s="181">
        <f>Q1252*H1252</f>
        <v>0</v>
      </c>
      <c r="S1252" s="181">
        <v>0</v>
      </c>
      <c r="T1252" s="182">
        <f>S1252*H1252</f>
        <v>0</v>
      </c>
      <c r="U1252" s="37"/>
      <c r="V1252" s="37"/>
      <c r="W1252" s="37"/>
      <c r="X1252" s="37"/>
      <c r="Y1252" s="37"/>
      <c r="Z1252" s="37"/>
      <c r="AA1252" s="37"/>
      <c r="AB1252" s="37"/>
      <c r="AC1252" s="37"/>
      <c r="AD1252" s="37"/>
      <c r="AE1252" s="37"/>
      <c r="AR1252" s="183" t="s">
        <v>202</v>
      </c>
      <c r="AT1252" s="183" t="s">
        <v>152</v>
      </c>
      <c r="AU1252" s="183" t="s">
        <v>83</v>
      </c>
      <c r="AY1252" s="20" t="s">
        <v>150</v>
      </c>
      <c r="BE1252" s="184">
        <f>IF(N1252="základní",J1252,0)</f>
        <v>0</v>
      </c>
      <c r="BF1252" s="184">
        <f>IF(N1252="snížená",J1252,0)</f>
        <v>0</v>
      </c>
      <c r="BG1252" s="184">
        <f>IF(N1252="zákl. přenesená",J1252,0)</f>
        <v>0</v>
      </c>
      <c r="BH1252" s="184">
        <f>IF(N1252="sníž. přenesená",J1252,0)</f>
        <v>0</v>
      </c>
      <c r="BI1252" s="184">
        <f>IF(N1252="nulová",J1252,0)</f>
        <v>0</v>
      </c>
      <c r="BJ1252" s="20" t="s">
        <v>81</v>
      </c>
      <c r="BK1252" s="184">
        <f>ROUND(I1252*H1252,2)</f>
        <v>0</v>
      </c>
      <c r="BL1252" s="20" t="s">
        <v>202</v>
      </c>
      <c r="BM1252" s="183" t="s">
        <v>1425</v>
      </c>
    </row>
    <row r="1253" spans="1:65" s="2" customFormat="1" ht="11.25">
      <c r="A1253" s="37"/>
      <c r="B1253" s="38"/>
      <c r="C1253" s="39"/>
      <c r="D1253" s="185" t="s">
        <v>158</v>
      </c>
      <c r="E1253" s="39"/>
      <c r="F1253" s="186" t="s">
        <v>1426</v>
      </c>
      <c r="G1253" s="39"/>
      <c r="H1253" s="39"/>
      <c r="I1253" s="187"/>
      <c r="J1253" s="39"/>
      <c r="K1253" s="39"/>
      <c r="L1253" s="42"/>
      <c r="M1253" s="188"/>
      <c r="N1253" s="189"/>
      <c r="O1253" s="67"/>
      <c r="P1253" s="67"/>
      <c r="Q1253" s="67"/>
      <c r="R1253" s="67"/>
      <c r="S1253" s="67"/>
      <c r="T1253" s="68"/>
      <c r="U1253" s="37"/>
      <c r="V1253" s="37"/>
      <c r="W1253" s="37"/>
      <c r="X1253" s="37"/>
      <c r="Y1253" s="37"/>
      <c r="Z1253" s="37"/>
      <c r="AA1253" s="37"/>
      <c r="AB1253" s="37"/>
      <c r="AC1253" s="37"/>
      <c r="AD1253" s="37"/>
      <c r="AE1253" s="37"/>
      <c r="AT1253" s="20" t="s">
        <v>158</v>
      </c>
      <c r="AU1253" s="20" t="s">
        <v>83</v>
      </c>
    </row>
    <row r="1254" spans="1:65" s="15" customFormat="1" ht="11.25">
      <c r="B1254" s="213"/>
      <c r="C1254" s="214"/>
      <c r="D1254" s="192" t="s">
        <v>160</v>
      </c>
      <c r="E1254" s="215" t="s">
        <v>21</v>
      </c>
      <c r="F1254" s="216" t="s">
        <v>185</v>
      </c>
      <c r="G1254" s="214"/>
      <c r="H1254" s="215" t="s">
        <v>21</v>
      </c>
      <c r="I1254" s="217"/>
      <c r="J1254" s="214"/>
      <c r="K1254" s="214"/>
      <c r="L1254" s="218"/>
      <c r="M1254" s="219"/>
      <c r="N1254" s="220"/>
      <c r="O1254" s="220"/>
      <c r="P1254" s="220"/>
      <c r="Q1254" s="220"/>
      <c r="R1254" s="220"/>
      <c r="S1254" s="220"/>
      <c r="T1254" s="221"/>
      <c r="AT1254" s="222" t="s">
        <v>160</v>
      </c>
      <c r="AU1254" s="222" t="s">
        <v>83</v>
      </c>
      <c r="AV1254" s="15" t="s">
        <v>81</v>
      </c>
      <c r="AW1254" s="15" t="s">
        <v>34</v>
      </c>
      <c r="AX1254" s="15" t="s">
        <v>73</v>
      </c>
      <c r="AY1254" s="222" t="s">
        <v>150</v>
      </c>
    </row>
    <row r="1255" spans="1:65" s="13" customFormat="1" ht="11.25">
      <c r="B1255" s="190"/>
      <c r="C1255" s="191"/>
      <c r="D1255" s="192" t="s">
        <v>160</v>
      </c>
      <c r="E1255" s="193" t="s">
        <v>21</v>
      </c>
      <c r="F1255" s="194" t="s">
        <v>1427</v>
      </c>
      <c r="G1255" s="191"/>
      <c r="H1255" s="195">
        <v>4.2</v>
      </c>
      <c r="I1255" s="196"/>
      <c r="J1255" s="191"/>
      <c r="K1255" s="191"/>
      <c r="L1255" s="197"/>
      <c r="M1255" s="198"/>
      <c r="N1255" s="199"/>
      <c r="O1255" s="199"/>
      <c r="P1255" s="199"/>
      <c r="Q1255" s="199"/>
      <c r="R1255" s="199"/>
      <c r="S1255" s="199"/>
      <c r="T1255" s="200"/>
      <c r="AT1255" s="201" t="s">
        <v>160</v>
      </c>
      <c r="AU1255" s="201" t="s">
        <v>83</v>
      </c>
      <c r="AV1255" s="13" t="s">
        <v>83</v>
      </c>
      <c r="AW1255" s="13" t="s">
        <v>34</v>
      </c>
      <c r="AX1255" s="13" t="s">
        <v>73</v>
      </c>
      <c r="AY1255" s="201" t="s">
        <v>150</v>
      </c>
    </row>
    <row r="1256" spans="1:65" s="13" customFormat="1" ht="11.25">
      <c r="B1256" s="190"/>
      <c r="C1256" s="191"/>
      <c r="D1256" s="192" t="s">
        <v>160</v>
      </c>
      <c r="E1256" s="193" t="s">
        <v>21</v>
      </c>
      <c r="F1256" s="194" t="s">
        <v>1428</v>
      </c>
      <c r="G1256" s="191"/>
      <c r="H1256" s="195">
        <v>4.0999999999999996</v>
      </c>
      <c r="I1256" s="196"/>
      <c r="J1256" s="191"/>
      <c r="K1256" s="191"/>
      <c r="L1256" s="197"/>
      <c r="M1256" s="198"/>
      <c r="N1256" s="199"/>
      <c r="O1256" s="199"/>
      <c r="P1256" s="199"/>
      <c r="Q1256" s="199"/>
      <c r="R1256" s="199"/>
      <c r="S1256" s="199"/>
      <c r="T1256" s="200"/>
      <c r="AT1256" s="201" t="s">
        <v>160</v>
      </c>
      <c r="AU1256" s="201" t="s">
        <v>83</v>
      </c>
      <c r="AV1256" s="13" t="s">
        <v>83</v>
      </c>
      <c r="AW1256" s="13" t="s">
        <v>34</v>
      </c>
      <c r="AX1256" s="13" t="s">
        <v>73</v>
      </c>
      <c r="AY1256" s="201" t="s">
        <v>150</v>
      </c>
    </row>
    <row r="1257" spans="1:65" s="13" customFormat="1" ht="11.25">
      <c r="B1257" s="190"/>
      <c r="C1257" s="191"/>
      <c r="D1257" s="192" t="s">
        <v>160</v>
      </c>
      <c r="E1257" s="193" t="s">
        <v>21</v>
      </c>
      <c r="F1257" s="194" t="s">
        <v>1429</v>
      </c>
      <c r="G1257" s="191"/>
      <c r="H1257" s="195">
        <v>4.2</v>
      </c>
      <c r="I1257" s="196"/>
      <c r="J1257" s="191"/>
      <c r="K1257" s="191"/>
      <c r="L1257" s="197"/>
      <c r="M1257" s="198"/>
      <c r="N1257" s="199"/>
      <c r="O1257" s="199"/>
      <c r="P1257" s="199"/>
      <c r="Q1257" s="199"/>
      <c r="R1257" s="199"/>
      <c r="S1257" s="199"/>
      <c r="T1257" s="200"/>
      <c r="AT1257" s="201" t="s">
        <v>160</v>
      </c>
      <c r="AU1257" s="201" t="s">
        <v>83</v>
      </c>
      <c r="AV1257" s="13" t="s">
        <v>83</v>
      </c>
      <c r="AW1257" s="13" t="s">
        <v>34</v>
      </c>
      <c r="AX1257" s="13" t="s">
        <v>73</v>
      </c>
      <c r="AY1257" s="201" t="s">
        <v>150</v>
      </c>
    </row>
    <row r="1258" spans="1:65" s="13" customFormat="1" ht="11.25">
      <c r="B1258" s="190"/>
      <c r="C1258" s="191"/>
      <c r="D1258" s="192" t="s">
        <v>160</v>
      </c>
      <c r="E1258" s="193" t="s">
        <v>21</v>
      </c>
      <c r="F1258" s="194" t="s">
        <v>1430</v>
      </c>
      <c r="G1258" s="191"/>
      <c r="H1258" s="195">
        <v>2.8</v>
      </c>
      <c r="I1258" s="196"/>
      <c r="J1258" s="191"/>
      <c r="K1258" s="191"/>
      <c r="L1258" s="197"/>
      <c r="M1258" s="198"/>
      <c r="N1258" s="199"/>
      <c r="O1258" s="199"/>
      <c r="P1258" s="199"/>
      <c r="Q1258" s="199"/>
      <c r="R1258" s="199"/>
      <c r="S1258" s="199"/>
      <c r="T1258" s="200"/>
      <c r="AT1258" s="201" t="s">
        <v>160</v>
      </c>
      <c r="AU1258" s="201" t="s">
        <v>83</v>
      </c>
      <c r="AV1258" s="13" t="s">
        <v>83</v>
      </c>
      <c r="AW1258" s="13" t="s">
        <v>34</v>
      </c>
      <c r="AX1258" s="13" t="s">
        <v>73</v>
      </c>
      <c r="AY1258" s="201" t="s">
        <v>150</v>
      </c>
    </row>
    <row r="1259" spans="1:65" s="13" customFormat="1" ht="11.25">
      <c r="B1259" s="190"/>
      <c r="C1259" s="191"/>
      <c r="D1259" s="192" t="s">
        <v>160</v>
      </c>
      <c r="E1259" s="193" t="s">
        <v>21</v>
      </c>
      <c r="F1259" s="194" t="s">
        <v>1431</v>
      </c>
      <c r="G1259" s="191"/>
      <c r="H1259" s="195">
        <v>4.4000000000000004</v>
      </c>
      <c r="I1259" s="196"/>
      <c r="J1259" s="191"/>
      <c r="K1259" s="191"/>
      <c r="L1259" s="197"/>
      <c r="M1259" s="198"/>
      <c r="N1259" s="199"/>
      <c r="O1259" s="199"/>
      <c r="P1259" s="199"/>
      <c r="Q1259" s="199"/>
      <c r="R1259" s="199"/>
      <c r="S1259" s="199"/>
      <c r="T1259" s="200"/>
      <c r="AT1259" s="201" t="s">
        <v>160</v>
      </c>
      <c r="AU1259" s="201" t="s">
        <v>83</v>
      </c>
      <c r="AV1259" s="13" t="s">
        <v>83</v>
      </c>
      <c r="AW1259" s="13" t="s">
        <v>34</v>
      </c>
      <c r="AX1259" s="13" t="s">
        <v>73</v>
      </c>
      <c r="AY1259" s="201" t="s">
        <v>150</v>
      </c>
    </row>
    <row r="1260" spans="1:65" s="13" customFormat="1" ht="11.25">
      <c r="B1260" s="190"/>
      <c r="C1260" s="191"/>
      <c r="D1260" s="192" t="s">
        <v>160</v>
      </c>
      <c r="E1260" s="193" t="s">
        <v>21</v>
      </c>
      <c r="F1260" s="194" t="s">
        <v>1432</v>
      </c>
      <c r="G1260" s="191"/>
      <c r="H1260" s="195">
        <v>4.2</v>
      </c>
      <c r="I1260" s="196"/>
      <c r="J1260" s="191"/>
      <c r="K1260" s="191"/>
      <c r="L1260" s="197"/>
      <c r="M1260" s="198"/>
      <c r="N1260" s="199"/>
      <c r="O1260" s="199"/>
      <c r="P1260" s="199"/>
      <c r="Q1260" s="199"/>
      <c r="R1260" s="199"/>
      <c r="S1260" s="199"/>
      <c r="T1260" s="200"/>
      <c r="AT1260" s="201" t="s">
        <v>160</v>
      </c>
      <c r="AU1260" s="201" t="s">
        <v>83</v>
      </c>
      <c r="AV1260" s="13" t="s">
        <v>83</v>
      </c>
      <c r="AW1260" s="13" t="s">
        <v>34</v>
      </c>
      <c r="AX1260" s="13" t="s">
        <v>73</v>
      </c>
      <c r="AY1260" s="201" t="s">
        <v>150</v>
      </c>
    </row>
    <row r="1261" spans="1:65" s="14" customFormat="1" ht="11.25">
      <c r="B1261" s="202"/>
      <c r="C1261" s="203"/>
      <c r="D1261" s="192" t="s">
        <v>160</v>
      </c>
      <c r="E1261" s="204" t="s">
        <v>21</v>
      </c>
      <c r="F1261" s="205" t="s">
        <v>162</v>
      </c>
      <c r="G1261" s="203"/>
      <c r="H1261" s="206">
        <v>23.900000000000002</v>
      </c>
      <c r="I1261" s="207"/>
      <c r="J1261" s="203"/>
      <c r="K1261" s="203"/>
      <c r="L1261" s="208"/>
      <c r="M1261" s="209"/>
      <c r="N1261" s="210"/>
      <c r="O1261" s="210"/>
      <c r="P1261" s="210"/>
      <c r="Q1261" s="210"/>
      <c r="R1261" s="210"/>
      <c r="S1261" s="210"/>
      <c r="T1261" s="211"/>
      <c r="AT1261" s="212" t="s">
        <v>160</v>
      </c>
      <c r="AU1261" s="212" t="s">
        <v>83</v>
      </c>
      <c r="AV1261" s="14" t="s">
        <v>157</v>
      </c>
      <c r="AW1261" s="14" t="s">
        <v>34</v>
      </c>
      <c r="AX1261" s="14" t="s">
        <v>81</v>
      </c>
      <c r="AY1261" s="212" t="s">
        <v>150</v>
      </c>
    </row>
    <row r="1262" spans="1:65" s="2" customFormat="1" ht="16.5" customHeight="1">
      <c r="A1262" s="37"/>
      <c r="B1262" s="38"/>
      <c r="C1262" s="223" t="s">
        <v>857</v>
      </c>
      <c r="D1262" s="223" t="s">
        <v>301</v>
      </c>
      <c r="E1262" s="224" t="s">
        <v>1433</v>
      </c>
      <c r="F1262" s="225" t="s">
        <v>1434</v>
      </c>
      <c r="G1262" s="226" t="s">
        <v>262</v>
      </c>
      <c r="H1262" s="227">
        <v>25.094999999999999</v>
      </c>
      <c r="I1262" s="228"/>
      <c r="J1262" s="229">
        <f>ROUND(I1262*H1262,2)</f>
        <v>0</v>
      </c>
      <c r="K1262" s="225" t="s">
        <v>156</v>
      </c>
      <c r="L1262" s="230"/>
      <c r="M1262" s="231" t="s">
        <v>21</v>
      </c>
      <c r="N1262" s="232" t="s">
        <v>44</v>
      </c>
      <c r="O1262" s="67"/>
      <c r="P1262" s="181">
        <f>O1262*H1262</f>
        <v>0</v>
      </c>
      <c r="Q1262" s="181">
        <v>0</v>
      </c>
      <c r="R1262" s="181">
        <f>Q1262*H1262</f>
        <v>0</v>
      </c>
      <c r="S1262" s="181">
        <v>0</v>
      </c>
      <c r="T1262" s="182">
        <f>S1262*H1262</f>
        <v>0</v>
      </c>
      <c r="U1262" s="37"/>
      <c r="V1262" s="37"/>
      <c r="W1262" s="37"/>
      <c r="X1262" s="37"/>
      <c r="Y1262" s="37"/>
      <c r="Z1262" s="37"/>
      <c r="AA1262" s="37"/>
      <c r="AB1262" s="37"/>
      <c r="AC1262" s="37"/>
      <c r="AD1262" s="37"/>
      <c r="AE1262" s="37"/>
      <c r="AR1262" s="183" t="s">
        <v>277</v>
      </c>
      <c r="AT1262" s="183" t="s">
        <v>301</v>
      </c>
      <c r="AU1262" s="183" t="s">
        <v>83</v>
      </c>
      <c r="AY1262" s="20" t="s">
        <v>150</v>
      </c>
      <c r="BE1262" s="184">
        <f>IF(N1262="základní",J1262,0)</f>
        <v>0</v>
      </c>
      <c r="BF1262" s="184">
        <f>IF(N1262="snížená",J1262,0)</f>
        <v>0</v>
      </c>
      <c r="BG1262" s="184">
        <f>IF(N1262="zákl. přenesená",J1262,0)</f>
        <v>0</v>
      </c>
      <c r="BH1262" s="184">
        <f>IF(N1262="sníž. přenesená",J1262,0)</f>
        <v>0</v>
      </c>
      <c r="BI1262" s="184">
        <f>IF(N1262="nulová",J1262,0)</f>
        <v>0</v>
      </c>
      <c r="BJ1262" s="20" t="s">
        <v>81</v>
      </c>
      <c r="BK1262" s="184">
        <f>ROUND(I1262*H1262,2)</f>
        <v>0</v>
      </c>
      <c r="BL1262" s="20" t="s">
        <v>202</v>
      </c>
      <c r="BM1262" s="183" t="s">
        <v>1435</v>
      </c>
    </row>
    <row r="1263" spans="1:65" s="13" customFormat="1" ht="11.25">
      <c r="B1263" s="190"/>
      <c r="C1263" s="191"/>
      <c r="D1263" s="192" t="s">
        <v>160</v>
      </c>
      <c r="E1263" s="193" t="s">
        <v>21</v>
      </c>
      <c r="F1263" s="194" t="s">
        <v>1436</v>
      </c>
      <c r="G1263" s="191"/>
      <c r="H1263" s="195">
        <v>25.094999999999999</v>
      </c>
      <c r="I1263" s="196"/>
      <c r="J1263" s="191"/>
      <c r="K1263" s="191"/>
      <c r="L1263" s="197"/>
      <c r="M1263" s="198"/>
      <c r="N1263" s="199"/>
      <c r="O1263" s="199"/>
      <c r="P1263" s="199"/>
      <c r="Q1263" s="199"/>
      <c r="R1263" s="199"/>
      <c r="S1263" s="199"/>
      <c r="T1263" s="200"/>
      <c r="AT1263" s="201" t="s">
        <v>160</v>
      </c>
      <c r="AU1263" s="201" t="s">
        <v>83</v>
      </c>
      <c r="AV1263" s="13" t="s">
        <v>83</v>
      </c>
      <c r="AW1263" s="13" t="s">
        <v>34</v>
      </c>
      <c r="AX1263" s="13" t="s">
        <v>73</v>
      </c>
      <c r="AY1263" s="201" t="s">
        <v>150</v>
      </c>
    </row>
    <row r="1264" spans="1:65" s="14" customFormat="1" ht="11.25">
      <c r="B1264" s="202"/>
      <c r="C1264" s="203"/>
      <c r="D1264" s="192" t="s">
        <v>160</v>
      </c>
      <c r="E1264" s="204" t="s">
        <v>21</v>
      </c>
      <c r="F1264" s="205" t="s">
        <v>162</v>
      </c>
      <c r="G1264" s="203"/>
      <c r="H1264" s="206">
        <v>25.094999999999999</v>
      </c>
      <c r="I1264" s="207"/>
      <c r="J1264" s="203"/>
      <c r="K1264" s="203"/>
      <c r="L1264" s="208"/>
      <c r="M1264" s="209"/>
      <c r="N1264" s="210"/>
      <c r="O1264" s="210"/>
      <c r="P1264" s="210"/>
      <c r="Q1264" s="210"/>
      <c r="R1264" s="210"/>
      <c r="S1264" s="210"/>
      <c r="T1264" s="211"/>
      <c r="AT1264" s="212" t="s">
        <v>160</v>
      </c>
      <c r="AU1264" s="212" t="s">
        <v>83</v>
      </c>
      <c r="AV1264" s="14" t="s">
        <v>157</v>
      </c>
      <c r="AW1264" s="14" t="s">
        <v>34</v>
      </c>
      <c r="AX1264" s="14" t="s">
        <v>81</v>
      </c>
      <c r="AY1264" s="212" t="s">
        <v>150</v>
      </c>
    </row>
    <row r="1265" spans="1:65" s="2" customFormat="1" ht="44.25" customHeight="1">
      <c r="A1265" s="37"/>
      <c r="B1265" s="38"/>
      <c r="C1265" s="172" t="s">
        <v>1437</v>
      </c>
      <c r="D1265" s="172" t="s">
        <v>152</v>
      </c>
      <c r="E1265" s="173" t="s">
        <v>1438</v>
      </c>
      <c r="F1265" s="174" t="s">
        <v>1439</v>
      </c>
      <c r="G1265" s="175" t="s">
        <v>784</v>
      </c>
      <c r="H1265" s="244"/>
      <c r="I1265" s="177"/>
      <c r="J1265" s="178">
        <f>ROUND(I1265*H1265,2)</f>
        <v>0</v>
      </c>
      <c r="K1265" s="174" t="s">
        <v>156</v>
      </c>
      <c r="L1265" s="42"/>
      <c r="M1265" s="179" t="s">
        <v>21</v>
      </c>
      <c r="N1265" s="180" t="s">
        <v>44</v>
      </c>
      <c r="O1265" s="67"/>
      <c r="P1265" s="181">
        <f>O1265*H1265</f>
        <v>0</v>
      </c>
      <c r="Q1265" s="181">
        <v>0</v>
      </c>
      <c r="R1265" s="181">
        <f>Q1265*H1265</f>
        <v>0</v>
      </c>
      <c r="S1265" s="181">
        <v>0</v>
      </c>
      <c r="T1265" s="182">
        <f>S1265*H1265</f>
        <v>0</v>
      </c>
      <c r="U1265" s="37"/>
      <c r="V1265" s="37"/>
      <c r="W1265" s="37"/>
      <c r="X1265" s="37"/>
      <c r="Y1265" s="37"/>
      <c r="Z1265" s="37"/>
      <c r="AA1265" s="37"/>
      <c r="AB1265" s="37"/>
      <c r="AC1265" s="37"/>
      <c r="AD1265" s="37"/>
      <c r="AE1265" s="37"/>
      <c r="AR1265" s="183" t="s">
        <v>202</v>
      </c>
      <c r="AT1265" s="183" t="s">
        <v>152</v>
      </c>
      <c r="AU1265" s="183" t="s">
        <v>83</v>
      </c>
      <c r="AY1265" s="20" t="s">
        <v>150</v>
      </c>
      <c r="BE1265" s="184">
        <f>IF(N1265="základní",J1265,0)</f>
        <v>0</v>
      </c>
      <c r="BF1265" s="184">
        <f>IF(N1265="snížená",J1265,0)</f>
        <v>0</v>
      </c>
      <c r="BG1265" s="184">
        <f>IF(N1265="zákl. přenesená",J1265,0)</f>
        <v>0</v>
      </c>
      <c r="BH1265" s="184">
        <f>IF(N1265="sníž. přenesená",J1265,0)</f>
        <v>0</v>
      </c>
      <c r="BI1265" s="184">
        <f>IF(N1265="nulová",J1265,0)</f>
        <v>0</v>
      </c>
      <c r="BJ1265" s="20" t="s">
        <v>81</v>
      </c>
      <c r="BK1265" s="184">
        <f>ROUND(I1265*H1265,2)</f>
        <v>0</v>
      </c>
      <c r="BL1265" s="20" t="s">
        <v>202</v>
      </c>
      <c r="BM1265" s="183" t="s">
        <v>1440</v>
      </c>
    </row>
    <row r="1266" spans="1:65" s="2" customFormat="1" ht="11.25">
      <c r="A1266" s="37"/>
      <c r="B1266" s="38"/>
      <c r="C1266" s="39"/>
      <c r="D1266" s="185" t="s">
        <v>158</v>
      </c>
      <c r="E1266" s="39"/>
      <c r="F1266" s="186" t="s">
        <v>1441</v>
      </c>
      <c r="G1266" s="39"/>
      <c r="H1266" s="39"/>
      <c r="I1266" s="187"/>
      <c r="J1266" s="39"/>
      <c r="K1266" s="39"/>
      <c r="L1266" s="42"/>
      <c r="M1266" s="188"/>
      <c r="N1266" s="189"/>
      <c r="O1266" s="67"/>
      <c r="P1266" s="67"/>
      <c r="Q1266" s="67"/>
      <c r="R1266" s="67"/>
      <c r="S1266" s="67"/>
      <c r="T1266" s="68"/>
      <c r="U1266" s="37"/>
      <c r="V1266" s="37"/>
      <c r="W1266" s="37"/>
      <c r="X1266" s="37"/>
      <c r="Y1266" s="37"/>
      <c r="Z1266" s="37"/>
      <c r="AA1266" s="37"/>
      <c r="AB1266" s="37"/>
      <c r="AC1266" s="37"/>
      <c r="AD1266" s="37"/>
      <c r="AE1266" s="37"/>
      <c r="AT1266" s="20" t="s">
        <v>158</v>
      </c>
      <c r="AU1266" s="20" t="s">
        <v>83</v>
      </c>
    </row>
    <row r="1267" spans="1:65" s="12" customFormat="1" ht="22.9" customHeight="1">
      <c r="B1267" s="156"/>
      <c r="C1267" s="157"/>
      <c r="D1267" s="158" t="s">
        <v>72</v>
      </c>
      <c r="E1267" s="170" t="s">
        <v>1442</v>
      </c>
      <c r="F1267" s="170" t="s">
        <v>1443</v>
      </c>
      <c r="G1267" s="157"/>
      <c r="H1267" s="157"/>
      <c r="I1267" s="160"/>
      <c r="J1267" s="171">
        <f>BK1267</f>
        <v>0</v>
      </c>
      <c r="K1267" s="157"/>
      <c r="L1267" s="162"/>
      <c r="M1267" s="163"/>
      <c r="N1267" s="164"/>
      <c r="O1267" s="164"/>
      <c r="P1267" s="165">
        <f>SUM(P1268:P1335)</f>
        <v>0</v>
      </c>
      <c r="Q1267" s="164"/>
      <c r="R1267" s="165">
        <f>SUM(R1268:R1335)</f>
        <v>0</v>
      </c>
      <c r="S1267" s="164"/>
      <c r="T1267" s="166">
        <f>SUM(T1268:T1335)</f>
        <v>0</v>
      </c>
      <c r="AR1267" s="167" t="s">
        <v>83</v>
      </c>
      <c r="AT1267" s="168" t="s">
        <v>72</v>
      </c>
      <c r="AU1267" s="168" t="s">
        <v>81</v>
      </c>
      <c r="AY1267" s="167" t="s">
        <v>150</v>
      </c>
      <c r="BK1267" s="169">
        <f>SUM(BK1268:BK1335)</f>
        <v>0</v>
      </c>
    </row>
    <row r="1268" spans="1:65" s="2" customFormat="1" ht="37.9" customHeight="1">
      <c r="A1268" s="37"/>
      <c r="B1268" s="38"/>
      <c r="C1268" s="172" t="s">
        <v>862</v>
      </c>
      <c r="D1268" s="172" t="s">
        <v>152</v>
      </c>
      <c r="E1268" s="173" t="s">
        <v>1444</v>
      </c>
      <c r="F1268" s="174" t="s">
        <v>1445</v>
      </c>
      <c r="G1268" s="175" t="s">
        <v>182</v>
      </c>
      <c r="H1268" s="176">
        <v>63.56</v>
      </c>
      <c r="I1268" s="177"/>
      <c r="J1268" s="178">
        <f>ROUND(I1268*H1268,2)</f>
        <v>0</v>
      </c>
      <c r="K1268" s="174" t="s">
        <v>156</v>
      </c>
      <c r="L1268" s="42"/>
      <c r="M1268" s="179" t="s">
        <v>21</v>
      </c>
      <c r="N1268" s="180" t="s">
        <v>44</v>
      </c>
      <c r="O1268" s="67"/>
      <c r="P1268" s="181">
        <f>O1268*H1268</f>
        <v>0</v>
      </c>
      <c r="Q1268" s="181">
        <v>0</v>
      </c>
      <c r="R1268" s="181">
        <f>Q1268*H1268</f>
        <v>0</v>
      </c>
      <c r="S1268" s="181">
        <v>0</v>
      </c>
      <c r="T1268" s="182">
        <f>S1268*H1268</f>
        <v>0</v>
      </c>
      <c r="U1268" s="37"/>
      <c r="V1268" s="37"/>
      <c r="W1268" s="37"/>
      <c r="X1268" s="37"/>
      <c r="Y1268" s="37"/>
      <c r="Z1268" s="37"/>
      <c r="AA1268" s="37"/>
      <c r="AB1268" s="37"/>
      <c r="AC1268" s="37"/>
      <c r="AD1268" s="37"/>
      <c r="AE1268" s="37"/>
      <c r="AR1268" s="183" t="s">
        <v>202</v>
      </c>
      <c r="AT1268" s="183" t="s">
        <v>152</v>
      </c>
      <c r="AU1268" s="183" t="s">
        <v>83</v>
      </c>
      <c r="AY1268" s="20" t="s">
        <v>150</v>
      </c>
      <c r="BE1268" s="184">
        <f>IF(N1268="základní",J1268,0)</f>
        <v>0</v>
      </c>
      <c r="BF1268" s="184">
        <f>IF(N1268="snížená",J1268,0)</f>
        <v>0</v>
      </c>
      <c r="BG1268" s="184">
        <f>IF(N1268="zákl. přenesená",J1268,0)</f>
        <v>0</v>
      </c>
      <c r="BH1268" s="184">
        <f>IF(N1268="sníž. přenesená",J1268,0)</f>
        <v>0</v>
      </c>
      <c r="BI1268" s="184">
        <f>IF(N1268="nulová",J1268,0)</f>
        <v>0</v>
      </c>
      <c r="BJ1268" s="20" t="s">
        <v>81</v>
      </c>
      <c r="BK1268" s="184">
        <f>ROUND(I1268*H1268,2)</f>
        <v>0</v>
      </c>
      <c r="BL1268" s="20" t="s">
        <v>202</v>
      </c>
      <c r="BM1268" s="183" t="s">
        <v>1446</v>
      </c>
    </row>
    <row r="1269" spans="1:65" s="2" customFormat="1" ht="11.25">
      <c r="A1269" s="37"/>
      <c r="B1269" s="38"/>
      <c r="C1269" s="39"/>
      <c r="D1269" s="185" t="s">
        <v>158</v>
      </c>
      <c r="E1269" s="39"/>
      <c r="F1269" s="186" t="s">
        <v>1447</v>
      </c>
      <c r="G1269" s="39"/>
      <c r="H1269" s="39"/>
      <c r="I1269" s="187"/>
      <c r="J1269" s="39"/>
      <c r="K1269" s="39"/>
      <c r="L1269" s="42"/>
      <c r="M1269" s="188"/>
      <c r="N1269" s="189"/>
      <c r="O1269" s="67"/>
      <c r="P1269" s="67"/>
      <c r="Q1269" s="67"/>
      <c r="R1269" s="67"/>
      <c r="S1269" s="67"/>
      <c r="T1269" s="68"/>
      <c r="U1269" s="37"/>
      <c r="V1269" s="37"/>
      <c r="W1269" s="37"/>
      <c r="X1269" s="37"/>
      <c r="Y1269" s="37"/>
      <c r="Z1269" s="37"/>
      <c r="AA1269" s="37"/>
      <c r="AB1269" s="37"/>
      <c r="AC1269" s="37"/>
      <c r="AD1269" s="37"/>
      <c r="AE1269" s="37"/>
      <c r="AT1269" s="20" t="s">
        <v>158</v>
      </c>
      <c r="AU1269" s="20" t="s">
        <v>83</v>
      </c>
    </row>
    <row r="1270" spans="1:65" s="15" customFormat="1" ht="11.25">
      <c r="B1270" s="213"/>
      <c r="C1270" s="214"/>
      <c r="D1270" s="192" t="s">
        <v>160</v>
      </c>
      <c r="E1270" s="215" t="s">
        <v>21</v>
      </c>
      <c r="F1270" s="216" t="s">
        <v>517</v>
      </c>
      <c r="G1270" s="214"/>
      <c r="H1270" s="215" t="s">
        <v>21</v>
      </c>
      <c r="I1270" s="217"/>
      <c r="J1270" s="214"/>
      <c r="K1270" s="214"/>
      <c r="L1270" s="218"/>
      <c r="M1270" s="219"/>
      <c r="N1270" s="220"/>
      <c r="O1270" s="220"/>
      <c r="P1270" s="220"/>
      <c r="Q1270" s="220"/>
      <c r="R1270" s="220"/>
      <c r="S1270" s="220"/>
      <c r="T1270" s="221"/>
      <c r="AT1270" s="222" t="s">
        <v>160</v>
      </c>
      <c r="AU1270" s="222" t="s">
        <v>83</v>
      </c>
      <c r="AV1270" s="15" t="s">
        <v>81</v>
      </c>
      <c r="AW1270" s="15" t="s">
        <v>34</v>
      </c>
      <c r="AX1270" s="15" t="s">
        <v>73</v>
      </c>
      <c r="AY1270" s="222" t="s">
        <v>150</v>
      </c>
    </row>
    <row r="1271" spans="1:65" s="13" customFormat="1" ht="22.5">
      <c r="B1271" s="190"/>
      <c r="C1271" s="191"/>
      <c r="D1271" s="192" t="s">
        <v>160</v>
      </c>
      <c r="E1271" s="193" t="s">
        <v>21</v>
      </c>
      <c r="F1271" s="194" t="s">
        <v>1448</v>
      </c>
      <c r="G1271" s="191"/>
      <c r="H1271" s="195">
        <v>8.4670000000000005</v>
      </c>
      <c r="I1271" s="196"/>
      <c r="J1271" s="191"/>
      <c r="K1271" s="191"/>
      <c r="L1271" s="197"/>
      <c r="M1271" s="198"/>
      <c r="N1271" s="199"/>
      <c r="O1271" s="199"/>
      <c r="P1271" s="199"/>
      <c r="Q1271" s="199"/>
      <c r="R1271" s="199"/>
      <c r="S1271" s="199"/>
      <c r="T1271" s="200"/>
      <c r="AT1271" s="201" t="s">
        <v>160</v>
      </c>
      <c r="AU1271" s="201" t="s">
        <v>83</v>
      </c>
      <c r="AV1271" s="13" t="s">
        <v>83</v>
      </c>
      <c r="AW1271" s="13" t="s">
        <v>34</v>
      </c>
      <c r="AX1271" s="13" t="s">
        <v>73</v>
      </c>
      <c r="AY1271" s="201" t="s">
        <v>150</v>
      </c>
    </row>
    <row r="1272" spans="1:65" s="13" customFormat="1" ht="22.5">
      <c r="B1272" s="190"/>
      <c r="C1272" s="191"/>
      <c r="D1272" s="192" t="s">
        <v>160</v>
      </c>
      <c r="E1272" s="193" t="s">
        <v>21</v>
      </c>
      <c r="F1272" s="194" t="s">
        <v>1449</v>
      </c>
      <c r="G1272" s="191"/>
      <c r="H1272" s="195">
        <v>0.69099999999999995</v>
      </c>
      <c r="I1272" s="196"/>
      <c r="J1272" s="191"/>
      <c r="K1272" s="191"/>
      <c r="L1272" s="197"/>
      <c r="M1272" s="198"/>
      <c r="N1272" s="199"/>
      <c r="O1272" s="199"/>
      <c r="P1272" s="199"/>
      <c r="Q1272" s="199"/>
      <c r="R1272" s="199"/>
      <c r="S1272" s="199"/>
      <c r="T1272" s="200"/>
      <c r="AT1272" s="201" t="s">
        <v>160</v>
      </c>
      <c r="AU1272" s="201" t="s">
        <v>83</v>
      </c>
      <c r="AV1272" s="13" t="s">
        <v>83</v>
      </c>
      <c r="AW1272" s="13" t="s">
        <v>34</v>
      </c>
      <c r="AX1272" s="13" t="s">
        <v>73</v>
      </c>
      <c r="AY1272" s="201" t="s">
        <v>150</v>
      </c>
    </row>
    <row r="1273" spans="1:65" s="16" customFormat="1" ht="11.25">
      <c r="B1273" s="233"/>
      <c r="C1273" s="234"/>
      <c r="D1273" s="192" t="s">
        <v>160</v>
      </c>
      <c r="E1273" s="235" t="s">
        <v>21</v>
      </c>
      <c r="F1273" s="236" t="s">
        <v>323</v>
      </c>
      <c r="G1273" s="234"/>
      <c r="H1273" s="237">
        <v>9.1580000000000013</v>
      </c>
      <c r="I1273" s="238"/>
      <c r="J1273" s="234"/>
      <c r="K1273" s="234"/>
      <c r="L1273" s="239"/>
      <c r="M1273" s="240"/>
      <c r="N1273" s="241"/>
      <c r="O1273" s="241"/>
      <c r="P1273" s="241"/>
      <c r="Q1273" s="241"/>
      <c r="R1273" s="241"/>
      <c r="S1273" s="241"/>
      <c r="T1273" s="242"/>
      <c r="AT1273" s="243" t="s">
        <v>160</v>
      </c>
      <c r="AU1273" s="243" t="s">
        <v>83</v>
      </c>
      <c r="AV1273" s="16" t="s">
        <v>168</v>
      </c>
      <c r="AW1273" s="16" t="s">
        <v>34</v>
      </c>
      <c r="AX1273" s="16" t="s">
        <v>73</v>
      </c>
      <c r="AY1273" s="243" t="s">
        <v>150</v>
      </c>
    </row>
    <row r="1274" spans="1:65" s="15" customFormat="1" ht="11.25">
      <c r="B1274" s="213"/>
      <c r="C1274" s="214"/>
      <c r="D1274" s="192" t="s">
        <v>160</v>
      </c>
      <c r="E1274" s="215" t="s">
        <v>21</v>
      </c>
      <c r="F1274" s="216" t="s">
        <v>299</v>
      </c>
      <c r="G1274" s="214"/>
      <c r="H1274" s="215" t="s">
        <v>21</v>
      </c>
      <c r="I1274" s="217"/>
      <c r="J1274" s="214"/>
      <c r="K1274" s="214"/>
      <c r="L1274" s="218"/>
      <c r="M1274" s="219"/>
      <c r="N1274" s="220"/>
      <c r="O1274" s="220"/>
      <c r="P1274" s="220"/>
      <c r="Q1274" s="220"/>
      <c r="R1274" s="220"/>
      <c r="S1274" s="220"/>
      <c r="T1274" s="221"/>
      <c r="AT1274" s="222" t="s">
        <v>160</v>
      </c>
      <c r="AU1274" s="222" t="s">
        <v>83</v>
      </c>
      <c r="AV1274" s="15" t="s">
        <v>81</v>
      </c>
      <c r="AW1274" s="15" t="s">
        <v>34</v>
      </c>
      <c r="AX1274" s="15" t="s">
        <v>73</v>
      </c>
      <c r="AY1274" s="222" t="s">
        <v>150</v>
      </c>
    </row>
    <row r="1275" spans="1:65" s="13" customFormat="1" ht="11.25">
      <c r="B1275" s="190"/>
      <c r="C1275" s="191"/>
      <c r="D1275" s="192" t="s">
        <v>160</v>
      </c>
      <c r="E1275" s="193" t="s">
        <v>21</v>
      </c>
      <c r="F1275" s="194" t="s">
        <v>1450</v>
      </c>
      <c r="G1275" s="191"/>
      <c r="H1275" s="195">
        <v>22.370999999999999</v>
      </c>
      <c r="I1275" s="196"/>
      <c r="J1275" s="191"/>
      <c r="K1275" s="191"/>
      <c r="L1275" s="197"/>
      <c r="M1275" s="198"/>
      <c r="N1275" s="199"/>
      <c r="O1275" s="199"/>
      <c r="P1275" s="199"/>
      <c r="Q1275" s="199"/>
      <c r="R1275" s="199"/>
      <c r="S1275" s="199"/>
      <c r="T1275" s="200"/>
      <c r="AT1275" s="201" t="s">
        <v>160</v>
      </c>
      <c r="AU1275" s="201" t="s">
        <v>83</v>
      </c>
      <c r="AV1275" s="13" t="s">
        <v>83</v>
      </c>
      <c r="AW1275" s="13" t="s">
        <v>34</v>
      </c>
      <c r="AX1275" s="13" t="s">
        <v>73</v>
      </c>
      <c r="AY1275" s="201" t="s">
        <v>150</v>
      </c>
    </row>
    <row r="1276" spans="1:65" s="15" customFormat="1" ht="11.25">
      <c r="B1276" s="213"/>
      <c r="C1276" s="214"/>
      <c r="D1276" s="192" t="s">
        <v>160</v>
      </c>
      <c r="E1276" s="215" t="s">
        <v>21</v>
      </c>
      <c r="F1276" s="216" t="s">
        <v>218</v>
      </c>
      <c r="G1276" s="214"/>
      <c r="H1276" s="215" t="s">
        <v>21</v>
      </c>
      <c r="I1276" s="217"/>
      <c r="J1276" s="214"/>
      <c r="K1276" s="214"/>
      <c r="L1276" s="218"/>
      <c r="M1276" s="219"/>
      <c r="N1276" s="220"/>
      <c r="O1276" s="220"/>
      <c r="P1276" s="220"/>
      <c r="Q1276" s="220"/>
      <c r="R1276" s="220"/>
      <c r="S1276" s="220"/>
      <c r="T1276" s="221"/>
      <c r="AT1276" s="222" t="s">
        <v>160</v>
      </c>
      <c r="AU1276" s="222" t="s">
        <v>83</v>
      </c>
      <c r="AV1276" s="15" t="s">
        <v>81</v>
      </c>
      <c r="AW1276" s="15" t="s">
        <v>34</v>
      </c>
      <c r="AX1276" s="15" t="s">
        <v>73</v>
      </c>
      <c r="AY1276" s="222" t="s">
        <v>150</v>
      </c>
    </row>
    <row r="1277" spans="1:65" s="13" customFormat="1" ht="11.25">
      <c r="B1277" s="190"/>
      <c r="C1277" s="191"/>
      <c r="D1277" s="192" t="s">
        <v>160</v>
      </c>
      <c r="E1277" s="193" t="s">
        <v>21</v>
      </c>
      <c r="F1277" s="194" t="s">
        <v>1451</v>
      </c>
      <c r="G1277" s="191"/>
      <c r="H1277" s="195">
        <v>11.680999999999999</v>
      </c>
      <c r="I1277" s="196"/>
      <c r="J1277" s="191"/>
      <c r="K1277" s="191"/>
      <c r="L1277" s="197"/>
      <c r="M1277" s="198"/>
      <c r="N1277" s="199"/>
      <c r="O1277" s="199"/>
      <c r="P1277" s="199"/>
      <c r="Q1277" s="199"/>
      <c r="R1277" s="199"/>
      <c r="S1277" s="199"/>
      <c r="T1277" s="200"/>
      <c r="AT1277" s="201" t="s">
        <v>160</v>
      </c>
      <c r="AU1277" s="201" t="s">
        <v>83</v>
      </c>
      <c r="AV1277" s="13" t="s">
        <v>83</v>
      </c>
      <c r="AW1277" s="13" t="s">
        <v>34</v>
      </c>
      <c r="AX1277" s="13" t="s">
        <v>73</v>
      </c>
      <c r="AY1277" s="201" t="s">
        <v>150</v>
      </c>
    </row>
    <row r="1278" spans="1:65" s="15" customFormat="1" ht="11.25">
      <c r="B1278" s="213"/>
      <c r="C1278" s="214"/>
      <c r="D1278" s="192" t="s">
        <v>160</v>
      </c>
      <c r="E1278" s="215" t="s">
        <v>21</v>
      </c>
      <c r="F1278" s="216" t="s">
        <v>220</v>
      </c>
      <c r="G1278" s="214"/>
      <c r="H1278" s="215" t="s">
        <v>21</v>
      </c>
      <c r="I1278" s="217"/>
      <c r="J1278" s="214"/>
      <c r="K1278" s="214"/>
      <c r="L1278" s="218"/>
      <c r="M1278" s="219"/>
      <c r="N1278" s="220"/>
      <c r="O1278" s="220"/>
      <c r="P1278" s="220"/>
      <c r="Q1278" s="220"/>
      <c r="R1278" s="220"/>
      <c r="S1278" s="220"/>
      <c r="T1278" s="221"/>
      <c r="AT1278" s="222" t="s">
        <v>160</v>
      </c>
      <c r="AU1278" s="222" t="s">
        <v>83</v>
      </c>
      <c r="AV1278" s="15" t="s">
        <v>81</v>
      </c>
      <c r="AW1278" s="15" t="s">
        <v>34</v>
      </c>
      <c r="AX1278" s="15" t="s">
        <v>73</v>
      </c>
      <c r="AY1278" s="222" t="s">
        <v>150</v>
      </c>
    </row>
    <row r="1279" spans="1:65" s="13" customFormat="1" ht="11.25">
      <c r="B1279" s="190"/>
      <c r="C1279" s="191"/>
      <c r="D1279" s="192" t="s">
        <v>160</v>
      </c>
      <c r="E1279" s="193" t="s">
        <v>21</v>
      </c>
      <c r="F1279" s="194" t="s">
        <v>1452</v>
      </c>
      <c r="G1279" s="191"/>
      <c r="H1279" s="195">
        <v>19.164999999999999</v>
      </c>
      <c r="I1279" s="196"/>
      <c r="J1279" s="191"/>
      <c r="K1279" s="191"/>
      <c r="L1279" s="197"/>
      <c r="M1279" s="198"/>
      <c r="N1279" s="199"/>
      <c r="O1279" s="199"/>
      <c r="P1279" s="199"/>
      <c r="Q1279" s="199"/>
      <c r="R1279" s="199"/>
      <c r="S1279" s="199"/>
      <c r="T1279" s="200"/>
      <c r="AT1279" s="201" t="s">
        <v>160</v>
      </c>
      <c r="AU1279" s="201" t="s">
        <v>83</v>
      </c>
      <c r="AV1279" s="13" t="s">
        <v>83</v>
      </c>
      <c r="AW1279" s="13" t="s">
        <v>34</v>
      </c>
      <c r="AX1279" s="13" t="s">
        <v>73</v>
      </c>
      <c r="AY1279" s="201" t="s">
        <v>150</v>
      </c>
    </row>
    <row r="1280" spans="1:65" s="16" customFormat="1" ht="11.25">
      <c r="B1280" s="233"/>
      <c r="C1280" s="234"/>
      <c r="D1280" s="192" t="s">
        <v>160</v>
      </c>
      <c r="E1280" s="235" t="s">
        <v>21</v>
      </c>
      <c r="F1280" s="236" t="s">
        <v>323</v>
      </c>
      <c r="G1280" s="234"/>
      <c r="H1280" s="237">
        <v>53.216999999999999</v>
      </c>
      <c r="I1280" s="238"/>
      <c r="J1280" s="234"/>
      <c r="K1280" s="234"/>
      <c r="L1280" s="239"/>
      <c r="M1280" s="240"/>
      <c r="N1280" s="241"/>
      <c r="O1280" s="241"/>
      <c r="P1280" s="241"/>
      <c r="Q1280" s="241"/>
      <c r="R1280" s="241"/>
      <c r="S1280" s="241"/>
      <c r="T1280" s="242"/>
      <c r="AT1280" s="243" t="s">
        <v>160</v>
      </c>
      <c r="AU1280" s="243" t="s">
        <v>83</v>
      </c>
      <c r="AV1280" s="16" t="s">
        <v>168</v>
      </c>
      <c r="AW1280" s="16" t="s">
        <v>34</v>
      </c>
      <c r="AX1280" s="16" t="s">
        <v>73</v>
      </c>
      <c r="AY1280" s="243" t="s">
        <v>150</v>
      </c>
    </row>
    <row r="1281" spans="1:65" s="15" customFormat="1" ht="11.25">
      <c r="B1281" s="213"/>
      <c r="C1281" s="214"/>
      <c r="D1281" s="192" t="s">
        <v>160</v>
      </c>
      <c r="E1281" s="215" t="s">
        <v>21</v>
      </c>
      <c r="F1281" s="216" t="s">
        <v>1453</v>
      </c>
      <c r="G1281" s="214"/>
      <c r="H1281" s="215" t="s">
        <v>21</v>
      </c>
      <c r="I1281" s="217"/>
      <c r="J1281" s="214"/>
      <c r="K1281" s="214"/>
      <c r="L1281" s="218"/>
      <c r="M1281" s="219"/>
      <c r="N1281" s="220"/>
      <c r="O1281" s="220"/>
      <c r="P1281" s="220"/>
      <c r="Q1281" s="220"/>
      <c r="R1281" s="220"/>
      <c r="S1281" s="220"/>
      <c r="T1281" s="221"/>
      <c r="AT1281" s="222" t="s">
        <v>160</v>
      </c>
      <c r="AU1281" s="222" t="s">
        <v>83</v>
      </c>
      <c r="AV1281" s="15" t="s">
        <v>81</v>
      </c>
      <c r="AW1281" s="15" t="s">
        <v>34</v>
      </c>
      <c r="AX1281" s="15" t="s">
        <v>73</v>
      </c>
      <c r="AY1281" s="222" t="s">
        <v>150</v>
      </c>
    </row>
    <row r="1282" spans="1:65" s="13" customFormat="1" ht="11.25">
      <c r="B1282" s="190"/>
      <c r="C1282" s="191"/>
      <c r="D1282" s="192" t="s">
        <v>160</v>
      </c>
      <c r="E1282" s="193" t="s">
        <v>21</v>
      </c>
      <c r="F1282" s="194" t="s">
        <v>1454</v>
      </c>
      <c r="G1282" s="191"/>
      <c r="H1282" s="195">
        <v>1.1850000000000001</v>
      </c>
      <c r="I1282" s="196"/>
      <c r="J1282" s="191"/>
      <c r="K1282" s="191"/>
      <c r="L1282" s="197"/>
      <c r="M1282" s="198"/>
      <c r="N1282" s="199"/>
      <c r="O1282" s="199"/>
      <c r="P1282" s="199"/>
      <c r="Q1282" s="199"/>
      <c r="R1282" s="199"/>
      <c r="S1282" s="199"/>
      <c r="T1282" s="200"/>
      <c r="AT1282" s="201" t="s">
        <v>160</v>
      </c>
      <c r="AU1282" s="201" t="s">
        <v>83</v>
      </c>
      <c r="AV1282" s="13" t="s">
        <v>83</v>
      </c>
      <c r="AW1282" s="13" t="s">
        <v>34</v>
      </c>
      <c r="AX1282" s="13" t="s">
        <v>73</v>
      </c>
      <c r="AY1282" s="201" t="s">
        <v>150</v>
      </c>
    </row>
    <row r="1283" spans="1:65" s="14" customFormat="1" ht="11.25">
      <c r="B1283" s="202"/>
      <c r="C1283" s="203"/>
      <c r="D1283" s="192" t="s">
        <v>160</v>
      </c>
      <c r="E1283" s="204" t="s">
        <v>21</v>
      </c>
      <c r="F1283" s="205" t="s">
        <v>162</v>
      </c>
      <c r="G1283" s="203"/>
      <c r="H1283" s="206">
        <v>63.56</v>
      </c>
      <c r="I1283" s="207"/>
      <c r="J1283" s="203"/>
      <c r="K1283" s="203"/>
      <c r="L1283" s="208"/>
      <c r="M1283" s="209"/>
      <c r="N1283" s="210"/>
      <c r="O1283" s="210"/>
      <c r="P1283" s="210"/>
      <c r="Q1283" s="210"/>
      <c r="R1283" s="210"/>
      <c r="S1283" s="210"/>
      <c r="T1283" s="211"/>
      <c r="AT1283" s="212" t="s">
        <v>160</v>
      </c>
      <c r="AU1283" s="212" t="s">
        <v>83</v>
      </c>
      <c r="AV1283" s="14" t="s">
        <v>157</v>
      </c>
      <c r="AW1283" s="14" t="s">
        <v>34</v>
      </c>
      <c r="AX1283" s="14" t="s">
        <v>81</v>
      </c>
      <c r="AY1283" s="212" t="s">
        <v>150</v>
      </c>
    </row>
    <row r="1284" spans="1:65" s="2" customFormat="1" ht="24.2" customHeight="1">
      <c r="A1284" s="37"/>
      <c r="B1284" s="38"/>
      <c r="C1284" s="172" t="s">
        <v>1455</v>
      </c>
      <c r="D1284" s="172" t="s">
        <v>152</v>
      </c>
      <c r="E1284" s="173" t="s">
        <v>1456</v>
      </c>
      <c r="F1284" s="174" t="s">
        <v>1457</v>
      </c>
      <c r="G1284" s="175" t="s">
        <v>182</v>
      </c>
      <c r="H1284" s="176">
        <v>63.56</v>
      </c>
      <c r="I1284" s="177"/>
      <c r="J1284" s="178">
        <f>ROUND(I1284*H1284,2)</f>
        <v>0</v>
      </c>
      <c r="K1284" s="174" t="s">
        <v>156</v>
      </c>
      <c r="L1284" s="42"/>
      <c r="M1284" s="179" t="s">
        <v>21</v>
      </c>
      <c r="N1284" s="180" t="s">
        <v>44</v>
      </c>
      <c r="O1284" s="67"/>
      <c r="P1284" s="181">
        <f>O1284*H1284</f>
        <v>0</v>
      </c>
      <c r="Q1284" s="181">
        <v>0</v>
      </c>
      <c r="R1284" s="181">
        <f>Q1284*H1284</f>
        <v>0</v>
      </c>
      <c r="S1284" s="181">
        <v>0</v>
      </c>
      <c r="T1284" s="182">
        <f>S1284*H1284</f>
        <v>0</v>
      </c>
      <c r="U1284" s="37"/>
      <c r="V1284" s="37"/>
      <c r="W1284" s="37"/>
      <c r="X1284" s="37"/>
      <c r="Y1284" s="37"/>
      <c r="Z1284" s="37"/>
      <c r="AA1284" s="37"/>
      <c r="AB1284" s="37"/>
      <c r="AC1284" s="37"/>
      <c r="AD1284" s="37"/>
      <c r="AE1284" s="37"/>
      <c r="AR1284" s="183" t="s">
        <v>202</v>
      </c>
      <c r="AT1284" s="183" t="s">
        <v>152</v>
      </c>
      <c r="AU1284" s="183" t="s">
        <v>83</v>
      </c>
      <c r="AY1284" s="20" t="s">
        <v>150</v>
      </c>
      <c r="BE1284" s="184">
        <f>IF(N1284="základní",J1284,0)</f>
        <v>0</v>
      </c>
      <c r="BF1284" s="184">
        <f>IF(N1284="snížená",J1284,0)</f>
        <v>0</v>
      </c>
      <c r="BG1284" s="184">
        <f>IF(N1284="zákl. přenesená",J1284,0)</f>
        <v>0</v>
      </c>
      <c r="BH1284" s="184">
        <f>IF(N1284="sníž. přenesená",J1284,0)</f>
        <v>0</v>
      </c>
      <c r="BI1284" s="184">
        <f>IF(N1284="nulová",J1284,0)</f>
        <v>0</v>
      </c>
      <c r="BJ1284" s="20" t="s">
        <v>81</v>
      </c>
      <c r="BK1284" s="184">
        <f>ROUND(I1284*H1284,2)</f>
        <v>0</v>
      </c>
      <c r="BL1284" s="20" t="s">
        <v>202</v>
      </c>
      <c r="BM1284" s="183" t="s">
        <v>1458</v>
      </c>
    </row>
    <row r="1285" spans="1:65" s="2" customFormat="1" ht="11.25">
      <c r="A1285" s="37"/>
      <c r="B1285" s="38"/>
      <c r="C1285" s="39"/>
      <c r="D1285" s="185" t="s">
        <v>158</v>
      </c>
      <c r="E1285" s="39"/>
      <c r="F1285" s="186" t="s">
        <v>1459</v>
      </c>
      <c r="G1285" s="39"/>
      <c r="H1285" s="39"/>
      <c r="I1285" s="187"/>
      <c r="J1285" s="39"/>
      <c r="K1285" s="39"/>
      <c r="L1285" s="42"/>
      <c r="M1285" s="188"/>
      <c r="N1285" s="189"/>
      <c r="O1285" s="67"/>
      <c r="P1285" s="67"/>
      <c r="Q1285" s="67"/>
      <c r="R1285" s="67"/>
      <c r="S1285" s="67"/>
      <c r="T1285" s="68"/>
      <c r="U1285" s="37"/>
      <c r="V1285" s="37"/>
      <c r="W1285" s="37"/>
      <c r="X1285" s="37"/>
      <c r="Y1285" s="37"/>
      <c r="Z1285" s="37"/>
      <c r="AA1285" s="37"/>
      <c r="AB1285" s="37"/>
      <c r="AC1285" s="37"/>
      <c r="AD1285" s="37"/>
      <c r="AE1285" s="37"/>
      <c r="AT1285" s="20" t="s">
        <v>158</v>
      </c>
      <c r="AU1285" s="20" t="s">
        <v>83</v>
      </c>
    </row>
    <row r="1286" spans="1:65" s="15" customFormat="1" ht="11.25">
      <c r="B1286" s="213"/>
      <c r="C1286" s="214"/>
      <c r="D1286" s="192" t="s">
        <v>160</v>
      </c>
      <c r="E1286" s="215" t="s">
        <v>21</v>
      </c>
      <c r="F1286" s="216" t="s">
        <v>517</v>
      </c>
      <c r="G1286" s="214"/>
      <c r="H1286" s="215" t="s">
        <v>21</v>
      </c>
      <c r="I1286" s="217"/>
      <c r="J1286" s="214"/>
      <c r="K1286" s="214"/>
      <c r="L1286" s="218"/>
      <c r="M1286" s="219"/>
      <c r="N1286" s="220"/>
      <c r="O1286" s="220"/>
      <c r="P1286" s="220"/>
      <c r="Q1286" s="220"/>
      <c r="R1286" s="220"/>
      <c r="S1286" s="220"/>
      <c r="T1286" s="221"/>
      <c r="AT1286" s="222" t="s">
        <v>160</v>
      </c>
      <c r="AU1286" s="222" t="s">
        <v>83</v>
      </c>
      <c r="AV1286" s="15" t="s">
        <v>81</v>
      </c>
      <c r="AW1286" s="15" t="s">
        <v>34</v>
      </c>
      <c r="AX1286" s="15" t="s">
        <v>73</v>
      </c>
      <c r="AY1286" s="222" t="s">
        <v>150</v>
      </c>
    </row>
    <row r="1287" spans="1:65" s="13" customFormat="1" ht="22.5">
      <c r="B1287" s="190"/>
      <c r="C1287" s="191"/>
      <c r="D1287" s="192" t="s">
        <v>160</v>
      </c>
      <c r="E1287" s="193" t="s">
        <v>21</v>
      </c>
      <c r="F1287" s="194" t="s">
        <v>1448</v>
      </c>
      <c r="G1287" s="191"/>
      <c r="H1287" s="195">
        <v>8.4670000000000005</v>
      </c>
      <c r="I1287" s="196"/>
      <c r="J1287" s="191"/>
      <c r="K1287" s="191"/>
      <c r="L1287" s="197"/>
      <c r="M1287" s="198"/>
      <c r="N1287" s="199"/>
      <c r="O1287" s="199"/>
      <c r="P1287" s="199"/>
      <c r="Q1287" s="199"/>
      <c r="R1287" s="199"/>
      <c r="S1287" s="199"/>
      <c r="T1287" s="200"/>
      <c r="AT1287" s="201" t="s">
        <v>160</v>
      </c>
      <c r="AU1287" s="201" t="s">
        <v>83</v>
      </c>
      <c r="AV1287" s="13" t="s">
        <v>83</v>
      </c>
      <c r="AW1287" s="13" t="s">
        <v>34</v>
      </c>
      <c r="AX1287" s="13" t="s">
        <v>73</v>
      </c>
      <c r="AY1287" s="201" t="s">
        <v>150</v>
      </c>
    </row>
    <row r="1288" spans="1:65" s="13" customFormat="1" ht="22.5">
      <c r="B1288" s="190"/>
      <c r="C1288" s="191"/>
      <c r="D1288" s="192" t="s">
        <v>160</v>
      </c>
      <c r="E1288" s="193" t="s">
        <v>21</v>
      </c>
      <c r="F1288" s="194" t="s">
        <v>1449</v>
      </c>
      <c r="G1288" s="191"/>
      <c r="H1288" s="195">
        <v>0.69099999999999995</v>
      </c>
      <c r="I1288" s="196"/>
      <c r="J1288" s="191"/>
      <c r="K1288" s="191"/>
      <c r="L1288" s="197"/>
      <c r="M1288" s="198"/>
      <c r="N1288" s="199"/>
      <c r="O1288" s="199"/>
      <c r="P1288" s="199"/>
      <c r="Q1288" s="199"/>
      <c r="R1288" s="199"/>
      <c r="S1288" s="199"/>
      <c r="T1288" s="200"/>
      <c r="AT1288" s="201" t="s">
        <v>160</v>
      </c>
      <c r="AU1288" s="201" t="s">
        <v>83</v>
      </c>
      <c r="AV1288" s="13" t="s">
        <v>83</v>
      </c>
      <c r="AW1288" s="13" t="s">
        <v>34</v>
      </c>
      <c r="AX1288" s="13" t="s">
        <v>73</v>
      </c>
      <c r="AY1288" s="201" t="s">
        <v>150</v>
      </c>
    </row>
    <row r="1289" spans="1:65" s="16" customFormat="1" ht="11.25">
      <c r="B1289" s="233"/>
      <c r="C1289" s="234"/>
      <c r="D1289" s="192" t="s">
        <v>160</v>
      </c>
      <c r="E1289" s="235" t="s">
        <v>21</v>
      </c>
      <c r="F1289" s="236" t="s">
        <v>323</v>
      </c>
      <c r="G1289" s="234"/>
      <c r="H1289" s="237">
        <v>9.1580000000000013</v>
      </c>
      <c r="I1289" s="238"/>
      <c r="J1289" s="234"/>
      <c r="K1289" s="234"/>
      <c r="L1289" s="239"/>
      <c r="M1289" s="240"/>
      <c r="N1289" s="241"/>
      <c r="O1289" s="241"/>
      <c r="P1289" s="241"/>
      <c r="Q1289" s="241"/>
      <c r="R1289" s="241"/>
      <c r="S1289" s="241"/>
      <c r="T1289" s="242"/>
      <c r="AT1289" s="243" t="s">
        <v>160</v>
      </c>
      <c r="AU1289" s="243" t="s">
        <v>83</v>
      </c>
      <c r="AV1289" s="16" t="s">
        <v>168</v>
      </c>
      <c r="AW1289" s="16" t="s">
        <v>34</v>
      </c>
      <c r="AX1289" s="16" t="s">
        <v>73</v>
      </c>
      <c r="AY1289" s="243" t="s">
        <v>150</v>
      </c>
    </row>
    <row r="1290" spans="1:65" s="15" customFormat="1" ht="11.25">
      <c r="B1290" s="213"/>
      <c r="C1290" s="214"/>
      <c r="D1290" s="192" t="s">
        <v>160</v>
      </c>
      <c r="E1290" s="215" t="s">
        <v>21</v>
      </c>
      <c r="F1290" s="216" t="s">
        <v>299</v>
      </c>
      <c r="G1290" s="214"/>
      <c r="H1290" s="215" t="s">
        <v>21</v>
      </c>
      <c r="I1290" s="217"/>
      <c r="J1290" s="214"/>
      <c r="K1290" s="214"/>
      <c r="L1290" s="218"/>
      <c r="M1290" s="219"/>
      <c r="N1290" s="220"/>
      <c r="O1290" s="220"/>
      <c r="P1290" s="220"/>
      <c r="Q1290" s="220"/>
      <c r="R1290" s="220"/>
      <c r="S1290" s="220"/>
      <c r="T1290" s="221"/>
      <c r="AT1290" s="222" t="s">
        <v>160</v>
      </c>
      <c r="AU1290" s="222" t="s">
        <v>83</v>
      </c>
      <c r="AV1290" s="15" t="s">
        <v>81</v>
      </c>
      <c r="AW1290" s="15" t="s">
        <v>34</v>
      </c>
      <c r="AX1290" s="15" t="s">
        <v>73</v>
      </c>
      <c r="AY1290" s="222" t="s">
        <v>150</v>
      </c>
    </row>
    <row r="1291" spans="1:65" s="13" customFormat="1" ht="11.25">
      <c r="B1291" s="190"/>
      <c r="C1291" s="191"/>
      <c r="D1291" s="192" t="s">
        <v>160</v>
      </c>
      <c r="E1291" s="193" t="s">
        <v>21</v>
      </c>
      <c r="F1291" s="194" t="s">
        <v>1450</v>
      </c>
      <c r="G1291" s="191"/>
      <c r="H1291" s="195">
        <v>22.370999999999999</v>
      </c>
      <c r="I1291" s="196"/>
      <c r="J1291" s="191"/>
      <c r="K1291" s="191"/>
      <c r="L1291" s="197"/>
      <c r="M1291" s="198"/>
      <c r="N1291" s="199"/>
      <c r="O1291" s="199"/>
      <c r="P1291" s="199"/>
      <c r="Q1291" s="199"/>
      <c r="R1291" s="199"/>
      <c r="S1291" s="199"/>
      <c r="T1291" s="200"/>
      <c r="AT1291" s="201" t="s">
        <v>160</v>
      </c>
      <c r="AU1291" s="201" t="s">
        <v>83</v>
      </c>
      <c r="AV1291" s="13" t="s">
        <v>83</v>
      </c>
      <c r="AW1291" s="13" t="s">
        <v>34</v>
      </c>
      <c r="AX1291" s="13" t="s">
        <v>73</v>
      </c>
      <c r="AY1291" s="201" t="s">
        <v>150</v>
      </c>
    </row>
    <row r="1292" spans="1:65" s="15" customFormat="1" ht="11.25">
      <c r="B1292" s="213"/>
      <c r="C1292" s="214"/>
      <c r="D1292" s="192" t="s">
        <v>160</v>
      </c>
      <c r="E1292" s="215" t="s">
        <v>21</v>
      </c>
      <c r="F1292" s="216" t="s">
        <v>218</v>
      </c>
      <c r="G1292" s="214"/>
      <c r="H1292" s="215" t="s">
        <v>21</v>
      </c>
      <c r="I1292" s="217"/>
      <c r="J1292" s="214"/>
      <c r="K1292" s="214"/>
      <c r="L1292" s="218"/>
      <c r="M1292" s="219"/>
      <c r="N1292" s="220"/>
      <c r="O1292" s="220"/>
      <c r="P1292" s="220"/>
      <c r="Q1292" s="220"/>
      <c r="R1292" s="220"/>
      <c r="S1292" s="220"/>
      <c r="T1292" s="221"/>
      <c r="AT1292" s="222" t="s">
        <v>160</v>
      </c>
      <c r="AU1292" s="222" t="s">
        <v>83</v>
      </c>
      <c r="AV1292" s="15" t="s">
        <v>81</v>
      </c>
      <c r="AW1292" s="15" t="s">
        <v>34</v>
      </c>
      <c r="AX1292" s="15" t="s">
        <v>73</v>
      </c>
      <c r="AY1292" s="222" t="s">
        <v>150</v>
      </c>
    </row>
    <row r="1293" spans="1:65" s="13" customFormat="1" ht="11.25">
      <c r="B1293" s="190"/>
      <c r="C1293" s="191"/>
      <c r="D1293" s="192" t="s">
        <v>160</v>
      </c>
      <c r="E1293" s="193" t="s">
        <v>21</v>
      </c>
      <c r="F1293" s="194" t="s">
        <v>1451</v>
      </c>
      <c r="G1293" s="191"/>
      <c r="H1293" s="195">
        <v>11.680999999999999</v>
      </c>
      <c r="I1293" s="196"/>
      <c r="J1293" s="191"/>
      <c r="K1293" s="191"/>
      <c r="L1293" s="197"/>
      <c r="M1293" s="198"/>
      <c r="N1293" s="199"/>
      <c r="O1293" s="199"/>
      <c r="P1293" s="199"/>
      <c r="Q1293" s="199"/>
      <c r="R1293" s="199"/>
      <c r="S1293" s="199"/>
      <c r="T1293" s="200"/>
      <c r="AT1293" s="201" t="s">
        <v>160</v>
      </c>
      <c r="AU1293" s="201" t="s">
        <v>83</v>
      </c>
      <c r="AV1293" s="13" t="s">
        <v>83</v>
      </c>
      <c r="AW1293" s="13" t="s">
        <v>34</v>
      </c>
      <c r="AX1293" s="13" t="s">
        <v>73</v>
      </c>
      <c r="AY1293" s="201" t="s">
        <v>150</v>
      </c>
    </row>
    <row r="1294" spans="1:65" s="15" customFormat="1" ht="11.25">
      <c r="B1294" s="213"/>
      <c r="C1294" s="214"/>
      <c r="D1294" s="192" t="s">
        <v>160</v>
      </c>
      <c r="E1294" s="215" t="s">
        <v>21</v>
      </c>
      <c r="F1294" s="216" t="s">
        <v>220</v>
      </c>
      <c r="G1294" s="214"/>
      <c r="H1294" s="215" t="s">
        <v>21</v>
      </c>
      <c r="I1294" s="217"/>
      <c r="J1294" s="214"/>
      <c r="K1294" s="214"/>
      <c r="L1294" s="218"/>
      <c r="M1294" s="219"/>
      <c r="N1294" s="220"/>
      <c r="O1294" s="220"/>
      <c r="P1294" s="220"/>
      <c r="Q1294" s="220"/>
      <c r="R1294" s="220"/>
      <c r="S1294" s="220"/>
      <c r="T1294" s="221"/>
      <c r="AT1294" s="222" t="s">
        <v>160</v>
      </c>
      <c r="AU1294" s="222" t="s">
        <v>83</v>
      </c>
      <c r="AV1294" s="15" t="s">
        <v>81</v>
      </c>
      <c r="AW1294" s="15" t="s">
        <v>34</v>
      </c>
      <c r="AX1294" s="15" t="s">
        <v>73</v>
      </c>
      <c r="AY1294" s="222" t="s">
        <v>150</v>
      </c>
    </row>
    <row r="1295" spans="1:65" s="13" customFormat="1" ht="11.25">
      <c r="B1295" s="190"/>
      <c r="C1295" s="191"/>
      <c r="D1295" s="192" t="s">
        <v>160</v>
      </c>
      <c r="E1295" s="193" t="s">
        <v>21</v>
      </c>
      <c r="F1295" s="194" t="s">
        <v>1452</v>
      </c>
      <c r="G1295" s="191"/>
      <c r="H1295" s="195">
        <v>19.164999999999999</v>
      </c>
      <c r="I1295" s="196"/>
      <c r="J1295" s="191"/>
      <c r="K1295" s="191"/>
      <c r="L1295" s="197"/>
      <c r="M1295" s="198"/>
      <c r="N1295" s="199"/>
      <c r="O1295" s="199"/>
      <c r="P1295" s="199"/>
      <c r="Q1295" s="199"/>
      <c r="R1295" s="199"/>
      <c r="S1295" s="199"/>
      <c r="T1295" s="200"/>
      <c r="AT1295" s="201" t="s">
        <v>160</v>
      </c>
      <c r="AU1295" s="201" t="s">
        <v>83</v>
      </c>
      <c r="AV1295" s="13" t="s">
        <v>83</v>
      </c>
      <c r="AW1295" s="13" t="s">
        <v>34</v>
      </c>
      <c r="AX1295" s="13" t="s">
        <v>73</v>
      </c>
      <c r="AY1295" s="201" t="s">
        <v>150</v>
      </c>
    </row>
    <row r="1296" spans="1:65" s="16" customFormat="1" ht="11.25">
      <c r="B1296" s="233"/>
      <c r="C1296" s="234"/>
      <c r="D1296" s="192" t="s">
        <v>160</v>
      </c>
      <c r="E1296" s="235" t="s">
        <v>21</v>
      </c>
      <c r="F1296" s="236" t="s">
        <v>323</v>
      </c>
      <c r="G1296" s="234"/>
      <c r="H1296" s="237">
        <v>53.216999999999999</v>
      </c>
      <c r="I1296" s="238"/>
      <c r="J1296" s="234"/>
      <c r="K1296" s="234"/>
      <c r="L1296" s="239"/>
      <c r="M1296" s="240"/>
      <c r="N1296" s="241"/>
      <c r="O1296" s="241"/>
      <c r="P1296" s="241"/>
      <c r="Q1296" s="241"/>
      <c r="R1296" s="241"/>
      <c r="S1296" s="241"/>
      <c r="T1296" s="242"/>
      <c r="AT1296" s="243" t="s">
        <v>160</v>
      </c>
      <c r="AU1296" s="243" t="s">
        <v>83</v>
      </c>
      <c r="AV1296" s="16" t="s">
        <v>168</v>
      </c>
      <c r="AW1296" s="16" t="s">
        <v>34</v>
      </c>
      <c r="AX1296" s="16" t="s">
        <v>73</v>
      </c>
      <c r="AY1296" s="243" t="s">
        <v>150</v>
      </c>
    </row>
    <row r="1297" spans="1:65" s="15" customFormat="1" ht="11.25">
      <c r="B1297" s="213"/>
      <c r="C1297" s="214"/>
      <c r="D1297" s="192" t="s">
        <v>160</v>
      </c>
      <c r="E1297" s="215" t="s">
        <v>21</v>
      </c>
      <c r="F1297" s="216" t="s">
        <v>1453</v>
      </c>
      <c r="G1297" s="214"/>
      <c r="H1297" s="215" t="s">
        <v>21</v>
      </c>
      <c r="I1297" s="217"/>
      <c r="J1297" s="214"/>
      <c r="K1297" s="214"/>
      <c r="L1297" s="218"/>
      <c r="M1297" s="219"/>
      <c r="N1297" s="220"/>
      <c r="O1297" s="220"/>
      <c r="P1297" s="220"/>
      <c r="Q1297" s="220"/>
      <c r="R1297" s="220"/>
      <c r="S1297" s="220"/>
      <c r="T1297" s="221"/>
      <c r="AT1297" s="222" t="s">
        <v>160</v>
      </c>
      <c r="AU1297" s="222" t="s">
        <v>83</v>
      </c>
      <c r="AV1297" s="15" t="s">
        <v>81</v>
      </c>
      <c r="AW1297" s="15" t="s">
        <v>34</v>
      </c>
      <c r="AX1297" s="15" t="s">
        <v>73</v>
      </c>
      <c r="AY1297" s="222" t="s">
        <v>150</v>
      </c>
    </row>
    <row r="1298" spans="1:65" s="13" customFormat="1" ht="11.25">
      <c r="B1298" s="190"/>
      <c r="C1298" s="191"/>
      <c r="D1298" s="192" t="s">
        <v>160</v>
      </c>
      <c r="E1298" s="193" t="s">
        <v>21</v>
      </c>
      <c r="F1298" s="194" t="s">
        <v>1454</v>
      </c>
      <c r="G1298" s="191"/>
      <c r="H1298" s="195">
        <v>1.1850000000000001</v>
      </c>
      <c r="I1298" s="196"/>
      <c r="J1298" s="191"/>
      <c r="K1298" s="191"/>
      <c r="L1298" s="197"/>
      <c r="M1298" s="198"/>
      <c r="N1298" s="199"/>
      <c r="O1298" s="199"/>
      <c r="P1298" s="199"/>
      <c r="Q1298" s="199"/>
      <c r="R1298" s="199"/>
      <c r="S1298" s="199"/>
      <c r="T1298" s="200"/>
      <c r="AT1298" s="201" t="s">
        <v>160</v>
      </c>
      <c r="AU1298" s="201" t="s">
        <v>83</v>
      </c>
      <c r="AV1298" s="13" t="s">
        <v>83</v>
      </c>
      <c r="AW1298" s="13" t="s">
        <v>34</v>
      </c>
      <c r="AX1298" s="13" t="s">
        <v>73</v>
      </c>
      <c r="AY1298" s="201" t="s">
        <v>150</v>
      </c>
    </row>
    <row r="1299" spans="1:65" s="14" customFormat="1" ht="11.25">
      <c r="B1299" s="202"/>
      <c r="C1299" s="203"/>
      <c r="D1299" s="192" t="s">
        <v>160</v>
      </c>
      <c r="E1299" s="204" t="s">
        <v>21</v>
      </c>
      <c r="F1299" s="205" t="s">
        <v>162</v>
      </c>
      <c r="G1299" s="203"/>
      <c r="H1299" s="206">
        <v>63.56</v>
      </c>
      <c r="I1299" s="207"/>
      <c r="J1299" s="203"/>
      <c r="K1299" s="203"/>
      <c r="L1299" s="208"/>
      <c r="M1299" s="209"/>
      <c r="N1299" s="210"/>
      <c r="O1299" s="210"/>
      <c r="P1299" s="210"/>
      <c r="Q1299" s="210"/>
      <c r="R1299" s="210"/>
      <c r="S1299" s="210"/>
      <c r="T1299" s="211"/>
      <c r="AT1299" s="212" t="s">
        <v>160</v>
      </c>
      <c r="AU1299" s="212" t="s">
        <v>83</v>
      </c>
      <c r="AV1299" s="14" t="s">
        <v>157</v>
      </c>
      <c r="AW1299" s="14" t="s">
        <v>34</v>
      </c>
      <c r="AX1299" s="14" t="s">
        <v>81</v>
      </c>
      <c r="AY1299" s="212" t="s">
        <v>150</v>
      </c>
    </row>
    <row r="1300" spans="1:65" s="2" customFormat="1" ht="24.2" customHeight="1">
      <c r="A1300" s="37"/>
      <c r="B1300" s="38"/>
      <c r="C1300" s="172" t="s">
        <v>866</v>
      </c>
      <c r="D1300" s="172" t="s">
        <v>152</v>
      </c>
      <c r="E1300" s="173" t="s">
        <v>1460</v>
      </c>
      <c r="F1300" s="174" t="s">
        <v>1461</v>
      </c>
      <c r="G1300" s="175" t="s">
        <v>182</v>
      </c>
      <c r="H1300" s="176">
        <v>1.1850000000000001</v>
      </c>
      <c r="I1300" s="177"/>
      <c r="J1300" s="178">
        <f>ROUND(I1300*H1300,2)</f>
        <v>0</v>
      </c>
      <c r="K1300" s="174" t="s">
        <v>156</v>
      </c>
      <c r="L1300" s="42"/>
      <c r="M1300" s="179" t="s">
        <v>21</v>
      </c>
      <c r="N1300" s="180" t="s">
        <v>44</v>
      </c>
      <c r="O1300" s="67"/>
      <c r="P1300" s="181">
        <f>O1300*H1300</f>
        <v>0</v>
      </c>
      <c r="Q1300" s="181">
        <v>0</v>
      </c>
      <c r="R1300" s="181">
        <f>Q1300*H1300</f>
        <v>0</v>
      </c>
      <c r="S1300" s="181">
        <v>0</v>
      </c>
      <c r="T1300" s="182">
        <f>S1300*H1300</f>
        <v>0</v>
      </c>
      <c r="U1300" s="37"/>
      <c r="V1300" s="37"/>
      <c r="W1300" s="37"/>
      <c r="X1300" s="37"/>
      <c r="Y1300" s="37"/>
      <c r="Z1300" s="37"/>
      <c r="AA1300" s="37"/>
      <c r="AB1300" s="37"/>
      <c r="AC1300" s="37"/>
      <c r="AD1300" s="37"/>
      <c r="AE1300" s="37"/>
      <c r="AR1300" s="183" t="s">
        <v>202</v>
      </c>
      <c r="AT1300" s="183" t="s">
        <v>152</v>
      </c>
      <c r="AU1300" s="183" t="s">
        <v>83</v>
      </c>
      <c r="AY1300" s="20" t="s">
        <v>150</v>
      </c>
      <c r="BE1300" s="184">
        <f>IF(N1300="základní",J1300,0)</f>
        <v>0</v>
      </c>
      <c r="BF1300" s="184">
        <f>IF(N1300="snížená",J1300,0)</f>
        <v>0</v>
      </c>
      <c r="BG1300" s="184">
        <f>IF(N1300="zákl. přenesená",J1300,0)</f>
        <v>0</v>
      </c>
      <c r="BH1300" s="184">
        <f>IF(N1300="sníž. přenesená",J1300,0)</f>
        <v>0</v>
      </c>
      <c r="BI1300" s="184">
        <f>IF(N1300="nulová",J1300,0)</f>
        <v>0</v>
      </c>
      <c r="BJ1300" s="20" t="s">
        <v>81</v>
      </c>
      <c r="BK1300" s="184">
        <f>ROUND(I1300*H1300,2)</f>
        <v>0</v>
      </c>
      <c r="BL1300" s="20" t="s">
        <v>202</v>
      </c>
      <c r="BM1300" s="183" t="s">
        <v>1462</v>
      </c>
    </row>
    <row r="1301" spans="1:65" s="2" customFormat="1" ht="11.25">
      <c r="A1301" s="37"/>
      <c r="B1301" s="38"/>
      <c r="C1301" s="39"/>
      <c r="D1301" s="185" t="s">
        <v>158</v>
      </c>
      <c r="E1301" s="39"/>
      <c r="F1301" s="186" t="s">
        <v>1463</v>
      </c>
      <c r="G1301" s="39"/>
      <c r="H1301" s="39"/>
      <c r="I1301" s="187"/>
      <c r="J1301" s="39"/>
      <c r="K1301" s="39"/>
      <c r="L1301" s="42"/>
      <c r="M1301" s="188"/>
      <c r="N1301" s="189"/>
      <c r="O1301" s="67"/>
      <c r="P1301" s="67"/>
      <c r="Q1301" s="67"/>
      <c r="R1301" s="67"/>
      <c r="S1301" s="67"/>
      <c r="T1301" s="68"/>
      <c r="U1301" s="37"/>
      <c r="V1301" s="37"/>
      <c r="W1301" s="37"/>
      <c r="X1301" s="37"/>
      <c r="Y1301" s="37"/>
      <c r="Z1301" s="37"/>
      <c r="AA1301" s="37"/>
      <c r="AB1301" s="37"/>
      <c r="AC1301" s="37"/>
      <c r="AD1301" s="37"/>
      <c r="AE1301" s="37"/>
      <c r="AT1301" s="20" t="s">
        <v>158</v>
      </c>
      <c r="AU1301" s="20" t="s">
        <v>83</v>
      </c>
    </row>
    <row r="1302" spans="1:65" s="15" customFormat="1" ht="11.25">
      <c r="B1302" s="213"/>
      <c r="C1302" s="214"/>
      <c r="D1302" s="192" t="s">
        <v>160</v>
      </c>
      <c r="E1302" s="215" t="s">
        <v>21</v>
      </c>
      <c r="F1302" s="216" t="s">
        <v>1453</v>
      </c>
      <c r="G1302" s="214"/>
      <c r="H1302" s="215" t="s">
        <v>21</v>
      </c>
      <c r="I1302" s="217"/>
      <c r="J1302" s="214"/>
      <c r="K1302" s="214"/>
      <c r="L1302" s="218"/>
      <c r="M1302" s="219"/>
      <c r="N1302" s="220"/>
      <c r="O1302" s="220"/>
      <c r="P1302" s="220"/>
      <c r="Q1302" s="220"/>
      <c r="R1302" s="220"/>
      <c r="S1302" s="220"/>
      <c r="T1302" s="221"/>
      <c r="AT1302" s="222" t="s">
        <v>160</v>
      </c>
      <c r="AU1302" s="222" t="s">
        <v>83</v>
      </c>
      <c r="AV1302" s="15" t="s">
        <v>81</v>
      </c>
      <c r="AW1302" s="15" t="s">
        <v>34</v>
      </c>
      <c r="AX1302" s="15" t="s">
        <v>73</v>
      </c>
      <c r="AY1302" s="222" t="s">
        <v>150</v>
      </c>
    </row>
    <row r="1303" spans="1:65" s="13" customFormat="1" ht="11.25">
      <c r="B1303" s="190"/>
      <c r="C1303" s="191"/>
      <c r="D1303" s="192" t="s">
        <v>160</v>
      </c>
      <c r="E1303" s="193" t="s">
        <v>21</v>
      </c>
      <c r="F1303" s="194" t="s">
        <v>1454</v>
      </c>
      <c r="G1303" s="191"/>
      <c r="H1303" s="195">
        <v>1.1850000000000001</v>
      </c>
      <c r="I1303" s="196"/>
      <c r="J1303" s="191"/>
      <c r="K1303" s="191"/>
      <c r="L1303" s="197"/>
      <c r="M1303" s="198"/>
      <c r="N1303" s="199"/>
      <c r="O1303" s="199"/>
      <c r="P1303" s="199"/>
      <c r="Q1303" s="199"/>
      <c r="R1303" s="199"/>
      <c r="S1303" s="199"/>
      <c r="T1303" s="200"/>
      <c r="AT1303" s="201" t="s">
        <v>160</v>
      </c>
      <c r="AU1303" s="201" t="s">
        <v>83</v>
      </c>
      <c r="AV1303" s="13" t="s">
        <v>83</v>
      </c>
      <c r="AW1303" s="13" t="s">
        <v>34</v>
      </c>
      <c r="AX1303" s="13" t="s">
        <v>73</v>
      </c>
      <c r="AY1303" s="201" t="s">
        <v>150</v>
      </c>
    </row>
    <row r="1304" spans="1:65" s="14" customFormat="1" ht="11.25">
      <c r="B1304" s="202"/>
      <c r="C1304" s="203"/>
      <c r="D1304" s="192" t="s">
        <v>160</v>
      </c>
      <c r="E1304" s="204" t="s">
        <v>21</v>
      </c>
      <c r="F1304" s="205" t="s">
        <v>162</v>
      </c>
      <c r="G1304" s="203"/>
      <c r="H1304" s="206">
        <v>1.1850000000000001</v>
      </c>
      <c r="I1304" s="207"/>
      <c r="J1304" s="203"/>
      <c r="K1304" s="203"/>
      <c r="L1304" s="208"/>
      <c r="M1304" s="209"/>
      <c r="N1304" s="210"/>
      <c r="O1304" s="210"/>
      <c r="P1304" s="210"/>
      <c r="Q1304" s="210"/>
      <c r="R1304" s="210"/>
      <c r="S1304" s="210"/>
      <c r="T1304" s="211"/>
      <c r="AT1304" s="212" t="s">
        <v>160</v>
      </c>
      <c r="AU1304" s="212" t="s">
        <v>83</v>
      </c>
      <c r="AV1304" s="14" t="s">
        <v>157</v>
      </c>
      <c r="AW1304" s="14" t="s">
        <v>34</v>
      </c>
      <c r="AX1304" s="14" t="s">
        <v>81</v>
      </c>
      <c r="AY1304" s="212" t="s">
        <v>150</v>
      </c>
    </row>
    <row r="1305" spans="1:65" s="2" customFormat="1" ht="24.2" customHeight="1">
      <c r="A1305" s="37"/>
      <c r="B1305" s="38"/>
      <c r="C1305" s="172" t="s">
        <v>1464</v>
      </c>
      <c r="D1305" s="172" t="s">
        <v>152</v>
      </c>
      <c r="E1305" s="173" t="s">
        <v>1465</v>
      </c>
      <c r="F1305" s="174" t="s">
        <v>1466</v>
      </c>
      <c r="G1305" s="175" t="s">
        <v>182</v>
      </c>
      <c r="H1305" s="176">
        <v>1.1850000000000001</v>
      </c>
      <c r="I1305" s="177"/>
      <c r="J1305" s="178">
        <f>ROUND(I1305*H1305,2)</f>
        <v>0</v>
      </c>
      <c r="K1305" s="174" t="s">
        <v>156</v>
      </c>
      <c r="L1305" s="42"/>
      <c r="M1305" s="179" t="s">
        <v>21</v>
      </c>
      <c r="N1305" s="180" t="s">
        <v>44</v>
      </c>
      <c r="O1305" s="67"/>
      <c r="P1305" s="181">
        <f>O1305*H1305</f>
        <v>0</v>
      </c>
      <c r="Q1305" s="181">
        <v>0</v>
      </c>
      <c r="R1305" s="181">
        <f>Q1305*H1305</f>
        <v>0</v>
      </c>
      <c r="S1305" s="181">
        <v>0</v>
      </c>
      <c r="T1305" s="182">
        <f>S1305*H1305</f>
        <v>0</v>
      </c>
      <c r="U1305" s="37"/>
      <c r="V1305" s="37"/>
      <c r="W1305" s="37"/>
      <c r="X1305" s="37"/>
      <c r="Y1305" s="37"/>
      <c r="Z1305" s="37"/>
      <c r="AA1305" s="37"/>
      <c r="AB1305" s="37"/>
      <c r="AC1305" s="37"/>
      <c r="AD1305" s="37"/>
      <c r="AE1305" s="37"/>
      <c r="AR1305" s="183" t="s">
        <v>202</v>
      </c>
      <c r="AT1305" s="183" t="s">
        <v>152</v>
      </c>
      <c r="AU1305" s="183" t="s">
        <v>83</v>
      </c>
      <c r="AY1305" s="20" t="s">
        <v>150</v>
      </c>
      <c r="BE1305" s="184">
        <f>IF(N1305="základní",J1305,0)</f>
        <v>0</v>
      </c>
      <c r="BF1305" s="184">
        <f>IF(N1305="snížená",J1305,0)</f>
        <v>0</v>
      </c>
      <c r="BG1305" s="184">
        <f>IF(N1305="zákl. přenesená",J1305,0)</f>
        <v>0</v>
      </c>
      <c r="BH1305" s="184">
        <f>IF(N1305="sníž. přenesená",J1305,0)</f>
        <v>0</v>
      </c>
      <c r="BI1305" s="184">
        <f>IF(N1305="nulová",J1305,0)</f>
        <v>0</v>
      </c>
      <c r="BJ1305" s="20" t="s">
        <v>81</v>
      </c>
      <c r="BK1305" s="184">
        <f>ROUND(I1305*H1305,2)</f>
        <v>0</v>
      </c>
      <c r="BL1305" s="20" t="s">
        <v>202</v>
      </c>
      <c r="BM1305" s="183" t="s">
        <v>1467</v>
      </c>
    </row>
    <row r="1306" spans="1:65" s="2" customFormat="1" ht="11.25">
      <c r="A1306" s="37"/>
      <c r="B1306" s="38"/>
      <c r="C1306" s="39"/>
      <c r="D1306" s="185" t="s">
        <v>158</v>
      </c>
      <c r="E1306" s="39"/>
      <c r="F1306" s="186" t="s">
        <v>1468</v>
      </c>
      <c r="G1306" s="39"/>
      <c r="H1306" s="39"/>
      <c r="I1306" s="187"/>
      <c r="J1306" s="39"/>
      <c r="K1306" s="39"/>
      <c r="L1306" s="42"/>
      <c r="M1306" s="188"/>
      <c r="N1306" s="189"/>
      <c r="O1306" s="67"/>
      <c r="P1306" s="67"/>
      <c r="Q1306" s="67"/>
      <c r="R1306" s="67"/>
      <c r="S1306" s="67"/>
      <c r="T1306" s="68"/>
      <c r="U1306" s="37"/>
      <c r="V1306" s="37"/>
      <c r="W1306" s="37"/>
      <c r="X1306" s="37"/>
      <c r="Y1306" s="37"/>
      <c r="Z1306" s="37"/>
      <c r="AA1306" s="37"/>
      <c r="AB1306" s="37"/>
      <c r="AC1306" s="37"/>
      <c r="AD1306" s="37"/>
      <c r="AE1306" s="37"/>
      <c r="AT1306" s="20" t="s">
        <v>158</v>
      </c>
      <c r="AU1306" s="20" t="s">
        <v>83</v>
      </c>
    </row>
    <row r="1307" spans="1:65" s="15" customFormat="1" ht="11.25">
      <c r="B1307" s="213"/>
      <c r="C1307" s="214"/>
      <c r="D1307" s="192" t="s">
        <v>160</v>
      </c>
      <c r="E1307" s="215" t="s">
        <v>21</v>
      </c>
      <c r="F1307" s="216" t="s">
        <v>1453</v>
      </c>
      <c r="G1307" s="214"/>
      <c r="H1307" s="215" t="s">
        <v>21</v>
      </c>
      <c r="I1307" s="217"/>
      <c r="J1307" s="214"/>
      <c r="K1307" s="214"/>
      <c r="L1307" s="218"/>
      <c r="M1307" s="219"/>
      <c r="N1307" s="220"/>
      <c r="O1307" s="220"/>
      <c r="P1307" s="220"/>
      <c r="Q1307" s="220"/>
      <c r="R1307" s="220"/>
      <c r="S1307" s="220"/>
      <c r="T1307" s="221"/>
      <c r="AT1307" s="222" t="s">
        <v>160</v>
      </c>
      <c r="AU1307" s="222" t="s">
        <v>83</v>
      </c>
      <c r="AV1307" s="15" t="s">
        <v>81</v>
      </c>
      <c r="AW1307" s="15" t="s">
        <v>34</v>
      </c>
      <c r="AX1307" s="15" t="s">
        <v>73</v>
      </c>
      <c r="AY1307" s="222" t="s">
        <v>150</v>
      </c>
    </row>
    <row r="1308" spans="1:65" s="13" customFormat="1" ht="11.25">
      <c r="B1308" s="190"/>
      <c r="C1308" s="191"/>
      <c r="D1308" s="192" t="s">
        <v>160</v>
      </c>
      <c r="E1308" s="193" t="s">
        <v>21</v>
      </c>
      <c r="F1308" s="194" t="s">
        <v>1454</v>
      </c>
      <c r="G1308" s="191"/>
      <c r="H1308" s="195">
        <v>1.1850000000000001</v>
      </c>
      <c r="I1308" s="196"/>
      <c r="J1308" s="191"/>
      <c r="K1308" s="191"/>
      <c r="L1308" s="197"/>
      <c r="M1308" s="198"/>
      <c r="N1308" s="199"/>
      <c r="O1308" s="199"/>
      <c r="P1308" s="199"/>
      <c r="Q1308" s="199"/>
      <c r="R1308" s="199"/>
      <c r="S1308" s="199"/>
      <c r="T1308" s="200"/>
      <c r="AT1308" s="201" t="s">
        <v>160</v>
      </c>
      <c r="AU1308" s="201" t="s">
        <v>83</v>
      </c>
      <c r="AV1308" s="13" t="s">
        <v>83</v>
      </c>
      <c r="AW1308" s="13" t="s">
        <v>34</v>
      </c>
      <c r="AX1308" s="13" t="s">
        <v>73</v>
      </c>
      <c r="AY1308" s="201" t="s">
        <v>150</v>
      </c>
    </row>
    <row r="1309" spans="1:65" s="14" customFormat="1" ht="11.25">
      <c r="B1309" s="202"/>
      <c r="C1309" s="203"/>
      <c r="D1309" s="192" t="s">
        <v>160</v>
      </c>
      <c r="E1309" s="204" t="s">
        <v>21</v>
      </c>
      <c r="F1309" s="205" t="s">
        <v>162</v>
      </c>
      <c r="G1309" s="203"/>
      <c r="H1309" s="206">
        <v>1.1850000000000001</v>
      </c>
      <c r="I1309" s="207"/>
      <c r="J1309" s="203"/>
      <c r="K1309" s="203"/>
      <c r="L1309" s="208"/>
      <c r="M1309" s="209"/>
      <c r="N1309" s="210"/>
      <c r="O1309" s="210"/>
      <c r="P1309" s="210"/>
      <c r="Q1309" s="210"/>
      <c r="R1309" s="210"/>
      <c r="S1309" s="210"/>
      <c r="T1309" s="211"/>
      <c r="AT1309" s="212" t="s">
        <v>160</v>
      </c>
      <c r="AU1309" s="212" t="s">
        <v>83</v>
      </c>
      <c r="AV1309" s="14" t="s">
        <v>157</v>
      </c>
      <c r="AW1309" s="14" t="s">
        <v>34</v>
      </c>
      <c r="AX1309" s="14" t="s">
        <v>81</v>
      </c>
      <c r="AY1309" s="212" t="s">
        <v>150</v>
      </c>
    </row>
    <row r="1310" spans="1:65" s="2" customFormat="1" ht="24.2" customHeight="1">
      <c r="A1310" s="37"/>
      <c r="B1310" s="38"/>
      <c r="C1310" s="172" t="s">
        <v>870</v>
      </c>
      <c r="D1310" s="172" t="s">
        <v>152</v>
      </c>
      <c r="E1310" s="173" t="s">
        <v>1469</v>
      </c>
      <c r="F1310" s="174" t="s">
        <v>1470</v>
      </c>
      <c r="G1310" s="175" t="s">
        <v>182</v>
      </c>
      <c r="H1310" s="176">
        <v>264.86399999999998</v>
      </c>
      <c r="I1310" s="177"/>
      <c r="J1310" s="178">
        <f>ROUND(I1310*H1310,2)</f>
        <v>0</v>
      </c>
      <c r="K1310" s="174" t="s">
        <v>156</v>
      </c>
      <c r="L1310" s="42"/>
      <c r="M1310" s="179" t="s">
        <v>21</v>
      </c>
      <c r="N1310" s="180" t="s">
        <v>44</v>
      </c>
      <c r="O1310" s="67"/>
      <c r="P1310" s="181">
        <f>O1310*H1310</f>
        <v>0</v>
      </c>
      <c r="Q1310" s="181">
        <v>0</v>
      </c>
      <c r="R1310" s="181">
        <f>Q1310*H1310</f>
        <v>0</v>
      </c>
      <c r="S1310" s="181">
        <v>0</v>
      </c>
      <c r="T1310" s="182">
        <f>S1310*H1310</f>
        <v>0</v>
      </c>
      <c r="U1310" s="37"/>
      <c r="V1310" s="37"/>
      <c r="W1310" s="37"/>
      <c r="X1310" s="37"/>
      <c r="Y1310" s="37"/>
      <c r="Z1310" s="37"/>
      <c r="AA1310" s="37"/>
      <c r="AB1310" s="37"/>
      <c r="AC1310" s="37"/>
      <c r="AD1310" s="37"/>
      <c r="AE1310" s="37"/>
      <c r="AR1310" s="183" t="s">
        <v>202</v>
      </c>
      <c r="AT1310" s="183" t="s">
        <v>152</v>
      </c>
      <c r="AU1310" s="183" t="s">
        <v>83</v>
      </c>
      <c r="AY1310" s="20" t="s">
        <v>150</v>
      </c>
      <c r="BE1310" s="184">
        <f>IF(N1310="základní",J1310,0)</f>
        <v>0</v>
      </c>
      <c r="BF1310" s="184">
        <f>IF(N1310="snížená",J1310,0)</f>
        <v>0</v>
      </c>
      <c r="BG1310" s="184">
        <f>IF(N1310="zákl. přenesená",J1310,0)</f>
        <v>0</v>
      </c>
      <c r="BH1310" s="184">
        <f>IF(N1310="sníž. přenesená",J1310,0)</f>
        <v>0</v>
      </c>
      <c r="BI1310" s="184">
        <f>IF(N1310="nulová",J1310,0)</f>
        <v>0</v>
      </c>
      <c r="BJ1310" s="20" t="s">
        <v>81</v>
      </c>
      <c r="BK1310" s="184">
        <f>ROUND(I1310*H1310,2)</f>
        <v>0</v>
      </c>
      <c r="BL1310" s="20" t="s">
        <v>202</v>
      </c>
      <c r="BM1310" s="183" t="s">
        <v>1471</v>
      </c>
    </row>
    <row r="1311" spans="1:65" s="2" customFormat="1" ht="11.25">
      <c r="A1311" s="37"/>
      <c r="B1311" s="38"/>
      <c r="C1311" s="39"/>
      <c r="D1311" s="185" t="s">
        <v>158</v>
      </c>
      <c r="E1311" s="39"/>
      <c r="F1311" s="186" t="s">
        <v>1472</v>
      </c>
      <c r="G1311" s="39"/>
      <c r="H1311" s="39"/>
      <c r="I1311" s="187"/>
      <c r="J1311" s="39"/>
      <c r="K1311" s="39"/>
      <c r="L1311" s="42"/>
      <c r="M1311" s="188"/>
      <c r="N1311" s="189"/>
      <c r="O1311" s="67"/>
      <c r="P1311" s="67"/>
      <c r="Q1311" s="67"/>
      <c r="R1311" s="67"/>
      <c r="S1311" s="67"/>
      <c r="T1311" s="68"/>
      <c r="U1311" s="37"/>
      <c r="V1311" s="37"/>
      <c r="W1311" s="37"/>
      <c r="X1311" s="37"/>
      <c r="Y1311" s="37"/>
      <c r="Z1311" s="37"/>
      <c r="AA1311" s="37"/>
      <c r="AB1311" s="37"/>
      <c r="AC1311" s="37"/>
      <c r="AD1311" s="37"/>
      <c r="AE1311" s="37"/>
      <c r="AT1311" s="20" t="s">
        <v>158</v>
      </c>
      <c r="AU1311" s="20" t="s">
        <v>83</v>
      </c>
    </row>
    <row r="1312" spans="1:65" s="15" customFormat="1" ht="11.25">
      <c r="B1312" s="213"/>
      <c r="C1312" s="214"/>
      <c r="D1312" s="192" t="s">
        <v>160</v>
      </c>
      <c r="E1312" s="215" t="s">
        <v>21</v>
      </c>
      <c r="F1312" s="216" t="s">
        <v>313</v>
      </c>
      <c r="G1312" s="214"/>
      <c r="H1312" s="215" t="s">
        <v>21</v>
      </c>
      <c r="I1312" s="217"/>
      <c r="J1312" s="214"/>
      <c r="K1312" s="214"/>
      <c r="L1312" s="218"/>
      <c r="M1312" s="219"/>
      <c r="N1312" s="220"/>
      <c r="O1312" s="220"/>
      <c r="P1312" s="220"/>
      <c r="Q1312" s="220"/>
      <c r="R1312" s="220"/>
      <c r="S1312" s="220"/>
      <c r="T1312" s="221"/>
      <c r="AT1312" s="222" t="s">
        <v>160</v>
      </c>
      <c r="AU1312" s="222" t="s">
        <v>83</v>
      </c>
      <c r="AV1312" s="15" t="s">
        <v>81</v>
      </c>
      <c r="AW1312" s="15" t="s">
        <v>34</v>
      </c>
      <c r="AX1312" s="15" t="s">
        <v>73</v>
      </c>
      <c r="AY1312" s="222" t="s">
        <v>150</v>
      </c>
    </row>
    <row r="1313" spans="1:65" s="13" customFormat="1" ht="11.25">
      <c r="B1313" s="190"/>
      <c r="C1313" s="191"/>
      <c r="D1313" s="192" t="s">
        <v>160</v>
      </c>
      <c r="E1313" s="193" t="s">
        <v>21</v>
      </c>
      <c r="F1313" s="194" t="s">
        <v>1473</v>
      </c>
      <c r="G1313" s="191"/>
      <c r="H1313" s="195">
        <v>27.962</v>
      </c>
      <c r="I1313" s="196"/>
      <c r="J1313" s="191"/>
      <c r="K1313" s="191"/>
      <c r="L1313" s="197"/>
      <c r="M1313" s="198"/>
      <c r="N1313" s="199"/>
      <c r="O1313" s="199"/>
      <c r="P1313" s="199"/>
      <c r="Q1313" s="199"/>
      <c r="R1313" s="199"/>
      <c r="S1313" s="199"/>
      <c r="T1313" s="200"/>
      <c r="AT1313" s="201" t="s">
        <v>160</v>
      </c>
      <c r="AU1313" s="201" t="s">
        <v>83</v>
      </c>
      <c r="AV1313" s="13" t="s">
        <v>83</v>
      </c>
      <c r="AW1313" s="13" t="s">
        <v>34</v>
      </c>
      <c r="AX1313" s="13" t="s">
        <v>73</v>
      </c>
      <c r="AY1313" s="201" t="s">
        <v>150</v>
      </c>
    </row>
    <row r="1314" spans="1:65" s="13" customFormat="1" ht="11.25">
      <c r="B1314" s="190"/>
      <c r="C1314" s="191"/>
      <c r="D1314" s="192" t="s">
        <v>160</v>
      </c>
      <c r="E1314" s="193" t="s">
        <v>21</v>
      </c>
      <c r="F1314" s="194" t="s">
        <v>1474</v>
      </c>
      <c r="G1314" s="191"/>
      <c r="H1314" s="195">
        <v>19.84</v>
      </c>
      <c r="I1314" s="196"/>
      <c r="J1314" s="191"/>
      <c r="K1314" s="191"/>
      <c r="L1314" s="197"/>
      <c r="M1314" s="198"/>
      <c r="N1314" s="199"/>
      <c r="O1314" s="199"/>
      <c r="P1314" s="199"/>
      <c r="Q1314" s="199"/>
      <c r="R1314" s="199"/>
      <c r="S1314" s="199"/>
      <c r="T1314" s="200"/>
      <c r="AT1314" s="201" t="s">
        <v>160</v>
      </c>
      <c r="AU1314" s="201" t="s">
        <v>83</v>
      </c>
      <c r="AV1314" s="13" t="s">
        <v>83</v>
      </c>
      <c r="AW1314" s="13" t="s">
        <v>34</v>
      </c>
      <c r="AX1314" s="13" t="s">
        <v>73</v>
      </c>
      <c r="AY1314" s="201" t="s">
        <v>150</v>
      </c>
    </row>
    <row r="1315" spans="1:65" s="13" customFormat="1" ht="11.25">
      <c r="B1315" s="190"/>
      <c r="C1315" s="191"/>
      <c r="D1315" s="192" t="s">
        <v>160</v>
      </c>
      <c r="E1315" s="193" t="s">
        <v>21</v>
      </c>
      <c r="F1315" s="194" t="s">
        <v>1475</v>
      </c>
      <c r="G1315" s="191"/>
      <c r="H1315" s="195">
        <v>18.786000000000001</v>
      </c>
      <c r="I1315" s="196"/>
      <c r="J1315" s="191"/>
      <c r="K1315" s="191"/>
      <c r="L1315" s="197"/>
      <c r="M1315" s="198"/>
      <c r="N1315" s="199"/>
      <c r="O1315" s="199"/>
      <c r="P1315" s="199"/>
      <c r="Q1315" s="199"/>
      <c r="R1315" s="199"/>
      <c r="S1315" s="199"/>
      <c r="T1315" s="200"/>
      <c r="AT1315" s="201" t="s">
        <v>160</v>
      </c>
      <c r="AU1315" s="201" t="s">
        <v>83</v>
      </c>
      <c r="AV1315" s="13" t="s">
        <v>83</v>
      </c>
      <c r="AW1315" s="13" t="s">
        <v>34</v>
      </c>
      <c r="AX1315" s="13" t="s">
        <v>73</v>
      </c>
      <c r="AY1315" s="201" t="s">
        <v>150</v>
      </c>
    </row>
    <row r="1316" spans="1:65" s="13" customFormat="1" ht="11.25">
      <c r="B1316" s="190"/>
      <c r="C1316" s="191"/>
      <c r="D1316" s="192" t="s">
        <v>160</v>
      </c>
      <c r="E1316" s="193" t="s">
        <v>21</v>
      </c>
      <c r="F1316" s="194" t="s">
        <v>1476</v>
      </c>
      <c r="G1316" s="191"/>
      <c r="H1316" s="195">
        <v>50.716000000000001</v>
      </c>
      <c r="I1316" s="196"/>
      <c r="J1316" s="191"/>
      <c r="K1316" s="191"/>
      <c r="L1316" s="197"/>
      <c r="M1316" s="198"/>
      <c r="N1316" s="199"/>
      <c r="O1316" s="199"/>
      <c r="P1316" s="199"/>
      <c r="Q1316" s="199"/>
      <c r="R1316" s="199"/>
      <c r="S1316" s="199"/>
      <c r="T1316" s="200"/>
      <c r="AT1316" s="201" t="s">
        <v>160</v>
      </c>
      <c r="AU1316" s="201" t="s">
        <v>83</v>
      </c>
      <c r="AV1316" s="13" t="s">
        <v>83</v>
      </c>
      <c r="AW1316" s="13" t="s">
        <v>34</v>
      </c>
      <c r="AX1316" s="13" t="s">
        <v>73</v>
      </c>
      <c r="AY1316" s="201" t="s">
        <v>150</v>
      </c>
    </row>
    <row r="1317" spans="1:65" s="13" customFormat="1" ht="11.25">
      <c r="B1317" s="190"/>
      <c r="C1317" s="191"/>
      <c r="D1317" s="192" t="s">
        <v>160</v>
      </c>
      <c r="E1317" s="193" t="s">
        <v>21</v>
      </c>
      <c r="F1317" s="194" t="s">
        <v>343</v>
      </c>
      <c r="G1317" s="191"/>
      <c r="H1317" s="195">
        <v>17.98</v>
      </c>
      <c r="I1317" s="196"/>
      <c r="J1317" s="191"/>
      <c r="K1317" s="191"/>
      <c r="L1317" s="197"/>
      <c r="M1317" s="198"/>
      <c r="N1317" s="199"/>
      <c r="O1317" s="199"/>
      <c r="P1317" s="199"/>
      <c r="Q1317" s="199"/>
      <c r="R1317" s="199"/>
      <c r="S1317" s="199"/>
      <c r="T1317" s="200"/>
      <c r="AT1317" s="201" t="s">
        <v>160</v>
      </c>
      <c r="AU1317" s="201" t="s">
        <v>83</v>
      </c>
      <c r="AV1317" s="13" t="s">
        <v>83</v>
      </c>
      <c r="AW1317" s="13" t="s">
        <v>34</v>
      </c>
      <c r="AX1317" s="13" t="s">
        <v>73</v>
      </c>
      <c r="AY1317" s="201" t="s">
        <v>150</v>
      </c>
    </row>
    <row r="1318" spans="1:65" s="13" customFormat="1" ht="11.25">
      <c r="B1318" s="190"/>
      <c r="C1318" s="191"/>
      <c r="D1318" s="192" t="s">
        <v>160</v>
      </c>
      <c r="E1318" s="193" t="s">
        <v>21</v>
      </c>
      <c r="F1318" s="194" t="s">
        <v>1477</v>
      </c>
      <c r="G1318" s="191"/>
      <c r="H1318" s="195">
        <v>19.995000000000001</v>
      </c>
      <c r="I1318" s="196"/>
      <c r="J1318" s="191"/>
      <c r="K1318" s="191"/>
      <c r="L1318" s="197"/>
      <c r="M1318" s="198"/>
      <c r="N1318" s="199"/>
      <c r="O1318" s="199"/>
      <c r="P1318" s="199"/>
      <c r="Q1318" s="199"/>
      <c r="R1318" s="199"/>
      <c r="S1318" s="199"/>
      <c r="T1318" s="200"/>
      <c r="AT1318" s="201" t="s">
        <v>160</v>
      </c>
      <c r="AU1318" s="201" t="s">
        <v>83</v>
      </c>
      <c r="AV1318" s="13" t="s">
        <v>83</v>
      </c>
      <c r="AW1318" s="13" t="s">
        <v>34</v>
      </c>
      <c r="AX1318" s="13" t="s">
        <v>73</v>
      </c>
      <c r="AY1318" s="201" t="s">
        <v>150</v>
      </c>
    </row>
    <row r="1319" spans="1:65" s="13" customFormat="1" ht="11.25">
      <c r="B1319" s="190"/>
      <c r="C1319" s="191"/>
      <c r="D1319" s="192" t="s">
        <v>160</v>
      </c>
      <c r="E1319" s="193" t="s">
        <v>21</v>
      </c>
      <c r="F1319" s="194" t="s">
        <v>1478</v>
      </c>
      <c r="G1319" s="191"/>
      <c r="H1319" s="195">
        <v>57.97</v>
      </c>
      <c r="I1319" s="196"/>
      <c r="J1319" s="191"/>
      <c r="K1319" s="191"/>
      <c r="L1319" s="197"/>
      <c r="M1319" s="198"/>
      <c r="N1319" s="199"/>
      <c r="O1319" s="199"/>
      <c r="P1319" s="199"/>
      <c r="Q1319" s="199"/>
      <c r="R1319" s="199"/>
      <c r="S1319" s="199"/>
      <c r="T1319" s="200"/>
      <c r="AT1319" s="201" t="s">
        <v>160</v>
      </c>
      <c r="AU1319" s="201" t="s">
        <v>83</v>
      </c>
      <c r="AV1319" s="13" t="s">
        <v>83</v>
      </c>
      <c r="AW1319" s="13" t="s">
        <v>34</v>
      </c>
      <c r="AX1319" s="13" t="s">
        <v>73</v>
      </c>
      <c r="AY1319" s="201" t="s">
        <v>150</v>
      </c>
    </row>
    <row r="1320" spans="1:65" s="13" customFormat="1" ht="11.25">
      <c r="B1320" s="190"/>
      <c r="C1320" s="191"/>
      <c r="D1320" s="192" t="s">
        <v>160</v>
      </c>
      <c r="E1320" s="193" t="s">
        <v>21</v>
      </c>
      <c r="F1320" s="194" t="s">
        <v>1479</v>
      </c>
      <c r="G1320" s="191"/>
      <c r="H1320" s="195">
        <v>51.615000000000002</v>
      </c>
      <c r="I1320" s="196"/>
      <c r="J1320" s="191"/>
      <c r="K1320" s="191"/>
      <c r="L1320" s="197"/>
      <c r="M1320" s="198"/>
      <c r="N1320" s="199"/>
      <c r="O1320" s="199"/>
      <c r="P1320" s="199"/>
      <c r="Q1320" s="199"/>
      <c r="R1320" s="199"/>
      <c r="S1320" s="199"/>
      <c r="T1320" s="200"/>
      <c r="AT1320" s="201" t="s">
        <v>160</v>
      </c>
      <c r="AU1320" s="201" t="s">
        <v>83</v>
      </c>
      <c r="AV1320" s="13" t="s">
        <v>83</v>
      </c>
      <c r="AW1320" s="13" t="s">
        <v>34</v>
      </c>
      <c r="AX1320" s="13" t="s">
        <v>73</v>
      </c>
      <c r="AY1320" s="201" t="s">
        <v>150</v>
      </c>
    </row>
    <row r="1321" spans="1:65" s="14" customFormat="1" ht="11.25">
      <c r="B1321" s="202"/>
      <c r="C1321" s="203"/>
      <c r="D1321" s="192" t="s">
        <v>160</v>
      </c>
      <c r="E1321" s="204" t="s">
        <v>21</v>
      </c>
      <c r="F1321" s="205" t="s">
        <v>162</v>
      </c>
      <c r="G1321" s="203"/>
      <c r="H1321" s="206">
        <v>264.86399999999998</v>
      </c>
      <c r="I1321" s="207"/>
      <c r="J1321" s="203"/>
      <c r="K1321" s="203"/>
      <c r="L1321" s="208"/>
      <c r="M1321" s="209"/>
      <c r="N1321" s="210"/>
      <c r="O1321" s="210"/>
      <c r="P1321" s="210"/>
      <c r="Q1321" s="210"/>
      <c r="R1321" s="210"/>
      <c r="S1321" s="210"/>
      <c r="T1321" s="211"/>
      <c r="AT1321" s="212" t="s">
        <v>160</v>
      </c>
      <c r="AU1321" s="212" t="s">
        <v>83</v>
      </c>
      <c r="AV1321" s="14" t="s">
        <v>157</v>
      </c>
      <c r="AW1321" s="14" t="s">
        <v>34</v>
      </c>
      <c r="AX1321" s="14" t="s">
        <v>81</v>
      </c>
      <c r="AY1321" s="212" t="s">
        <v>150</v>
      </c>
    </row>
    <row r="1322" spans="1:65" s="2" customFormat="1" ht="37.9" customHeight="1">
      <c r="A1322" s="37"/>
      <c r="B1322" s="38"/>
      <c r="C1322" s="172" t="s">
        <v>1480</v>
      </c>
      <c r="D1322" s="172" t="s">
        <v>152</v>
      </c>
      <c r="E1322" s="173" t="s">
        <v>1481</v>
      </c>
      <c r="F1322" s="174" t="s">
        <v>1482</v>
      </c>
      <c r="G1322" s="175" t="s">
        <v>182</v>
      </c>
      <c r="H1322" s="176">
        <v>264.86399999999998</v>
      </c>
      <c r="I1322" s="177"/>
      <c r="J1322" s="178">
        <f>ROUND(I1322*H1322,2)</f>
        <v>0</v>
      </c>
      <c r="K1322" s="174" t="s">
        <v>156</v>
      </c>
      <c r="L1322" s="42"/>
      <c r="M1322" s="179" t="s">
        <v>21</v>
      </c>
      <c r="N1322" s="180" t="s">
        <v>44</v>
      </c>
      <c r="O1322" s="67"/>
      <c r="P1322" s="181">
        <f>O1322*H1322</f>
        <v>0</v>
      </c>
      <c r="Q1322" s="181">
        <v>0</v>
      </c>
      <c r="R1322" s="181">
        <f>Q1322*H1322</f>
        <v>0</v>
      </c>
      <c r="S1322" s="181">
        <v>0</v>
      </c>
      <c r="T1322" s="182">
        <f>S1322*H1322</f>
        <v>0</v>
      </c>
      <c r="U1322" s="37"/>
      <c r="V1322" s="37"/>
      <c r="W1322" s="37"/>
      <c r="X1322" s="37"/>
      <c r="Y1322" s="37"/>
      <c r="Z1322" s="37"/>
      <c r="AA1322" s="37"/>
      <c r="AB1322" s="37"/>
      <c r="AC1322" s="37"/>
      <c r="AD1322" s="37"/>
      <c r="AE1322" s="37"/>
      <c r="AR1322" s="183" t="s">
        <v>202</v>
      </c>
      <c r="AT1322" s="183" t="s">
        <v>152</v>
      </c>
      <c r="AU1322" s="183" t="s">
        <v>83</v>
      </c>
      <c r="AY1322" s="20" t="s">
        <v>150</v>
      </c>
      <c r="BE1322" s="184">
        <f>IF(N1322="základní",J1322,0)</f>
        <v>0</v>
      </c>
      <c r="BF1322" s="184">
        <f>IF(N1322="snížená",J1322,0)</f>
        <v>0</v>
      </c>
      <c r="BG1322" s="184">
        <f>IF(N1322="zákl. přenesená",J1322,0)</f>
        <v>0</v>
      </c>
      <c r="BH1322" s="184">
        <f>IF(N1322="sníž. přenesená",J1322,0)</f>
        <v>0</v>
      </c>
      <c r="BI1322" s="184">
        <f>IF(N1322="nulová",J1322,0)</f>
        <v>0</v>
      </c>
      <c r="BJ1322" s="20" t="s">
        <v>81</v>
      </c>
      <c r="BK1322" s="184">
        <f>ROUND(I1322*H1322,2)</f>
        <v>0</v>
      </c>
      <c r="BL1322" s="20" t="s">
        <v>202</v>
      </c>
      <c r="BM1322" s="183" t="s">
        <v>1483</v>
      </c>
    </row>
    <row r="1323" spans="1:65" s="2" customFormat="1" ht="11.25">
      <c r="A1323" s="37"/>
      <c r="B1323" s="38"/>
      <c r="C1323" s="39"/>
      <c r="D1323" s="185" t="s">
        <v>158</v>
      </c>
      <c r="E1323" s="39"/>
      <c r="F1323" s="186" t="s">
        <v>1484</v>
      </c>
      <c r="G1323" s="39"/>
      <c r="H1323" s="39"/>
      <c r="I1323" s="187"/>
      <c r="J1323" s="39"/>
      <c r="K1323" s="39"/>
      <c r="L1323" s="42"/>
      <c r="M1323" s="188"/>
      <c r="N1323" s="189"/>
      <c r="O1323" s="67"/>
      <c r="P1323" s="67"/>
      <c r="Q1323" s="67"/>
      <c r="R1323" s="67"/>
      <c r="S1323" s="67"/>
      <c r="T1323" s="68"/>
      <c r="U1323" s="37"/>
      <c r="V1323" s="37"/>
      <c r="W1323" s="37"/>
      <c r="X1323" s="37"/>
      <c r="Y1323" s="37"/>
      <c r="Z1323" s="37"/>
      <c r="AA1323" s="37"/>
      <c r="AB1323" s="37"/>
      <c r="AC1323" s="37"/>
      <c r="AD1323" s="37"/>
      <c r="AE1323" s="37"/>
      <c r="AT1323" s="20" t="s">
        <v>158</v>
      </c>
      <c r="AU1323" s="20" t="s">
        <v>83</v>
      </c>
    </row>
    <row r="1324" spans="1:65" s="2" customFormat="1" ht="49.15" customHeight="1">
      <c r="A1324" s="37"/>
      <c r="B1324" s="38"/>
      <c r="C1324" s="172" t="s">
        <v>877</v>
      </c>
      <c r="D1324" s="172" t="s">
        <v>152</v>
      </c>
      <c r="E1324" s="173" t="s">
        <v>1485</v>
      </c>
      <c r="F1324" s="174" t="s">
        <v>1486</v>
      </c>
      <c r="G1324" s="175" t="s">
        <v>182</v>
      </c>
      <c r="H1324" s="176">
        <v>264.86399999999998</v>
      </c>
      <c r="I1324" s="177"/>
      <c r="J1324" s="178">
        <f>ROUND(I1324*H1324,2)</f>
        <v>0</v>
      </c>
      <c r="K1324" s="174" t="s">
        <v>284</v>
      </c>
      <c r="L1324" s="42"/>
      <c r="M1324" s="179" t="s">
        <v>21</v>
      </c>
      <c r="N1324" s="180" t="s">
        <v>44</v>
      </c>
      <c r="O1324" s="67"/>
      <c r="P1324" s="181">
        <f>O1324*H1324</f>
        <v>0</v>
      </c>
      <c r="Q1324" s="181">
        <v>0</v>
      </c>
      <c r="R1324" s="181">
        <f>Q1324*H1324</f>
        <v>0</v>
      </c>
      <c r="S1324" s="181">
        <v>0</v>
      </c>
      <c r="T1324" s="182">
        <f>S1324*H1324</f>
        <v>0</v>
      </c>
      <c r="U1324" s="37"/>
      <c r="V1324" s="37"/>
      <c r="W1324" s="37"/>
      <c r="X1324" s="37"/>
      <c r="Y1324" s="37"/>
      <c r="Z1324" s="37"/>
      <c r="AA1324" s="37"/>
      <c r="AB1324" s="37"/>
      <c r="AC1324" s="37"/>
      <c r="AD1324" s="37"/>
      <c r="AE1324" s="37"/>
      <c r="AR1324" s="183" t="s">
        <v>202</v>
      </c>
      <c r="AT1324" s="183" t="s">
        <v>152</v>
      </c>
      <c r="AU1324" s="183" t="s">
        <v>83</v>
      </c>
      <c r="AY1324" s="20" t="s">
        <v>150</v>
      </c>
      <c r="BE1324" s="184">
        <f>IF(N1324="základní",J1324,0)</f>
        <v>0</v>
      </c>
      <c r="BF1324" s="184">
        <f>IF(N1324="snížená",J1324,0)</f>
        <v>0</v>
      </c>
      <c r="BG1324" s="184">
        <f>IF(N1324="zákl. přenesená",J1324,0)</f>
        <v>0</v>
      </c>
      <c r="BH1324" s="184">
        <f>IF(N1324="sníž. přenesená",J1324,0)</f>
        <v>0</v>
      </c>
      <c r="BI1324" s="184">
        <f>IF(N1324="nulová",J1324,0)</f>
        <v>0</v>
      </c>
      <c r="BJ1324" s="20" t="s">
        <v>81</v>
      </c>
      <c r="BK1324" s="184">
        <f>ROUND(I1324*H1324,2)</f>
        <v>0</v>
      </c>
      <c r="BL1324" s="20" t="s">
        <v>202</v>
      </c>
      <c r="BM1324" s="183" t="s">
        <v>1487</v>
      </c>
    </row>
    <row r="1325" spans="1:65" s="15" customFormat="1" ht="11.25">
      <c r="B1325" s="213"/>
      <c r="C1325" s="214"/>
      <c r="D1325" s="192" t="s">
        <v>160</v>
      </c>
      <c r="E1325" s="215" t="s">
        <v>21</v>
      </c>
      <c r="F1325" s="216" t="s">
        <v>313</v>
      </c>
      <c r="G1325" s="214"/>
      <c r="H1325" s="215" t="s">
        <v>21</v>
      </c>
      <c r="I1325" s="217"/>
      <c r="J1325" s="214"/>
      <c r="K1325" s="214"/>
      <c r="L1325" s="218"/>
      <c r="M1325" s="219"/>
      <c r="N1325" s="220"/>
      <c r="O1325" s="220"/>
      <c r="P1325" s="220"/>
      <c r="Q1325" s="220"/>
      <c r="R1325" s="220"/>
      <c r="S1325" s="220"/>
      <c r="T1325" s="221"/>
      <c r="AT1325" s="222" t="s">
        <v>160</v>
      </c>
      <c r="AU1325" s="222" t="s">
        <v>83</v>
      </c>
      <c r="AV1325" s="15" t="s">
        <v>81</v>
      </c>
      <c r="AW1325" s="15" t="s">
        <v>34</v>
      </c>
      <c r="AX1325" s="15" t="s">
        <v>73</v>
      </c>
      <c r="AY1325" s="222" t="s">
        <v>150</v>
      </c>
    </row>
    <row r="1326" spans="1:65" s="13" customFormat="1" ht="11.25">
      <c r="B1326" s="190"/>
      <c r="C1326" s="191"/>
      <c r="D1326" s="192" t="s">
        <v>160</v>
      </c>
      <c r="E1326" s="193" t="s">
        <v>21</v>
      </c>
      <c r="F1326" s="194" t="s">
        <v>1473</v>
      </c>
      <c r="G1326" s="191"/>
      <c r="H1326" s="195">
        <v>27.962</v>
      </c>
      <c r="I1326" s="196"/>
      <c r="J1326" s="191"/>
      <c r="K1326" s="191"/>
      <c r="L1326" s="197"/>
      <c r="M1326" s="198"/>
      <c r="N1326" s="199"/>
      <c r="O1326" s="199"/>
      <c r="P1326" s="199"/>
      <c r="Q1326" s="199"/>
      <c r="R1326" s="199"/>
      <c r="S1326" s="199"/>
      <c r="T1326" s="200"/>
      <c r="AT1326" s="201" t="s">
        <v>160</v>
      </c>
      <c r="AU1326" s="201" t="s">
        <v>83</v>
      </c>
      <c r="AV1326" s="13" t="s">
        <v>83</v>
      </c>
      <c r="AW1326" s="13" t="s">
        <v>34</v>
      </c>
      <c r="AX1326" s="13" t="s">
        <v>73</v>
      </c>
      <c r="AY1326" s="201" t="s">
        <v>150</v>
      </c>
    </row>
    <row r="1327" spans="1:65" s="13" customFormat="1" ht="11.25">
      <c r="B1327" s="190"/>
      <c r="C1327" s="191"/>
      <c r="D1327" s="192" t="s">
        <v>160</v>
      </c>
      <c r="E1327" s="193" t="s">
        <v>21</v>
      </c>
      <c r="F1327" s="194" t="s">
        <v>1474</v>
      </c>
      <c r="G1327" s="191"/>
      <c r="H1327" s="195">
        <v>19.84</v>
      </c>
      <c r="I1327" s="196"/>
      <c r="J1327" s="191"/>
      <c r="K1327" s="191"/>
      <c r="L1327" s="197"/>
      <c r="M1327" s="198"/>
      <c r="N1327" s="199"/>
      <c r="O1327" s="199"/>
      <c r="P1327" s="199"/>
      <c r="Q1327" s="199"/>
      <c r="R1327" s="199"/>
      <c r="S1327" s="199"/>
      <c r="T1327" s="200"/>
      <c r="AT1327" s="201" t="s">
        <v>160</v>
      </c>
      <c r="AU1327" s="201" t="s">
        <v>83</v>
      </c>
      <c r="AV1327" s="13" t="s">
        <v>83</v>
      </c>
      <c r="AW1327" s="13" t="s">
        <v>34</v>
      </c>
      <c r="AX1327" s="13" t="s">
        <v>73</v>
      </c>
      <c r="AY1327" s="201" t="s">
        <v>150</v>
      </c>
    </row>
    <row r="1328" spans="1:65" s="13" customFormat="1" ht="11.25">
      <c r="B1328" s="190"/>
      <c r="C1328" s="191"/>
      <c r="D1328" s="192" t="s">
        <v>160</v>
      </c>
      <c r="E1328" s="193" t="s">
        <v>21</v>
      </c>
      <c r="F1328" s="194" t="s">
        <v>1475</v>
      </c>
      <c r="G1328" s="191"/>
      <c r="H1328" s="195">
        <v>18.786000000000001</v>
      </c>
      <c r="I1328" s="196"/>
      <c r="J1328" s="191"/>
      <c r="K1328" s="191"/>
      <c r="L1328" s="197"/>
      <c r="M1328" s="198"/>
      <c r="N1328" s="199"/>
      <c r="O1328" s="199"/>
      <c r="P1328" s="199"/>
      <c r="Q1328" s="199"/>
      <c r="R1328" s="199"/>
      <c r="S1328" s="199"/>
      <c r="T1328" s="200"/>
      <c r="AT1328" s="201" t="s">
        <v>160</v>
      </c>
      <c r="AU1328" s="201" t="s">
        <v>83</v>
      </c>
      <c r="AV1328" s="13" t="s">
        <v>83</v>
      </c>
      <c r="AW1328" s="13" t="s">
        <v>34</v>
      </c>
      <c r="AX1328" s="13" t="s">
        <v>73</v>
      </c>
      <c r="AY1328" s="201" t="s">
        <v>150</v>
      </c>
    </row>
    <row r="1329" spans="1:65" s="13" customFormat="1" ht="11.25">
      <c r="B1329" s="190"/>
      <c r="C1329" s="191"/>
      <c r="D1329" s="192" t="s">
        <v>160</v>
      </c>
      <c r="E1329" s="193" t="s">
        <v>21</v>
      </c>
      <c r="F1329" s="194" t="s">
        <v>1476</v>
      </c>
      <c r="G1329" s="191"/>
      <c r="H1329" s="195">
        <v>50.716000000000001</v>
      </c>
      <c r="I1329" s="196"/>
      <c r="J1329" s="191"/>
      <c r="K1329" s="191"/>
      <c r="L1329" s="197"/>
      <c r="M1329" s="198"/>
      <c r="N1329" s="199"/>
      <c r="O1329" s="199"/>
      <c r="P1329" s="199"/>
      <c r="Q1329" s="199"/>
      <c r="R1329" s="199"/>
      <c r="S1329" s="199"/>
      <c r="T1329" s="200"/>
      <c r="AT1329" s="201" t="s">
        <v>160</v>
      </c>
      <c r="AU1329" s="201" t="s">
        <v>83</v>
      </c>
      <c r="AV1329" s="13" t="s">
        <v>83</v>
      </c>
      <c r="AW1329" s="13" t="s">
        <v>34</v>
      </c>
      <c r="AX1329" s="13" t="s">
        <v>73</v>
      </c>
      <c r="AY1329" s="201" t="s">
        <v>150</v>
      </c>
    </row>
    <row r="1330" spans="1:65" s="13" customFormat="1" ht="11.25">
      <c r="B1330" s="190"/>
      <c r="C1330" s="191"/>
      <c r="D1330" s="192" t="s">
        <v>160</v>
      </c>
      <c r="E1330" s="193" t="s">
        <v>21</v>
      </c>
      <c r="F1330" s="194" t="s">
        <v>343</v>
      </c>
      <c r="G1330" s="191"/>
      <c r="H1330" s="195">
        <v>17.98</v>
      </c>
      <c r="I1330" s="196"/>
      <c r="J1330" s="191"/>
      <c r="K1330" s="191"/>
      <c r="L1330" s="197"/>
      <c r="M1330" s="198"/>
      <c r="N1330" s="199"/>
      <c r="O1330" s="199"/>
      <c r="P1330" s="199"/>
      <c r="Q1330" s="199"/>
      <c r="R1330" s="199"/>
      <c r="S1330" s="199"/>
      <c r="T1330" s="200"/>
      <c r="AT1330" s="201" t="s">
        <v>160</v>
      </c>
      <c r="AU1330" s="201" t="s">
        <v>83</v>
      </c>
      <c r="AV1330" s="13" t="s">
        <v>83</v>
      </c>
      <c r="AW1330" s="13" t="s">
        <v>34</v>
      </c>
      <c r="AX1330" s="13" t="s">
        <v>73</v>
      </c>
      <c r="AY1330" s="201" t="s">
        <v>150</v>
      </c>
    </row>
    <row r="1331" spans="1:65" s="13" customFormat="1" ht="11.25">
      <c r="B1331" s="190"/>
      <c r="C1331" s="191"/>
      <c r="D1331" s="192" t="s">
        <v>160</v>
      </c>
      <c r="E1331" s="193" t="s">
        <v>21</v>
      </c>
      <c r="F1331" s="194" t="s">
        <v>1477</v>
      </c>
      <c r="G1331" s="191"/>
      <c r="H1331" s="195">
        <v>19.995000000000001</v>
      </c>
      <c r="I1331" s="196"/>
      <c r="J1331" s="191"/>
      <c r="K1331" s="191"/>
      <c r="L1331" s="197"/>
      <c r="M1331" s="198"/>
      <c r="N1331" s="199"/>
      <c r="O1331" s="199"/>
      <c r="P1331" s="199"/>
      <c r="Q1331" s="199"/>
      <c r="R1331" s="199"/>
      <c r="S1331" s="199"/>
      <c r="T1331" s="200"/>
      <c r="AT1331" s="201" t="s">
        <v>160</v>
      </c>
      <c r="AU1331" s="201" t="s">
        <v>83</v>
      </c>
      <c r="AV1331" s="13" t="s">
        <v>83</v>
      </c>
      <c r="AW1331" s="13" t="s">
        <v>34</v>
      </c>
      <c r="AX1331" s="13" t="s">
        <v>73</v>
      </c>
      <c r="AY1331" s="201" t="s">
        <v>150</v>
      </c>
    </row>
    <row r="1332" spans="1:65" s="13" customFormat="1" ht="11.25">
      <c r="B1332" s="190"/>
      <c r="C1332" s="191"/>
      <c r="D1332" s="192" t="s">
        <v>160</v>
      </c>
      <c r="E1332" s="193" t="s">
        <v>21</v>
      </c>
      <c r="F1332" s="194" t="s">
        <v>1478</v>
      </c>
      <c r="G1332" s="191"/>
      <c r="H1332" s="195">
        <v>57.97</v>
      </c>
      <c r="I1332" s="196"/>
      <c r="J1332" s="191"/>
      <c r="K1332" s="191"/>
      <c r="L1332" s="197"/>
      <c r="M1332" s="198"/>
      <c r="N1332" s="199"/>
      <c r="O1332" s="199"/>
      <c r="P1332" s="199"/>
      <c r="Q1332" s="199"/>
      <c r="R1332" s="199"/>
      <c r="S1332" s="199"/>
      <c r="T1332" s="200"/>
      <c r="AT1332" s="201" t="s">
        <v>160</v>
      </c>
      <c r="AU1332" s="201" t="s">
        <v>83</v>
      </c>
      <c r="AV1332" s="13" t="s">
        <v>83</v>
      </c>
      <c r="AW1332" s="13" t="s">
        <v>34</v>
      </c>
      <c r="AX1332" s="13" t="s">
        <v>73</v>
      </c>
      <c r="AY1332" s="201" t="s">
        <v>150</v>
      </c>
    </row>
    <row r="1333" spans="1:65" s="13" customFormat="1" ht="11.25">
      <c r="B1333" s="190"/>
      <c r="C1333" s="191"/>
      <c r="D1333" s="192" t="s">
        <v>160</v>
      </c>
      <c r="E1333" s="193" t="s">
        <v>21</v>
      </c>
      <c r="F1333" s="194" t="s">
        <v>1479</v>
      </c>
      <c r="G1333" s="191"/>
      <c r="H1333" s="195">
        <v>51.615000000000002</v>
      </c>
      <c r="I1333" s="196"/>
      <c r="J1333" s="191"/>
      <c r="K1333" s="191"/>
      <c r="L1333" s="197"/>
      <c r="M1333" s="198"/>
      <c r="N1333" s="199"/>
      <c r="O1333" s="199"/>
      <c r="P1333" s="199"/>
      <c r="Q1333" s="199"/>
      <c r="R1333" s="199"/>
      <c r="S1333" s="199"/>
      <c r="T1333" s="200"/>
      <c r="AT1333" s="201" t="s">
        <v>160</v>
      </c>
      <c r="AU1333" s="201" t="s">
        <v>83</v>
      </c>
      <c r="AV1333" s="13" t="s">
        <v>83</v>
      </c>
      <c r="AW1333" s="13" t="s">
        <v>34</v>
      </c>
      <c r="AX1333" s="13" t="s">
        <v>73</v>
      </c>
      <c r="AY1333" s="201" t="s">
        <v>150</v>
      </c>
    </row>
    <row r="1334" spans="1:65" s="14" customFormat="1" ht="11.25">
      <c r="B1334" s="202"/>
      <c r="C1334" s="203"/>
      <c r="D1334" s="192" t="s">
        <v>160</v>
      </c>
      <c r="E1334" s="204" t="s">
        <v>21</v>
      </c>
      <c r="F1334" s="205" t="s">
        <v>162</v>
      </c>
      <c r="G1334" s="203"/>
      <c r="H1334" s="206">
        <v>264.86399999999998</v>
      </c>
      <c r="I1334" s="207"/>
      <c r="J1334" s="203"/>
      <c r="K1334" s="203"/>
      <c r="L1334" s="208"/>
      <c r="M1334" s="209"/>
      <c r="N1334" s="210"/>
      <c r="O1334" s="210"/>
      <c r="P1334" s="210"/>
      <c r="Q1334" s="210"/>
      <c r="R1334" s="210"/>
      <c r="S1334" s="210"/>
      <c r="T1334" s="211"/>
      <c r="AT1334" s="212" t="s">
        <v>160</v>
      </c>
      <c r="AU1334" s="212" t="s">
        <v>83</v>
      </c>
      <c r="AV1334" s="14" t="s">
        <v>157</v>
      </c>
      <c r="AW1334" s="14" t="s">
        <v>34</v>
      </c>
      <c r="AX1334" s="14" t="s">
        <v>81</v>
      </c>
      <c r="AY1334" s="212" t="s">
        <v>150</v>
      </c>
    </row>
    <row r="1335" spans="1:65" s="2" customFormat="1" ht="44.25" customHeight="1">
      <c r="A1335" s="37"/>
      <c r="B1335" s="38"/>
      <c r="C1335" s="172" t="s">
        <v>1488</v>
      </c>
      <c r="D1335" s="172" t="s">
        <v>152</v>
      </c>
      <c r="E1335" s="173" t="s">
        <v>1489</v>
      </c>
      <c r="F1335" s="174" t="s">
        <v>1490</v>
      </c>
      <c r="G1335" s="175" t="s">
        <v>182</v>
      </c>
      <c r="H1335" s="176">
        <v>264.86399999999998</v>
      </c>
      <c r="I1335" s="177"/>
      <c r="J1335" s="178">
        <f>ROUND(I1335*H1335,2)</f>
        <v>0</v>
      </c>
      <c r="K1335" s="174" t="s">
        <v>284</v>
      </c>
      <c r="L1335" s="42"/>
      <c r="M1335" s="179" t="s">
        <v>21</v>
      </c>
      <c r="N1335" s="180" t="s">
        <v>44</v>
      </c>
      <c r="O1335" s="67"/>
      <c r="P1335" s="181">
        <f>O1335*H1335</f>
        <v>0</v>
      </c>
      <c r="Q1335" s="181">
        <v>0</v>
      </c>
      <c r="R1335" s="181">
        <f>Q1335*H1335</f>
        <v>0</v>
      </c>
      <c r="S1335" s="181">
        <v>0</v>
      </c>
      <c r="T1335" s="182">
        <f>S1335*H1335</f>
        <v>0</v>
      </c>
      <c r="U1335" s="37"/>
      <c r="V1335" s="37"/>
      <c r="W1335" s="37"/>
      <c r="X1335" s="37"/>
      <c r="Y1335" s="37"/>
      <c r="Z1335" s="37"/>
      <c r="AA1335" s="37"/>
      <c r="AB1335" s="37"/>
      <c r="AC1335" s="37"/>
      <c r="AD1335" s="37"/>
      <c r="AE1335" s="37"/>
      <c r="AR1335" s="183" t="s">
        <v>202</v>
      </c>
      <c r="AT1335" s="183" t="s">
        <v>152</v>
      </c>
      <c r="AU1335" s="183" t="s">
        <v>83</v>
      </c>
      <c r="AY1335" s="20" t="s">
        <v>150</v>
      </c>
      <c r="BE1335" s="184">
        <f>IF(N1335="základní",J1335,0)</f>
        <v>0</v>
      </c>
      <c r="BF1335" s="184">
        <f>IF(N1335="snížená",J1335,0)</f>
        <v>0</v>
      </c>
      <c r="BG1335" s="184">
        <f>IF(N1335="zákl. přenesená",J1335,0)</f>
        <v>0</v>
      </c>
      <c r="BH1335" s="184">
        <f>IF(N1335="sníž. přenesená",J1335,0)</f>
        <v>0</v>
      </c>
      <c r="BI1335" s="184">
        <f>IF(N1335="nulová",J1335,0)</f>
        <v>0</v>
      </c>
      <c r="BJ1335" s="20" t="s">
        <v>81</v>
      </c>
      <c r="BK1335" s="184">
        <f>ROUND(I1335*H1335,2)</f>
        <v>0</v>
      </c>
      <c r="BL1335" s="20" t="s">
        <v>202</v>
      </c>
      <c r="BM1335" s="183" t="s">
        <v>1491</v>
      </c>
    </row>
    <row r="1336" spans="1:65" s="12" customFormat="1" ht="22.9" customHeight="1">
      <c r="B1336" s="156"/>
      <c r="C1336" s="157"/>
      <c r="D1336" s="158" t="s">
        <v>72</v>
      </c>
      <c r="E1336" s="170" t="s">
        <v>1492</v>
      </c>
      <c r="F1336" s="170" t="s">
        <v>1493</v>
      </c>
      <c r="G1336" s="157"/>
      <c r="H1336" s="157"/>
      <c r="I1336" s="160"/>
      <c r="J1336" s="171">
        <f>BK1336</f>
        <v>0</v>
      </c>
      <c r="K1336" s="157"/>
      <c r="L1336" s="162"/>
      <c r="M1336" s="163"/>
      <c r="N1336" s="164"/>
      <c r="O1336" s="164"/>
      <c r="P1336" s="165">
        <f>SUM(P1337:P1432)</f>
        <v>0</v>
      </c>
      <c r="Q1336" s="164"/>
      <c r="R1336" s="165">
        <f>SUM(R1337:R1432)</f>
        <v>0</v>
      </c>
      <c r="S1336" s="164"/>
      <c r="T1336" s="166">
        <f>SUM(T1337:T1432)</f>
        <v>0</v>
      </c>
      <c r="AR1336" s="167" t="s">
        <v>83</v>
      </c>
      <c r="AT1336" s="168" t="s">
        <v>72</v>
      </c>
      <c r="AU1336" s="168" t="s">
        <v>81</v>
      </c>
      <c r="AY1336" s="167" t="s">
        <v>150</v>
      </c>
      <c r="BK1336" s="169">
        <f>SUM(BK1337:BK1432)</f>
        <v>0</v>
      </c>
    </row>
    <row r="1337" spans="1:65" s="2" customFormat="1" ht="24.2" customHeight="1">
      <c r="A1337" s="37"/>
      <c r="B1337" s="38"/>
      <c r="C1337" s="172" t="s">
        <v>883</v>
      </c>
      <c r="D1337" s="172" t="s">
        <v>152</v>
      </c>
      <c r="E1337" s="173" t="s">
        <v>1494</v>
      </c>
      <c r="F1337" s="174" t="s">
        <v>1495</v>
      </c>
      <c r="G1337" s="175" t="s">
        <v>182</v>
      </c>
      <c r="H1337" s="176">
        <v>884.14099999999996</v>
      </c>
      <c r="I1337" s="177"/>
      <c r="J1337" s="178">
        <f>ROUND(I1337*H1337,2)</f>
        <v>0</v>
      </c>
      <c r="K1337" s="174" t="s">
        <v>156</v>
      </c>
      <c r="L1337" s="42"/>
      <c r="M1337" s="179" t="s">
        <v>21</v>
      </c>
      <c r="N1337" s="180" t="s">
        <v>44</v>
      </c>
      <c r="O1337" s="67"/>
      <c r="P1337" s="181">
        <f>O1337*H1337</f>
        <v>0</v>
      </c>
      <c r="Q1337" s="181">
        <v>0</v>
      </c>
      <c r="R1337" s="181">
        <f>Q1337*H1337</f>
        <v>0</v>
      </c>
      <c r="S1337" s="181">
        <v>0</v>
      </c>
      <c r="T1337" s="182">
        <f>S1337*H1337</f>
        <v>0</v>
      </c>
      <c r="U1337" s="37"/>
      <c r="V1337" s="37"/>
      <c r="W1337" s="37"/>
      <c r="X1337" s="37"/>
      <c r="Y1337" s="37"/>
      <c r="Z1337" s="37"/>
      <c r="AA1337" s="37"/>
      <c r="AB1337" s="37"/>
      <c r="AC1337" s="37"/>
      <c r="AD1337" s="37"/>
      <c r="AE1337" s="37"/>
      <c r="AR1337" s="183" t="s">
        <v>202</v>
      </c>
      <c r="AT1337" s="183" t="s">
        <v>152</v>
      </c>
      <c r="AU1337" s="183" t="s">
        <v>83</v>
      </c>
      <c r="AY1337" s="20" t="s">
        <v>150</v>
      </c>
      <c r="BE1337" s="184">
        <f>IF(N1337="základní",J1337,0)</f>
        <v>0</v>
      </c>
      <c r="BF1337" s="184">
        <f>IF(N1337="snížená",J1337,0)</f>
        <v>0</v>
      </c>
      <c r="BG1337" s="184">
        <f>IF(N1337="zákl. přenesená",J1337,0)</f>
        <v>0</v>
      </c>
      <c r="BH1337" s="184">
        <f>IF(N1337="sníž. přenesená",J1337,0)</f>
        <v>0</v>
      </c>
      <c r="BI1337" s="184">
        <f>IF(N1337="nulová",J1337,0)</f>
        <v>0</v>
      </c>
      <c r="BJ1337" s="20" t="s">
        <v>81</v>
      </c>
      <c r="BK1337" s="184">
        <f>ROUND(I1337*H1337,2)</f>
        <v>0</v>
      </c>
      <c r="BL1337" s="20" t="s">
        <v>202</v>
      </c>
      <c r="BM1337" s="183" t="s">
        <v>1496</v>
      </c>
    </row>
    <row r="1338" spans="1:65" s="2" customFormat="1" ht="11.25">
      <c r="A1338" s="37"/>
      <c r="B1338" s="38"/>
      <c r="C1338" s="39"/>
      <c r="D1338" s="185" t="s">
        <v>158</v>
      </c>
      <c r="E1338" s="39"/>
      <c r="F1338" s="186" t="s">
        <v>1497</v>
      </c>
      <c r="G1338" s="39"/>
      <c r="H1338" s="39"/>
      <c r="I1338" s="187"/>
      <c r="J1338" s="39"/>
      <c r="K1338" s="39"/>
      <c r="L1338" s="42"/>
      <c r="M1338" s="188"/>
      <c r="N1338" s="189"/>
      <c r="O1338" s="67"/>
      <c r="P1338" s="67"/>
      <c r="Q1338" s="67"/>
      <c r="R1338" s="67"/>
      <c r="S1338" s="67"/>
      <c r="T1338" s="68"/>
      <c r="U1338" s="37"/>
      <c r="V1338" s="37"/>
      <c r="W1338" s="37"/>
      <c r="X1338" s="37"/>
      <c r="Y1338" s="37"/>
      <c r="Z1338" s="37"/>
      <c r="AA1338" s="37"/>
      <c r="AB1338" s="37"/>
      <c r="AC1338" s="37"/>
      <c r="AD1338" s="37"/>
      <c r="AE1338" s="37"/>
      <c r="AT1338" s="20" t="s">
        <v>158</v>
      </c>
      <c r="AU1338" s="20" t="s">
        <v>83</v>
      </c>
    </row>
    <row r="1339" spans="1:65" s="15" customFormat="1" ht="11.25">
      <c r="B1339" s="213"/>
      <c r="C1339" s="214"/>
      <c r="D1339" s="192" t="s">
        <v>160</v>
      </c>
      <c r="E1339" s="215" t="s">
        <v>21</v>
      </c>
      <c r="F1339" s="216" t="s">
        <v>1498</v>
      </c>
      <c r="G1339" s="214"/>
      <c r="H1339" s="215" t="s">
        <v>21</v>
      </c>
      <c r="I1339" s="217"/>
      <c r="J1339" s="214"/>
      <c r="K1339" s="214"/>
      <c r="L1339" s="218"/>
      <c r="M1339" s="219"/>
      <c r="N1339" s="220"/>
      <c r="O1339" s="220"/>
      <c r="P1339" s="220"/>
      <c r="Q1339" s="220"/>
      <c r="R1339" s="220"/>
      <c r="S1339" s="220"/>
      <c r="T1339" s="221"/>
      <c r="AT1339" s="222" t="s">
        <v>160</v>
      </c>
      <c r="AU1339" s="222" t="s">
        <v>83</v>
      </c>
      <c r="AV1339" s="15" t="s">
        <v>81</v>
      </c>
      <c r="AW1339" s="15" t="s">
        <v>34</v>
      </c>
      <c r="AX1339" s="15" t="s">
        <v>73</v>
      </c>
      <c r="AY1339" s="222" t="s">
        <v>150</v>
      </c>
    </row>
    <row r="1340" spans="1:65" s="15" customFormat="1" ht="11.25">
      <c r="B1340" s="213"/>
      <c r="C1340" s="214"/>
      <c r="D1340" s="192" t="s">
        <v>160</v>
      </c>
      <c r="E1340" s="215" t="s">
        <v>21</v>
      </c>
      <c r="F1340" s="216" t="s">
        <v>185</v>
      </c>
      <c r="G1340" s="214"/>
      <c r="H1340" s="215" t="s">
        <v>21</v>
      </c>
      <c r="I1340" s="217"/>
      <c r="J1340" s="214"/>
      <c r="K1340" s="214"/>
      <c r="L1340" s="218"/>
      <c r="M1340" s="219"/>
      <c r="N1340" s="220"/>
      <c r="O1340" s="220"/>
      <c r="P1340" s="220"/>
      <c r="Q1340" s="220"/>
      <c r="R1340" s="220"/>
      <c r="S1340" s="220"/>
      <c r="T1340" s="221"/>
      <c r="AT1340" s="222" t="s">
        <v>160</v>
      </c>
      <c r="AU1340" s="222" t="s">
        <v>83</v>
      </c>
      <c r="AV1340" s="15" t="s">
        <v>81</v>
      </c>
      <c r="AW1340" s="15" t="s">
        <v>34</v>
      </c>
      <c r="AX1340" s="15" t="s">
        <v>73</v>
      </c>
      <c r="AY1340" s="222" t="s">
        <v>150</v>
      </c>
    </row>
    <row r="1341" spans="1:65" s="15" customFormat="1" ht="11.25">
      <c r="B1341" s="213"/>
      <c r="C1341" s="214"/>
      <c r="D1341" s="192" t="s">
        <v>160</v>
      </c>
      <c r="E1341" s="215" t="s">
        <v>21</v>
      </c>
      <c r="F1341" s="216" t="s">
        <v>926</v>
      </c>
      <c r="G1341" s="214"/>
      <c r="H1341" s="215" t="s">
        <v>21</v>
      </c>
      <c r="I1341" s="217"/>
      <c r="J1341" s="214"/>
      <c r="K1341" s="214"/>
      <c r="L1341" s="218"/>
      <c r="M1341" s="219"/>
      <c r="N1341" s="220"/>
      <c r="O1341" s="220"/>
      <c r="P1341" s="220"/>
      <c r="Q1341" s="220"/>
      <c r="R1341" s="220"/>
      <c r="S1341" s="220"/>
      <c r="T1341" s="221"/>
      <c r="AT1341" s="222" t="s">
        <v>160</v>
      </c>
      <c r="AU1341" s="222" t="s">
        <v>83</v>
      </c>
      <c r="AV1341" s="15" t="s">
        <v>81</v>
      </c>
      <c r="AW1341" s="15" t="s">
        <v>34</v>
      </c>
      <c r="AX1341" s="15" t="s">
        <v>73</v>
      </c>
      <c r="AY1341" s="222" t="s">
        <v>150</v>
      </c>
    </row>
    <row r="1342" spans="1:65" s="13" customFormat="1" ht="11.25">
      <c r="B1342" s="190"/>
      <c r="C1342" s="191"/>
      <c r="D1342" s="192" t="s">
        <v>160</v>
      </c>
      <c r="E1342" s="193" t="s">
        <v>21</v>
      </c>
      <c r="F1342" s="194" t="s">
        <v>927</v>
      </c>
      <c r="G1342" s="191"/>
      <c r="H1342" s="195">
        <v>2.093</v>
      </c>
      <c r="I1342" s="196"/>
      <c r="J1342" s="191"/>
      <c r="K1342" s="191"/>
      <c r="L1342" s="197"/>
      <c r="M1342" s="198"/>
      <c r="N1342" s="199"/>
      <c r="O1342" s="199"/>
      <c r="P1342" s="199"/>
      <c r="Q1342" s="199"/>
      <c r="R1342" s="199"/>
      <c r="S1342" s="199"/>
      <c r="T1342" s="200"/>
      <c r="AT1342" s="201" t="s">
        <v>160</v>
      </c>
      <c r="AU1342" s="201" t="s">
        <v>83</v>
      </c>
      <c r="AV1342" s="13" t="s">
        <v>83</v>
      </c>
      <c r="AW1342" s="13" t="s">
        <v>34</v>
      </c>
      <c r="AX1342" s="13" t="s">
        <v>73</v>
      </c>
      <c r="AY1342" s="201" t="s">
        <v>150</v>
      </c>
    </row>
    <row r="1343" spans="1:65" s="13" customFormat="1" ht="11.25">
      <c r="B1343" s="190"/>
      <c r="C1343" s="191"/>
      <c r="D1343" s="192" t="s">
        <v>160</v>
      </c>
      <c r="E1343" s="193" t="s">
        <v>21</v>
      </c>
      <c r="F1343" s="194" t="s">
        <v>928</v>
      </c>
      <c r="G1343" s="191"/>
      <c r="H1343" s="195">
        <v>2.5070000000000001</v>
      </c>
      <c r="I1343" s="196"/>
      <c r="J1343" s="191"/>
      <c r="K1343" s="191"/>
      <c r="L1343" s="197"/>
      <c r="M1343" s="198"/>
      <c r="N1343" s="199"/>
      <c r="O1343" s="199"/>
      <c r="P1343" s="199"/>
      <c r="Q1343" s="199"/>
      <c r="R1343" s="199"/>
      <c r="S1343" s="199"/>
      <c r="T1343" s="200"/>
      <c r="AT1343" s="201" t="s">
        <v>160</v>
      </c>
      <c r="AU1343" s="201" t="s">
        <v>83</v>
      </c>
      <c r="AV1343" s="13" t="s">
        <v>83</v>
      </c>
      <c r="AW1343" s="13" t="s">
        <v>34</v>
      </c>
      <c r="AX1343" s="13" t="s">
        <v>73</v>
      </c>
      <c r="AY1343" s="201" t="s">
        <v>150</v>
      </c>
    </row>
    <row r="1344" spans="1:65" s="16" customFormat="1" ht="11.25">
      <c r="B1344" s="233"/>
      <c r="C1344" s="234"/>
      <c r="D1344" s="192" t="s">
        <v>160</v>
      </c>
      <c r="E1344" s="235" t="s">
        <v>21</v>
      </c>
      <c r="F1344" s="236" t="s">
        <v>323</v>
      </c>
      <c r="G1344" s="234"/>
      <c r="H1344" s="237">
        <v>4.5999999999999996</v>
      </c>
      <c r="I1344" s="238"/>
      <c r="J1344" s="234"/>
      <c r="K1344" s="234"/>
      <c r="L1344" s="239"/>
      <c r="M1344" s="240"/>
      <c r="N1344" s="241"/>
      <c r="O1344" s="241"/>
      <c r="P1344" s="241"/>
      <c r="Q1344" s="241"/>
      <c r="R1344" s="241"/>
      <c r="S1344" s="241"/>
      <c r="T1344" s="242"/>
      <c r="AT1344" s="243" t="s">
        <v>160</v>
      </c>
      <c r="AU1344" s="243" t="s">
        <v>83</v>
      </c>
      <c r="AV1344" s="16" t="s">
        <v>168</v>
      </c>
      <c r="AW1344" s="16" t="s">
        <v>34</v>
      </c>
      <c r="AX1344" s="16" t="s">
        <v>73</v>
      </c>
      <c r="AY1344" s="243" t="s">
        <v>150</v>
      </c>
    </row>
    <row r="1345" spans="2:51" s="15" customFormat="1" ht="11.25">
      <c r="B1345" s="213"/>
      <c r="C1345" s="214"/>
      <c r="D1345" s="192" t="s">
        <v>160</v>
      </c>
      <c r="E1345" s="215" t="s">
        <v>21</v>
      </c>
      <c r="F1345" s="216" t="s">
        <v>1499</v>
      </c>
      <c r="G1345" s="214"/>
      <c r="H1345" s="215" t="s">
        <v>21</v>
      </c>
      <c r="I1345" s="217"/>
      <c r="J1345" s="214"/>
      <c r="K1345" s="214"/>
      <c r="L1345" s="218"/>
      <c r="M1345" s="219"/>
      <c r="N1345" s="220"/>
      <c r="O1345" s="220"/>
      <c r="P1345" s="220"/>
      <c r="Q1345" s="220"/>
      <c r="R1345" s="220"/>
      <c r="S1345" s="220"/>
      <c r="T1345" s="221"/>
      <c r="AT1345" s="222" t="s">
        <v>160</v>
      </c>
      <c r="AU1345" s="222" t="s">
        <v>83</v>
      </c>
      <c r="AV1345" s="15" t="s">
        <v>81</v>
      </c>
      <c r="AW1345" s="15" t="s">
        <v>34</v>
      </c>
      <c r="AX1345" s="15" t="s">
        <v>73</v>
      </c>
      <c r="AY1345" s="222" t="s">
        <v>150</v>
      </c>
    </row>
    <row r="1346" spans="2:51" s="15" customFormat="1" ht="11.25">
      <c r="B1346" s="213"/>
      <c r="C1346" s="214"/>
      <c r="D1346" s="192" t="s">
        <v>160</v>
      </c>
      <c r="E1346" s="215" t="s">
        <v>21</v>
      </c>
      <c r="F1346" s="216" t="s">
        <v>443</v>
      </c>
      <c r="G1346" s="214"/>
      <c r="H1346" s="215" t="s">
        <v>21</v>
      </c>
      <c r="I1346" s="217"/>
      <c r="J1346" s="214"/>
      <c r="K1346" s="214"/>
      <c r="L1346" s="218"/>
      <c r="M1346" s="219"/>
      <c r="N1346" s="220"/>
      <c r="O1346" s="220"/>
      <c r="P1346" s="220"/>
      <c r="Q1346" s="220"/>
      <c r="R1346" s="220"/>
      <c r="S1346" s="220"/>
      <c r="T1346" s="221"/>
      <c r="AT1346" s="222" t="s">
        <v>160</v>
      </c>
      <c r="AU1346" s="222" t="s">
        <v>83</v>
      </c>
      <c r="AV1346" s="15" t="s">
        <v>81</v>
      </c>
      <c r="AW1346" s="15" t="s">
        <v>34</v>
      </c>
      <c r="AX1346" s="15" t="s">
        <v>73</v>
      </c>
      <c r="AY1346" s="222" t="s">
        <v>150</v>
      </c>
    </row>
    <row r="1347" spans="2:51" s="13" customFormat="1" ht="11.25">
      <c r="B1347" s="190"/>
      <c r="C1347" s="191"/>
      <c r="D1347" s="192" t="s">
        <v>160</v>
      </c>
      <c r="E1347" s="193" t="s">
        <v>21</v>
      </c>
      <c r="F1347" s="194" t="s">
        <v>914</v>
      </c>
      <c r="G1347" s="191"/>
      <c r="H1347" s="195">
        <v>3.9649999999999999</v>
      </c>
      <c r="I1347" s="196"/>
      <c r="J1347" s="191"/>
      <c r="K1347" s="191"/>
      <c r="L1347" s="197"/>
      <c r="M1347" s="198"/>
      <c r="N1347" s="199"/>
      <c r="O1347" s="199"/>
      <c r="P1347" s="199"/>
      <c r="Q1347" s="199"/>
      <c r="R1347" s="199"/>
      <c r="S1347" s="199"/>
      <c r="T1347" s="200"/>
      <c r="AT1347" s="201" t="s">
        <v>160</v>
      </c>
      <c r="AU1347" s="201" t="s">
        <v>83</v>
      </c>
      <c r="AV1347" s="13" t="s">
        <v>83</v>
      </c>
      <c r="AW1347" s="13" t="s">
        <v>34</v>
      </c>
      <c r="AX1347" s="13" t="s">
        <v>73</v>
      </c>
      <c r="AY1347" s="201" t="s">
        <v>150</v>
      </c>
    </row>
    <row r="1348" spans="2:51" s="13" customFormat="1" ht="11.25">
      <c r="B1348" s="190"/>
      <c r="C1348" s="191"/>
      <c r="D1348" s="192" t="s">
        <v>160</v>
      </c>
      <c r="E1348" s="193" t="s">
        <v>21</v>
      </c>
      <c r="F1348" s="194" t="s">
        <v>915</v>
      </c>
      <c r="G1348" s="191"/>
      <c r="H1348" s="195">
        <v>5.85</v>
      </c>
      <c r="I1348" s="196"/>
      <c r="J1348" s="191"/>
      <c r="K1348" s="191"/>
      <c r="L1348" s="197"/>
      <c r="M1348" s="198"/>
      <c r="N1348" s="199"/>
      <c r="O1348" s="199"/>
      <c r="P1348" s="199"/>
      <c r="Q1348" s="199"/>
      <c r="R1348" s="199"/>
      <c r="S1348" s="199"/>
      <c r="T1348" s="200"/>
      <c r="AT1348" s="201" t="s">
        <v>160</v>
      </c>
      <c r="AU1348" s="201" t="s">
        <v>83</v>
      </c>
      <c r="AV1348" s="13" t="s">
        <v>83</v>
      </c>
      <c r="AW1348" s="13" t="s">
        <v>34</v>
      </c>
      <c r="AX1348" s="13" t="s">
        <v>73</v>
      </c>
      <c r="AY1348" s="201" t="s">
        <v>150</v>
      </c>
    </row>
    <row r="1349" spans="2:51" s="13" customFormat="1" ht="11.25">
      <c r="B1349" s="190"/>
      <c r="C1349" s="191"/>
      <c r="D1349" s="192" t="s">
        <v>160</v>
      </c>
      <c r="E1349" s="193" t="s">
        <v>21</v>
      </c>
      <c r="F1349" s="194" t="s">
        <v>1500</v>
      </c>
      <c r="G1349" s="191"/>
      <c r="H1349" s="195">
        <v>60.677</v>
      </c>
      <c r="I1349" s="196"/>
      <c r="J1349" s="191"/>
      <c r="K1349" s="191"/>
      <c r="L1349" s="197"/>
      <c r="M1349" s="198"/>
      <c r="N1349" s="199"/>
      <c r="O1349" s="199"/>
      <c r="P1349" s="199"/>
      <c r="Q1349" s="199"/>
      <c r="R1349" s="199"/>
      <c r="S1349" s="199"/>
      <c r="T1349" s="200"/>
      <c r="AT1349" s="201" t="s">
        <v>160</v>
      </c>
      <c r="AU1349" s="201" t="s">
        <v>83</v>
      </c>
      <c r="AV1349" s="13" t="s">
        <v>83</v>
      </c>
      <c r="AW1349" s="13" t="s">
        <v>34</v>
      </c>
      <c r="AX1349" s="13" t="s">
        <v>73</v>
      </c>
      <c r="AY1349" s="201" t="s">
        <v>150</v>
      </c>
    </row>
    <row r="1350" spans="2:51" s="13" customFormat="1" ht="11.25">
      <c r="B1350" s="190"/>
      <c r="C1350" s="191"/>
      <c r="D1350" s="192" t="s">
        <v>160</v>
      </c>
      <c r="E1350" s="193" t="s">
        <v>21</v>
      </c>
      <c r="F1350" s="194" t="s">
        <v>922</v>
      </c>
      <c r="G1350" s="191"/>
      <c r="H1350" s="195">
        <v>15.226000000000001</v>
      </c>
      <c r="I1350" s="196"/>
      <c r="J1350" s="191"/>
      <c r="K1350" s="191"/>
      <c r="L1350" s="197"/>
      <c r="M1350" s="198"/>
      <c r="N1350" s="199"/>
      <c r="O1350" s="199"/>
      <c r="P1350" s="199"/>
      <c r="Q1350" s="199"/>
      <c r="R1350" s="199"/>
      <c r="S1350" s="199"/>
      <c r="T1350" s="200"/>
      <c r="AT1350" s="201" t="s">
        <v>160</v>
      </c>
      <c r="AU1350" s="201" t="s">
        <v>83</v>
      </c>
      <c r="AV1350" s="13" t="s">
        <v>83</v>
      </c>
      <c r="AW1350" s="13" t="s">
        <v>34</v>
      </c>
      <c r="AX1350" s="13" t="s">
        <v>73</v>
      </c>
      <c r="AY1350" s="201" t="s">
        <v>150</v>
      </c>
    </row>
    <row r="1351" spans="2:51" s="16" customFormat="1" ht="11.25">
      <c r="B1351" s="233"/>
      <c r="C1351" s="234"/>
      <c r="D1351" s="192" t="s">
        <v>160</v>
      </c>
      <c r="E1351" s="235" t="s">
        <v>21</v>
      </c>
      <c r="F1351" s="236" t="s">
        <v>323</v>
      </c>
      <c r="G1351" s="234"/>
      <c r="H1351" s="237">
        <v>85.718000000000004</v>
      </c>
      <c r="I1351" s="238"/>
      <c r="J1351" s="234"/>
      <c r="K1351" s="234"/>
      <c r="L1351" s="239"/>
      <c r="M1351" s="240"/>
      <c r="N1351" s="241"/>
      <c r="O1351" s="241"/>
      <c r="P1351" s="241"/>
      <c r="Q1351" s="241"/>
      <c r="R1351" s="241"/>
      <c r="S1351" s="241"/>
      <c r="T1351" s="242"/>
      <c r="AT1351" s="243" t="s">
        <v>160</v>
      </c>
      <c r="AU1351" s="243" t="s">
        <v>83</v>
      </c>
      <c r="AV1351" s="16" t="s">
        <v>168</v>
      </c>
      <c r="AW1351" s="16" t="s">
        <v>34</v>
      </c>
      <c r="AX1351" s="16" t="s">
        <v>73</v>
      </c>
      <c r="AY1351" s="243" t="s">
        <v>150</v>
      </c>
    </row>
    <row r="1352" spans="2:51" s="15" customFormat="1" ht="11.25">
      <c r="B1352" s="213"/>
      <c r="C1352" s="214"/>
      <c r="D1352" s="192" t="s">
        <v>160</v>
      </c>
      <c r="E1352" s="215" t="s">
        <v>21</v>
      </c>
      <c r="F1352" s="216" t="s">
        <v>1501</v>
      </c>
      <c r="G1352" s="214"/>
      <c r="H1352" s="215" t="s">
        <v>21</v>
      </c>
      <c r="I1352" s="217"/>
      <c r="J1352" s="214"/>
      <c r="K1352" s="214"/>
      <c r="L1352" s="218"/>
      <c r="M1352" s="219"/>
      <c r="N1352" s="220"/>
      <c r="O1352" s="220"/>
      <c r="P1352" s="220"/>
      <c r="Q1352" s="220"/>
      <c r="R1352" s="220"/>
      <c r="S1352" s="220"/>
      <c r="T1352" s="221"/>
      <c r="AT1352" s="222" t="s">
        <v>160</v>
      </c>
      <c r="AU1352" s="222" t="s">
        <v>83</v>
      </c>
      <c r="AV1352" s="15" t="s">
        <v>81</v>
      </c>
      <c r="AW1352" s="15" t="s">
        <v>34</v>
      </c>
      <c r="AX1352" s="15" t="s">
        <v>73</v>
      </c>
      <c r="AY1352" s="222" t="s">
        <v>150</v>
      </c>
    </row>
    <row r="1353" spans="2:51" s="15" customFormat="1" ht="11.25">
      <c r="B1353" s="213"/>
      <c r="C1353" s="214"/>
      <c r="D1353" s="192" t="s">
        <v>160</v>
      </c>
      <c r="E1353" s="215" t="s">
        <v>21</v>
      </c>
      <c r="F1353" s="216" t="s">
        <v>313</v>
      </c>
      <c r="G1353" s="214"/>
      <c r="H1353" s="215" t="s">
        <v>21</v>
      </c>
      <c r="I1353" s="217"/>
      <c r="J1353" s="214"/>
      <c r="K1353" s="214"/>
      <c r="L1353" s="218"/>
      <c r="M1353" s="219"/>
      <c r="N1353" s="220"/>
      <c r="O1353" s="220"/>
      <c r="P1353" s="220"/>
      <c r="Q1353" s="220"/>
      <c r="R1353" s="220"/>
      <c r="S1353" s="220"/>
      <c r="T1353" s="221"/>
      <c r="AT1353" s="222" t="s">
        <v>160</v>
      </c>
      <c r="AU1353" s="222" t="s">
        <v>83</v>
      </c>
      <c r="AV1353" s="15" t="s">
        <v>81</v>
      </c>
      <c r="AW1353" s="15" t="s">
        <v>34</v>
      </c>
      <c r="AX1353" s="15" t="s">
        <v>73</v>
      </c>
      <c r="AY1353" s="222" t="s">
        <v>150</v>
      </c>
    </row>
    <row r="1354" spans="2:51" s="13" customFormat="1" ht="11.25">
      <c r="B1354" s="190"/>
      <c r="C1354" s="191"/>
      <c r="D1354" s="192" t="s">
        <v>160</v>
      </c>
      <c r="E1354" s="193" t="s">
        <v>21</v>
      </c>
      <c r="F1354" s="194" t="s">
        <v>314</v>
      </c>
      <c r="G1354" s="191"/>
      <c r="H1354" s="195">
        <v>5.0999999999999996</v>
      </c>
      <c r="I1354" s="196"/>
      <c r="J1354" s="191"/>
      <c r="K1354" s="191"/>
      <c r="L1354" s="197"/>
      <c r="M1354" s="198"/>
      <c r="N1354" s="199"/>
      <c r="O1354" s="199"/>
      <c r="P1354" s="199"/>
      <c r="Q1354" s="199"/>
      <c r="R1354" s="199"/>
      <c r="S1354" s="199"/>
      <c r="T1354" s="200"/>
      <c r="AT1354" s="201" t="s">
        <v>160</v>
      </c>
      <c r="AU1354" s="201" t="s">
        <v>83</v>
      </c>
      <c r="AV1354" s="13" t="s">
        <v>83</v>
      </c>
      <c r="AW1354" s="13" t="s">
        <v>34</v>
      </c>
      <c r="AX1354" s="13" t="s">
        <v>73</v>
      </c>
      <c r="AY1354" s="201" t="s">
        <v>150</v>
      </c>
    </row>
    <row r="1355" spans="2:51" s="13" customFormat="1" ht="11.25">
      <c r="B1355" s="190"/>
      <c r="C1355" s="191"/>
      <c r="D1355" s="192" t="s">
        <v>160</v>
      </c>
      <c r="E1355" s="193" t="s">
        <v>21</v>
      </c>
      <c r="F1355" s="194" t="s">
        <v>315</v>
      </c>
      <c r="G1355" s="191"/>
      <c r="H1355" s="195">
        <v>91.040999999999997</v>
      </c>
      <c r="I1355" s="196"/>
      <c r="J1355" s="191"/>
      <c r="K1355" s="191"/>
      <c r="L1355" s="197"/>
      <c r="M1355" s="198"/>
      <c r="N1355" s="199"/>
      <c r="O1355" s="199"/>
      <c r="P1355" s="199"/>
      <c r="Q1355" s="199"/>
      <c r="R1355" s="199"/>
      <c r="S1355" s="199"/>
      <c r="T1355" s="200"/>
      <c r="AT1355" s="201" t="s">
        <v>160</v>
      </c>
      <c r="AU1355" s="201" t="s">
        <v>83</v>
      </c>
      <c r="AV1355" s="13" t="s">
        <v>83</v>
      </c>
      <c r="AW1355" s="13" t="s">
        <v>34</v>
      </c>
      <c r="AX1355" s="13" t="s">
        <v>73</v>
      </c>
      <c r="AY1355" s="201" t="s">
        <v>150</v>
      </c>
    </row>
    <row r="1356" spans="2:51" s="13" customFormat="1" ht="11.25">
      <c r="B1356" s="190"/>
      <c r="C1356" s="191"/>
      <c r="D1356" s="192" t="s">
        <v>160</v>
      </c>
      <c r="E1356" s="193" t="s">
        <v>21</v>
      </c>
      <c r="F1356" s="194" t="s">
        <v>1502</v>
      </c>
      <c r="G1356" s="191"/>
      <c r="H1356" s="195">
        <v>-9.298</v>
      </c>
      <c r="I1356" s="196"/>
      <c r="J1356" s="191"/>
      <c r="K1356" s="191"/>
      <c r="L1356" s="197"/>
      <c r="M1356" s="198"/>
      <c r="N1356" s="199"/>
      <c r="O1356" s="199"/>
      <c r="P1356" s="199"/>
      <c r="Q1356" s="199"/>
      <c r="R1356" s="199"/>
      <c r="S1356" s="199"/>
      <c r="T1356" s="200"/>
      <c r="AT1356" s="201" t="s">
        <v>160</v>
      </c>
      <c r="AU1356" s="201" t="s">
        <v>83</v>
      </c>
      <c r="AV1356" s="13" t="s">
        <v>83</v>
      </c>
      <c r="AW1356" s="13" t="s">
        <v>34</v>
      </c>
      <c r="AX1356" s="13" t="s">
        <v>73</v>
      </c>
      <c r="AY1356" s="201" t="s">
        <v>150</v>
      </c>
    </row>
    <row r="1357" spans="2:51" s="13" customFormat="1" ht="11.25">
      <c r="B1357" s="190"/>
      <c r="C1357" s="191"/>
      <c r="D1357" s="192" t="s">
        <v>160</v>
      </c>
      <c r="E1357" s="193" t="s">
        <v>21</v>
      </c>
      <c r="F1357" s="194" t="s">
        <v>317</v>
      </c>
      <c r="G1357" s="191"/>
      <c r="H1357" s="195">
        <v>60.015999999999998</v>
      </c>
      <c r="I1357" s="196"/>
      <c r="J1357" s="191"/>
      <c r="K1357" s="191"/>
      <c r="L1357" s="197"/>
      <c r="M1357" s="198"/>
      <c r="N1357" s="199"/>
      <c r="O1357" s="199"/>
      <c r="P1357" s="199"/>
      <c r="Q1357" s="199"/>
      <c r="R1357" s="199"/>
      <c r="S1357" s="199"/>
      <c r="T1357" s="200"/>
      <c r="AT1357" s="201" t="s">
        <v>160</v>
      </c>
      <c r="AU1357" s="201" t="s">
        <v>83</v>
      </c>
      <c r="AV1357" s="13" t="s">
        <v>83</v>
      </c>
      <c r="AW1357" s="13" t="s">
        <v>34</v>
      </c>
      <c r="AX1357" s="13" t="s">
        <v>73</v>
      </c>
      <c r="AY1357" s="201" t="s">
        <v>150</v>
      </c>
    </row>
    <row r="1358" spans="2:51" s="13" customFormat="1" ht="11.25">
      <c r="B1358" s="190"/>
      <c r="C1358" s="191"/>
      <c r="D1358" s="192" t="s">
        <v>160</v>
      </c>
      <c r="E1358" s="193" t="s">
        <v>21</v>
      </c>
      <c r="F1358" s="194" t="s">
        <v>318</v>
      </c>
      <c r="G1358" s="191"/>
      <c r="H1358" s="195">
        <v>4.59</v>
      </c>
      <c r="I1358" s="196"/>
      <c r="J1358" s="191"/>
      <c r="K1358" s="191"/>
      <c r="L1358" s="197"/>
      <c r="M1358" s="198"/>
      <c r="N1358" s="199"/>
      <c r="O1358" s="199"/>
      <c r="P1358" s="199"/>
      <c r="Q1358" s="199"/>
      <c r="R1358" s="199"/>
      <c r="S1358" s="199"/>
      <c r="T1358" s="200"/>
      <c r="AT1358" s="201" t="s">
        <v>160</v>
      </c>
      <c r="AU1358" s="201" t="s">
        <v>83</v>
      </c>
      <c r="AV1358" s="13" t="s">
        <v>83</v>
      </c>
      <c r="AW1358" s="13" t="s">
        <v>34</v>
      </c>
      <c r="AX1358" s="13" t="s">
        <v>73</v>
      </c>
      <c r="AY1358" s="201" t="s">
        <v>150</v>
      </c>
    </row>
    <row r="1359" spans="2:51" s="13" customFormat="1" ht="11.25">
      <c r="B1359" s="190"/>
      <c r="C1359" s="191"/>
      <c r="D1359" s="192" t="s">
        <v>160</v>
      </c>
      <c r="E1359" s="193" t="s">
        <v>21</v>
      </c>
      <c r="F1359" s="194" t="s">
        <v>320</v>
      </c>
      <c r="G1359" s="191"/>
      <c r="H1359" s="195">
        <v>8.7080000000000002</v>
      </c>
      <c r="I1359" s="196"/>
      <c r="J1359" s="191"/>
      <c r="K1359" s="191"/>
      <c r="L1359" s="197"/>
      <c r="M1359" s="198"/>
      <c r="N1359" s="199"/>
      <c r="O1359" s="199"/>
      <c r="P1359" s="199"/>
      <c r="Q1359" s="199"/>
      <c r="R1359" s="199"/>
      <c r="S1359" s="199"/>
      <c r="T1359" s="200"/>
      <c r="AT1359" s="201" t="s">
        <v>160</v>
      </c>
      <c r="AU1359" s="201" t="s">
        <v>83</v>
      </c>
      <c r="AV1359" s="13" t="s">
        <v>83</v>
      </c>
      <c r="AW1359" s="13" t="s">
        <v>34</v>
      </c>
      <c r="AX1359" s="13" t="s">
        <v>73</v>
      </c>
      <c r="AY1359" s="201" t="s">
        <v>150</v>
      </c>
    </row>
    <row r="1360" spans="2:51" s="13" customFormat="1" ht="11.25">
      <c r="B1360" s="190"/>
      <c r="C1360" s="191"/>
      <c r="D1360" s="192" t="s">
        <v>160</v>
      </c>
      <c r="E1360" s="193" t="s">
        <v>21</v>
      </c>
      <c r="F1360" s="194" t="s">
        <v>321</v>
      </c>
      <c r="G1360" s="191"/>
      <c r="H1360" s="195">
        <v>57.66</v>
      </c>
      <c r="I1360" s="196"/>
      <c r="J1360" s="191"/>
      <c r="K1360" s="191"/>
      <c r="L1360" s="197"/>
      <c r="M1360" s="198"/>
      <c r="N1360" s="199"/>
      <c r="O1360" s="199"/>
      <c r="P1360" s="199"/>
      <c r="Q1360" s="199"/>
      <c r="R1360" s="199"/>
      <c r="S1360" s="199"/>
      <c r="T1360" s="200"/>
      <c r="AT1360" s="201" t="s">
        <v>160</v>
      </c>
      <c r="AU1360" s="201" t="s">
        <v>83</v>
      </c>
      <c r="AV1360" s="13" t="s">
        <v>83</v>
      </c>
      <c r="AW1360" s="13" t="s">
        <v>34</v>
      </c>
      <c r="AX1360" s="13" t="s">
        <v>73</v>
      </c>
      <c r="AY1360" s="201" t="s">
        <v>150</v>
      </c>
    </row>
    <row r="1361" spans="2:51" s="16" customFormat="1" ht="11.25">
      <c r="B1361" s="233"/>
      <c r="C1361" s="234"/>
      <c r="D1361" s="192" t="s">
        <v>160</v>
      </c>
      <c r="E1361" s="235" t="s">
        <v>21</v>
      </c>
      <c r="F1361" s="236" t="s">
        <v>323</v>
      </c>
      <c r="G1361" s="234"/>
      <c r="H1361" s="237">
        <v>217.81699999999998</v>
      </c>
      <c r="I1361" s="238"/>
      <c r="J1361" s="234"/>
      <c r="K1361" s="234"/>
      <c r="L1361" s="239"/>
      <c r="M1361" s="240"/>
      <c r="N1361" s="241"/>
      <c r="O1361" s="241"/>
      <c r="P1361" s="241"/>
      <c r="Q1361" s="241"/>
      <c r="R1361" s="241"/>
      <c r="S1361" s="241"/>
      <c r="T1361" s="242"/>
      <c r="AT1361" s="243" t="s">
        <v>160</v>
      </c>
      <c r="AU1361" s="243" t="s">
        <v>83</v>
      </c>
      <c r="AV1361" s="16" t="s">
        <v>168</v>
      </c>
      <c r="AW1361" s="16" t="s">
        <v>34</v>
      </c>
      <c r="AX1361" s="16" t="s">
        <v>73</v>
      </c>
      <c r="AY1361" s="243" t="s">
        <v>150</v>
      </c>
    </row>
    <row r="1362" spans="2:51" s="15" customFormat="1" ht="11.25">
      <c r="B1362" s="213"/>
      <c r="C1362" s="214"/>
      <c r="D1362" s="192" t="s">
        <v>160</v>
      </c>
      <c r="E1362" s="215" t="s">
        <v>21</v>
      </c>
      <c r="F1362" s="216" t="s">
        <v>324</v>
      </c>
      <c r="G1362" s="214"/>
      <c r="H1362" s="215" t="s">
        <v>21</v>
      </c>
      <c r="I1362" s="217"/>
      <c r="J1362" s="214"/>
      <c r="K1362" s="214"/>
      <c r="L1362" s="218"/>
      <c r="M1362" s="219"/>
      <c r="N1362" s="220"/>
      <c r="O1362" s="220"/>
      <c r="P1362" s="220"/>
      <c r="Q1362" s="220"/>
      <c r="R1362" s="220"/>
      <c r="S1362" s="220"/>
      <c r="T1362" s="221"/>
      <c r="AT1362" s="222" t="s">
        <v>160</v>
      </c>
      <c r="AU1362" s="222" t="s">
        <v>83</v>
      </c>
      <c r="AV1362" s="15" t="s">
        <v>81</v>
      </c>
      <c r="AW1362" s="15" t="s">
        <v>34</v>
      </c>
      <c r="AX1362" s="15" t="s">
        <v>73</v>
      </c>
      <c r="AY1362" s="222" t="s">
        <v>150</v>
      </c>
    </row>
    <row r="1363" spans="2:51" s="15" customFormat="1" ht="11.25">
      <c r="B1363" s="213"/>
      <c r="C1363" s="214"/>
      <c r="D1363" s="192" t="s">
        <v>160</v>
      </c>
      <c r="E1363" s="215" t="s">
        <v>21</v>
      </c>
      <c r="F1363" s="216" t="s">
        <v>330</v>
      </c>
      <c r="G1363" s="214"/>
      <c r="H1363" s="215" t="s">
        <v>21</v>
      </c>
      <c r="I1363" s="217"/>
      <c r="J1363" s="214"/>
      <c r="K1363" s="214"/>
      <c r="L1363" s="218"/>
      <c r="M1363" s="219"/>
      <c r="N1363" s="220"/>
      <c r="O1363" s="220"/>
      <c r="P1363" s="220"/>
      <c r="Q1363" s="220"/>
      <c r="R1363" s="220"/>
      <c r="S1363" s="220"/>
      <c r="T1363" s="221"/>
      <c r="AT1363" s="222" t="s">
        <v>160</v>
      </c>
      <c r="AU1363" s="222" t="s">
        <v>83</v>
      </c>
      <c r="AV1363" s="15" t="s">
        <v>81</v>
      </c>
      <c r="AW1363" s="15" t="s">
        <v>34</v>
      </c>
      <c r="AX1363" s="15" t="s">
        <v>73</v>
      </c>
      <c r="AY1363" s="222" t="s">
        <v>150</v>
      </c>
    </row>
    <row r="1364" spans="2:51" s="15" customFormat="1" ht="11.25">
      <c r="B1364" s="213"/>
      <c r="C1364" s="214"/>
      <c r="D1364" s="192" t="s">
        <v>160</v>
      </c>
      <c r="E1364" s="215" t="s">
        <v>21</v>
      </c>
      <c r="F1364" s="216" t="s">
        <v>185</v>
      </c>
      <c r="G1364" s="214"/>
      <c r="H1364" s="215" t="s">
        <v>21</v>
      </c>
      <c r="I1364" s="217"/>
      <c r="J1364" s="214"/>
      <c r="K1364" s="214"/>
      <c r="L1364" s="218"/>
      <c r="M1364" s="219"/>
      <c r="N1364" s="220"/>
      <c r="O1364" s="220"/>
      <c r="P1364" s="220"/>
      <c r="Q1364" s="220"/>
      <c r="R1364" s="220"/>
      <c r="S1364" s="220"/>
      <c r="T1364" s="221"/>
      <c r="AT1364" s="222" t="s">
        <v>160</v>
      </c>
      <c r="AU1364" s="222" t="s">
        <v>83</v>
      </c>
      <c r="AV1364" s="15" t="s">
        <v>81</v>
      </c>
      <c r="AW1364" s="15" t="s">
        <v>34</v>
      </c>
      <c r="AX1364" s="15" t="s">
        <v>73</v>
      </c>
      <c r="AY1364" s="222" t="s">
        <v>150</v>
      </c>
    </row>
    <row r="1365" spans="2:51" s="13" customFormat="1" ht="11.25">
      <c r="B1365" s="190"/>
      <c r="C1365" s="191"/>
      <c r="D1365" s="192" t="s">
        <v>160</v>
      </c>
      <c r="E1365" s="193" t="s">
        <v>21</v>
      </c>
      <c r="F1365" s="194" t="s">
        <v>331</v>
      </c>
      <c r="G1365" s="191"/>
      <c r="H1365" s="195">
        <v>2.8879999999999999</v>
      </c>
      <c r="I1365" s="196"/>
      <c r="J1365" s="191"/>
      <c r="K1365" s="191"/>
      <c r="L1365" s="197"/>
      <c r="M1365" s="198"/>
      <c r="N1365" s="199"/>
      <c r="O1365" s="199"/>
      <c r="P1365" s="199"/>
      <c r="Q1365" s="199"/>
      <c r="R1365" s="199"/>
      <c r="S1365" s="199"/>
      <c r="T1365" s="200"/>
      <c r="AT1365" s="201" t="s">
        <v>160</v>
      </c>
      <c r="AU1365" s="201" t="s">
        <v>83</v>
      </c>
      <c r="AV1365" s="13" t="s">
        <v>83</v>
      </c>
      <c r="AW1365" s="13" t="s">
        <v>34</v>
      </c>
      <c r="AX1365" s="13" t="s">
        <v>73</v>
      </c>
      <c r="AY1365" s="201" t="s">
        <v>150</v>
      </c>
    </row>
    <row r="1366" spans="2:51" s="13" customFormat="1" ht="11.25">
      <c r="B1366" s="190"/>
      <c r="C1366" s="191"/>
      <c r="D1366" s="192" t="s">
        <v>160</v>
      </c>
      <c r="E1366" s="193" t="s">
        <v>21</v>
      </c>
      <c r="F1366" s="194" t="s">
        <v>1503</v>
      </c>
      <c r="G1366" s="191"/>
      <c r="H1366" s="195">
        <v>13.308</v>
      </c>
      <c r="I1366" s="196"/>
      <c r="J1366" s="191"/>
      <c r="K1366" s="191"/>
      <c r="L1366" s="197"/>
      <c r="M1366" s="198"/>
      <c r="N1366" s="199"/>
      <c r="O1366" s="199"/>
      <c r="P1366" s="199"/>
      <c r="Q1366" s="199"/>
      <c r="R1366" s="199"/>
      <c r="S1366" s="199"/>
      <c r="T1366" s="200"/>
      <c r="AT1366" s="201" t="s">
        <v>160</v>
      </c>
      <c r="AU1366" s="201" t="s">
        <v>83</v>
      </c>
      <c r="AV1366" s="13" t="s">
        <v>83</v>
      </c>
      <c r="AW1366" s="13" t="s">
        <v>34</v>
      </c>
      <c r="AX1366" s="13" t="s">
        <v>73</v>
      </c>
      <c r="AY1366" s="201" t="s">
        <v>150</v>
      </c>
    </row>
    <row r="1367" spans="2:51" s="13" customFormat="1" ht="11.25">
      <c r="B1367" s="190"/>
      <c r="C1367" s="191"/>
      <c r="D1367" s="192" t="s">
        <v>160</v>
      </c>
      <c r="E1367" s="193" t="s">
        <v>21</v>
      </c>
      <c r="F1367" s="194" t="s">
        <v>1504</v>
      </c>
      <c r="G1367" s="191"/>
      <c r="H1367" s="195">
        <v>11.743</v>
      </c>
      <c r="I1367" s="196"/>
      <c r="J1367" s="191"/>
      <c r="K1367" s="191"/>
      <c r="L1367" s="197"/>
      <c r="M1367" s="198"/>
      <c r="N1367" s="199"/>
      <c r="O1367" s="199"/>
      <c r="P1367" s="199"/>
      <c r="Q1367" s="199"/>
      <c r="R1367" s="199"/>
      <c r="S1367" s="199"/>
      <c r="T1367" s="200"/>
      <c r="AT1367" s="201" t="s">
        <v>160</v>
      </c>
      <c r="AU1367" s="201" t="s">
        <v>83</v>
      </c>
      <c r="AV1367" s="13" t="s">
        <v>83</v>
      </c>
      <c r="AW1367" s="13" t="s">
        <v>34</v>
      </c>
      <c r="AX1367" s="13" t="s">
        <v>73</v>
      </c>
      <c r="AY1367" s="201" t="s">
        <v>150</v>
      </c>
    </row>
    <row r="1368" spans="2:51" s="13" customFormat="1" ht="11.25">
      <c r="B1368" s="190"/>
      <c r="C1368" s="191"/>
      <c r="D1368" s="192" t="s">
        <v>160</v>
      </c>
      <c r="E1368" s="193" t="s">
        <v>21</v>
      </c>
      <c r="F1368" s="194" t="s">
        <v>1505</v>
      </c>
      <c r="G1368" s="191"/>
      <c r="H1368" s="195">
        <v>44.764000000000003</v>
      </c>
      <c r="I1368" s="196"/>
      <c r="J1368" s="191"/>
      <c r="K1368" s="191"/>
      <c r="L1368" s="197"/>
      <c r="M1368" s="198"/>
      <c r="N1368" s="199"/>
      <c r="O1368" s="199"/>
      <c r="P1368" s="199"/>
      <c r="Q1368" s="199"/>
      <c r="R1368" s="199"/>
      <c r="S1368" s="199"/>
      <c r="T1368" s="200"/>
      <c r="AT1368" s="201" t="s">
        <v>160</v>
      </c>
      <c r="AU1368" s="201" t="s">
        <v>83</v>
      </c>
      <c r="AV1368" s="13" t="s">
        <v>83</v>
      </c>
      <c r="AW1368" s="13" t="s">
        <v>34</v>
      </c>
      <c r="AX1368" s="13" t="s">
        <v>73</v>
      </c>
      <c r="AY1368" s="201" t="s">
        <v>150</v>
      </c>
    </row>
    <row r="1369" spans="2:51" s="13" customFormat="1" ht="11.25">
      <c r="B1369" s="190"/>
      <c r="C1369" s="191"/>
      <c r="D1369" s="192" t="s">
        <v>160</v>
      </c>
      <c r="E1369" s="193" t="s">
        <v>21</v>
      </c>
      <c r="F1369" s="194" t="s">
        <v>335</v>
      </c>
      <c r="G1369" s="191"/>
      <c r="H1369" s="195">
        <v>44.4</v>
      </c>
      <c r="I1369" s="196"/>
      <c r="J1369" s="191"/>
      <c r="K1369" s="191"/>
      <c r="L1369" s="197"/>
      <c r="M1369" s="198"/>
      <c r="N1369" s="199"/>
      <c r="O1369" s="199"/>
      <c r="P1369" s="199"/>
      <c r="Q1369" s="199"/>
      <c r="R1369" s="199"/>
      <c r="S1369" s="199"/>
      <c r="T1369" s="200"/>
      <c r="AT1369" s="201" t="s">
        <v>160</v>
      </c>
      <c r="AU1369" s="201" t="s">
        <v>83</v>
      </c>
      <c r="AV1369" s="13" t="s">
        <v>83</v>
      </c>
      <c r="AW1369" s="13" t="s">
        <v>34</v>
      </c>
      <c r="AX1369" s="13" t="s">
        <v>73</v>
      </c>
      <c r="AY1369" s="201" t="s">
        <v>150</v>
      </c>
    </row>
    <row r="1370" spans="2:51" s="13" customFormat="1" ht="11.25">
      <c r="B1370" s="190"/>
      <c r="C1370" s="191"/>
      <c r="D1370" s="192" t="s">
        <v>160</v>
      </c>
      <c r="E1370" s="193" t="s">
        <v>21</v>
      </c>
      <c r="F1370" s="194" t="s">
        <v>336</v>
      </c>
      <c r="G1370" s="191"/>
      <c r="H1370" s="195">
        <v>24.024999999999999</v>
      </c>
      <c r="I1370" s="196"/>
      <c r="J1370" s="191"/>
      <c r="K1370" s="191"/>
      <c r="L1370" s="197"/>
      <c r="M1370" s="198"/>
      <c r="N1370" s="199"/>
      <c r="O1370" s="199"/>
      <c r="P1370" s="199"/>
      <c r="Q1370" s="199"/>
      <c r="R1370" s="199"/>
      <c r="S1370" s="199"/>
      <c r="T1370" s="200"/>
      <c r="AT1370" s="201" t="s">
        <v>160</v>
      </c>
      <c r="AU1370" s="201" t="s">
        <v>83</v>
      </c>
      <c r="AV1370" s="13" t="s">
        <v>83</v>
      </c>
      <c r="AW1370" s="13" t="s">
        <v>34</v>
      </c>
      <c r="AX1370" s="13" t="s">
        <v>73</v>
      </c>
      <c r="AY1370" s="201" t="s">
        <v>150</v>
      </c>
    </row>
    <row r="1371" spans="2:51" s="13" customFormat="1" ht="11.25">
      <c r="B1371" s="190"/>
      <c r="C1371" s="191"/>
      <c r="D1371" s="192" t="s">
        <v>160</v>
      </c>
      <c r="E1371" s="193" t="s">
        <v>21</v>
      </c>
      <c r="F1371" s="194" t="s">
        <v>1506</v>
      </c>
      <c r="G1371" s="191"/>
      <c r="H1371" s="195">
        <v>19.84</v>
      </c>
      <c r="I1371" s="196"/>
      <c r="J1371" s="191"/>
      <c r="K1371" s="191"/>
      <c r="L1371" s="197"/>
      <c r="M1371" s="198"/>
      <c r="N1371" s="199"/>
      <c r="O1371" s="199"/>
      <c r="P1371" s="199"/>
      <c r="Q1371" s="199"/>
      <c r="R1371" s="199"/>
      <c r="S1371" s="199"/>
      <c r="T1371" s="200"/>
      <c r="AT1371" s="201" t="s">
        <v>160</v>
      </c>
      <c r="AU1371" s="201" t="s">
        <v>83</v>
      </c>
      <c r="AV1371" s="13" t="s">
        <v>83</v>
      </c>
      <c r="AW1371" s="13" t="s">
        <v>34</v>
      </c>
      <c r="AX1371" s="13" t="s">
        <v>73</v>
      </c>
      <c r="AY1371" s="201" t="s">
        <v>150</v>
      </c>
    </row>
    <row r="1372" spans="2:51" s="13" customFormat="1" ht="11.25">
      <c r="B1372" s="190"/>
      <c r="C1372" s="191"/>
      <c r="D1372" s="192" t="s">
        <v>160</v>
      </c>
      <c r="E1372" s="193" t="s">
        <v>21</v>
      </c>
      <c r="F1372" s="194" t="s">
        <v>1507</v>
      </c>
      <c r="G1372" s="191"/>
      <c r="H1372" s="195">
        <v>15.066000000000001</v>
      </c>
      <c r="I1372" s="196"/>
      <c r="J1372" s="191"/>
      <c r="K1372" s="191"/>
      <c r="L1372" s="197"/>
      <c r="M1372" s="198"/>
      <c r="N1372" s="199"/>
      <c r="O1372" s="199"/>
      <c r="P1372" s="199"/>
      <c r="Q1372" s="199"/>
      <c r="R1372" s="199"/>
      <c r="S1372" s="199"/>
      <c r="T1372" s="200"/>
      <c r="AT1372" s="201" t="s">
        <v>160</v>
      </c>
      <c r="AU1372" s="201" t="s">
        <v>83</v>
      </c>
      <c r="AV1372" s="13" t="s">
        <v>83</v>
      </c>
      <c r="AW1372" s="13" t="s">
        <v>34</v>
      </c>
      <c r="AX1372" s="13" t="s">
        <v>73</v>
      </c>
      <c r="AY1372" s="201" t="s">
        <v>150</v>
      </c>
    </row>
    <row r="1373" spans="2:51" s="13" customFormat="1" ht="11.25">
      <c r="B1373" s="190"/>
      <c r="C1373" s="191"/>
      <c r="D1373" s="192" t="s">
        <v>160</v>
      </c>
      <c r="E1373" s="193" t="s">
        <v>21</v>
      </c>
      <c r="F1373" s="194" t="s">
        <v>340</v>
      </c>
      <c r="G1373" s="191"/>
      <c r="H1373" s="195">
        <v>23.343</v>
      </c>
      <c r="I1373" s="196"/>
      <c r="J1373" s="191"/>
      <c r="K1373" s="191"/>
      <c r="L1373" s="197"/>
      <c r="M1373" s="198"/>
      <c r="N1373" s="199"/>
      <c r="O1373" s="199"/>
      <c r="P1373" s="199"/>
      <c r="Q1373" s="199"/>
      <c r="R1373" s="199"/>
      <c r="S1373" s="199"/>
      <c r="T1373" s="200"/>
      <c r="AT1373" s="201" t="s">
        <v>160</v>
      </c>
      <c r="AU1373" s="201" t="s">
        <v>83</v>
      </c>
      <c r="AV1373" s="13" t="s">
        <v>83</v>
      </c>
      <c r="AW1373" s="13" t="s">
        <v>34</v>
      </c>
      <c r="AX1373" s="13" t="s">
        <v>73</v>
      </c>
      <c r="AY1373" s="201" t="s">
        <v>150</v>
      </c>
    </row>
    <row r="1374" spans="2:51" s="13" customFormat="1" ht="11.25">
      <c r="B1374" s="190"/>
      <c r="C1374" s="191"/>
      <c r="D1374" s="192" t="s">
        <v>160</v>
      </c>
      <c r="E1374" s="193" t="s">
        <v>21</v>
      </c>
      <c r="F1374" s="194" t="s">
        <v>1508</v>
      </c>
      <c r="G1374" s="191"/>
      <c r="H1374" s="195">
        <v>22.785</v>
      </c>
      <c r="I1374" s="196"/>
      <c r="J1374" s="191"/>
      <c r="K1374" s="191"/>
      <c r="L1374" s="197"/>
      <c r="M1374" s="198"/>
      <c r="N1374" s="199"/>
      <c r="O1374" s="199"/>
      <c r="P1374" s="199"/>
      <c r="Q1374" s="199"/>
      <c r="R1374" s="199"/>
      <c r="S1374" s="199"/>
      <c r="T1374" s="200"/>
      <c r="AT1374" s="201" t="s">
        <v>160</v>
      </c>
      <c r="AU1374" s="201" t="s">
        <v>83</v>
      </c>
      <c r="AV1374" s="13" t="s">
        <v>83</v>
      </c>
      <c r="AW1374" s="13" t="s">
        <v>34</v>
      </c>
      <c r="AX1374" s="13" t="s">
        <v>73</v>
      </c>
      <c r="AY1374" s="201" t="s">
        <v>150</v>
      </c>
    </row>
    <row r="1375" spans="2:51" s="13" customFormat="1" ht="11.25">
      <c r="B1375" s="190"/>
      <c r="C1375" s="191"/>
      <c r="D1375" s="192" t="s">
        <v>160</v>
      </c>
      <c r="E1375" s="193" t="s">
        <v>21</v>
      </c>
      <c r="F1375" s="194" t="s">
        <v>343</v>
      </c>
      <c r="G1375" s="191"/>
      <c r="H1375" s="195">
        <v>17.98</v>
      </c>
      <c r="I1375" s="196"/>
      <c r="J1375" s="191"/>
      <c r="K1375" s="191"/>
      <c r="L1375" s="197"/>
      <c r="M1375" s="198"/>
      <c r="N1375" s="199"/>
      <c r="O1375" s="199"/>
      <c r="P1375" s="199"/>
      <c r="Q1375" s="199"/>
      <c r="R1375" s="199"/>
      <c r="S1375" s="199"/>
      <c r="T1375" s="200"/>
      <c r="AT1375" s="201" t="s">
        <v>160</v>
      </c>
      <c r="AU1375" s="201" t="s">
        <v>83</v>
      </c>
      <c r="AV1375" s="13" t="s">
        <v>83</v>
      </c>
      <c r="AW1375" s="13" t="s">
        <v>34</v>
      </c>
      <c r="AX1375" s="13" t="s">
        <v>73</v>
      </c>
      <c r="AY1375" s="201" t="s">
        <v>150</v>
      </c>
    </row>
    <row r="1376" spans="2:51" s="13" customFormat="1" ht="11.25">
      <c r="B1376" s="190"/>
      <c r="C1376" s="191"/>
      <c r="D1376" s="192" t="s">
        <v>160</v>
      </c>
      <c r="E1376" s="193" t="s">
        <v>21</v>
      </c>
      <c r="F1376" s="194" t="s">
        <v>345</v>
      </c>
      <c r="G1376" s="191"/>
      <c r="H1376" s="195">
        <v>19.882999999999999</v>
      </c>
      <c r="I1376" s="196"/>
      <c r="J1376" s="191"/>
      <c r="K1376" s="191"/>
      <c r="L1376" s="197"/>
      <c r="M1376" s="198"/>
      <c r="N1376" s="199"/>
      <c r="O1376" s="199"/>
      <c r="P1376" s="199"/>
      <c r="Q1376" s="199"/>
      <c r="R1376" s="199"/>
      <c r="S1376" s="199"/>
      <c r="T1376" s="200"/>
      <c r="AT1376" s="201" t="s">
        <v>160</v>
      </c>
      <c r="AU1376" s="201" t="s">
        <v>83</v>
      </c>
      <c r="AV1376" s="13" t="s">
        <v>83</v>
      </c>
      <c r="AW1376" s="13" t="s">
        <v>34</v>
      </c>
      <c r="AX1376" s="13" t="s">
        <v>73</v>
      </c>
      <c r="AY1376" s="201" t="s">
        <v>150</v>
      </c>
    </row>
    <row r="1377" spans="1:65" s="13" customFormat="1" ht="11.25">
      <c r="B1377" s="190"/>
      <c r="C1377" s="191"/>
      <c r="D1377" s="192" t="s">
        <v>160</v>
      </c>
      <c r="E1377" s="193" t="s">
        <v>21</v>
      </c>
      <c r="F1377" s="194" t="s">
        <v>347</v>
      </c>
      <c r="G1377" s="191"/>
      <c r="H1377" s="195">
        <v>57.97</v>
      </c>
      <c r="I1377" s="196"/>
      <c r="J1377" s="191"/>
      <c r="K1377" s="191"/>
      <c r="L1377" s="197"/>
      <c r="M1377" s="198"/>
      <c r="N1377" s="199"/>
      <c r="O1377" s="199"/>
      <c r="P1377" s="199"/>
      <c r="Q1377" s="199"/>
      <c r="R1377" s="199"/>
      <c r="S1377" s="199"/>
      <c r="T1377" s="200"/>
      <c r="AT1377" s="201" t="s">
        <v>160</v>
      </c>
      <c r="AU1377" s="201" t="s">
        <v>83</v>
      </c>
      <c r="AV1377" s="13" t="s">
        <v>83</v>
      </c>
      <c r="AW1377" s="13" t="s">
        <v>34</v>
      </c>
      <c r="AX1377" s="13" t="s">
        <v>73</v>
      </c>
      <c r="AY1377" s="201" t="s">
        <v>150</v>
      </c>
    </row>
    <row r="1378" spans="1:65" s="13" customFormat="1" ht="11.25">
      <c r="B1378" s="190"/>
      <c r="C1378" s="191"/>
      <c r="D1378" s="192" t="s">
        <v>160</v>
      </c>
      <c r="E1378" s="193" t="s">
        <v>21</v>
      </c>
      <c r="F1378" s="194" t="s">
        <v>349</v>
      </c>
      <c r="G1378" s="191"/>
      <c r="H1378" s="195">
        <v>25.588000000000001</v>
      </c>
      <c r="I1378" s="196"/>
      <c r="J1378" s="191"/>
      <c r="K1378" s="191"/>
      <c r="L1378" s="197"/>
      <c r="M1378" s="198"/>
      <c r="N1378" s="199"/>
      <c r="O1378" s="199"/>
      <c r="P1378" s="199"/>
      <c r="Q1378" s="199"/>
      <c r="R1378" s="199"/>
      <c r="S1378" s="199"/>
      <c r="T1378" s="200"/>
      <c r="AT1378" s="201" t="s">
        <v>160</v>
      </c>
      <c r="AU1378" s="201" t="s">
        <v>83</v>
      </c>
      <c r="AV1378" s="13" t="s">
        <v>83</v>
      </c>
      <c r="AW1378" s="13" t="s">
        <v>34</v>
      </c>
      <c r="AX1378" s="13" t="s">
        <v>73</v>
      </c>
      <c r="AY1378" s="201" t="s">
        <v>150</v>
      </c>
    </row>
    <row r="1379" spans="1:65" s="13" customFormat="1" ht="11.25">
      <c r="B1379" s="190"/>
      <c r="C1379" s="191"/>
      <c r="D1379" s="192" t="s">
        <v>160</v>
      </c>
      <c r="E1379" s="193" t="s">
        <v>21</v>
      </c>
      <c r="F1379" s="194" t="s">
        <v>350</v>
      </c>
      <c r="G1379" s="191"/>
      <c r="H1379" s="195">
        <v>25.808</v>
      </c>
      <c r="I1379" s="196"/>
      <c r="J1379" s="191"/>
      <c r="K1379" s="191"/>
      <c r="L1379" s="197"/>
      <c r="M1379" s="198"/>
      <c r="N1379" s="199"/>
      <c r="O1379" s="199"/>
      <c r="P1379" s="199"/>
      <c r="Q1379" s="199"/>
      <c r="R1379" s="199"/>
      <c r="S1379" s="199"/>
      <c r="T1379" s="200"/>
      <c r="AT1379" s="201" t="s">
        <v>160</v>
      </c>
      <c r="AU1379" s="201" t="s">
        <v>83</v>
      </c>
      <c r="AV1379" s="13" t="s">
        <v>83</v>
      </c>
      <c r="AW1379" s="13" t="s">
        <v>34</v>
      </c>
      <c r="AX1379" s="13" t="s">
        <v>73</v>
      </c>
      <c r="AY1379" s="201" t="s">
        <v>150</v>
      </c>
    </row>
    <row r="1380" spans="1:65" s="16" customFormat="1" ht="11.25">
      <c r="B1380" s="233"/>
      <c r="C1380" s="234"/>
      <c r="D1380" s="192" t="s">
        <v>160</v>
      </c>
      <c r="E1380" s="235" t="s">
        <v>21</v>
      </c>
      <c r="F1380" s="236" t="s">
        <v>323</v>
      </c>
      <c r="G1380" s="234"/>
      <c r="H1380" s="237">
        <v>369.39100000000002</v>
      </c>
      <c r="I1380" s="238"/>
      <c r="J1380" s="234"/>
      <c r="K1380" s="234"/>
      <c r="L1380" s="239"/>
      <c r="M1380" s="240"/>
      <c r="N1380" s="241"/>
      <c r="O1380" s="241"/>
      <c r="P1380" s="241"/>
      <c r="Q1380" s="241"/>
      <c r="R1380" s="241"/>
      <c r="S1380" s="241"/>
      <c r="T1380" s="242"/>
      <c r="AT1380" s="243" t="s">
        <v>160</v>
      </c>
      <c r="AU1380" s="243" t="s">
        <v>83</v>
      </c>
      <c r="AV1380" s="16" t="s">
        <v>168</v>
      </c>
      <c r="AW1380" s="16" t="s">
        <v>34</v>
      </c>
      <c r="AX1380" s="16" t="s">
        <v>73</v>
      </c>
      <c r="AY1380" s="243" t="s">
        <v>150</v>
      </c>
    </row>
    <row r="1381" spans="1:65" s="15" customFormat="1" ht="11.25">
      <c r="B1381" s="213"/>
      <c r="C1381" s="214"/>
      <c r="D1381" s="192" t="s">
        <v>160</v>
      </c>
      <c r="E1381" s="215" t="s">
        <v>21</v>
      </c>
      <c r="F1381" s="216" t="s">
        <v>1509</v>
      </c>
      <c r="G1381" s="214"/>
      <c r="H1381" s="215" t="s">
        <v>21</v>
      </c>
      <c r="I1381" s="217"/>
      <c r="J1381" s="214"/>
      <c r="K1381" s="214"/>
      <c r="L1381" s="218"/>
      <c r="M1381" s="219"/>
      <c r="N1381" s="220"/>
      <c r="O1381" s="220"/>
      <c r="P1381" s="220"/>
      <c r="Q1381" s="220"/>
      <c r="R1381" s="220"/>
      <c r="S1381" s="220"/>
      <c r="T1381" s="221"/>
      <c r="AT1381" s="222" t="s">
        <v>160</v>
      </c>
      <c r="AU1381" s="222" t="s">
        <v>83</v>
      </c>
      <c r="AV1381" s="15" t="s">
        <v>81</v>
      </c>
      <c r="AW1381" s="15" t="s">
        <v>34</v>
      </c>
      <c r="AX1381" s="15" t="s">
        <v>73</v>
      </c>
      <c r="AY1381" s="222" t="s">
        <v>150</v>
      </c>
    </row>
    <row r="1382" spans="1:65" s="15" customFormat="1" ht="11.25">
      <c r="B1382" s="213"/>
      <c r="C1382" s="214"/>
      <c r="D1382" s="192" t="s">
        <v>160</v>
      </c>
      <c r="E1382" s="215" t="s">
        <v>21</v>
      </c>
      <c r="F1382" s="216" t="s">
        <v>410</v>
      </c>
      <c r="G1382" s="214"/>
      <c r="H1382" s="215" t="s">
        <v>21</v>
      </c>
      <c r="I1382" s="217"/>
      <c r="J1382" s="214"/>
      <c r="K1382" s="214"/>
      <c r="L1382" s="218"/>
      <c r="M1382" s="219"/>
      <c r="N1382" s="220"/>
      <c r="O1382" s="220"/>
      <c r="P1382" s="220"/>
      <c r="Q1382" s="220"/>
      <c r="R1382" s="220"/>
      <c r="S1382" s="220"/>
      <c r="T1382" s="221"/>
      <c r="AT1382" s="222" t="s">
        <v>160</v>
      </c>
      <c r="AU1382" s="222" t="s">
        <v>83</v>
      </c>
      <c r="AV1382" s="15" t="s">
        <v>81</v>
      </c>
      <c r="AW1382" s="15" t="s">
        <v>34</v>
      </c>
      <c r="AX1382" s="15" t="s">
        <v>73</v>
      </c>
      <c r="AY1382" s="222" t="s">
        <v>150</v>
      </c>
    </row>
    <row r="1383" spans="1:65" s="13" customFormat="1" ht="11.25">
      <c r="B1383" s="190"/>
      <c r="C1383" s="191"/>
      <c r="D1383" s="192" t="s">
        <v>160</v>
      </c>
      <c r="E1383" s="193" t="s">
        <v>21</v>
      </c>
      <c r="F1383" s="194" t="s">
        <v>1510</v>
      </c>
      <c r="G1383" s="191"/>
      <c r="H1383" s="195">
        <v>206.61500000000001</v>
      </c>
      <c r="I1383" s="196"/>
      <c r="J1383" s="191"/>
      <c r="K1383" s="191"/>
      <c r="L1383" s="197"/>
      <c r="M1383" s="198"/>
      <c r="N1383" s="199"/>
      <c r="O1383" s="199"/>
      <c r="P1383" s="199"/>
      <c r="Q1383" s="199"/>
      <c r="R1383" s="199"/>
      <c r="S1383" s="199"/>
      <c r="T1383" s="200"/>
      <c r="AT1383" s="201" t="s">
        <v>160</v>
      </c>
      <c r="AU1383" s="201" t="s">
        <v>83</v>
      </c>
      <c r="AV1383" s="13" t="s">
        <v>83</v>
      </c>
      <c r="AW1383" s="13" t="s">
        <v>34</v>
      </c>
      <c r="AX1383" s="13" t="s">
        <v>73</v>
      </c>
      <c r="AY1383" s="201" t="s">
        <v>150</v>
      </c>
    </row>
    <row r="1384" spans="1:65" s="16" customFormat="1" ht="11.25">
      <c r="B1384" s="233"/>
      <c r="C1384" s="234"/>
      <c r="D1384" s="192" t="s">
        <v>160</v>
      </c>
      <c r="E1384" s="235" t="s">
        <v>21</v>
      </c>
      <c r="F1384" s="236" t="s">
        <v>323</v>
      </c>
      <c r="G1384" s="234"/>
      <c r="H1384" s="237">
        <v>206.61500000000001</v>
      </c>
      <c r="I1384" s="238"/>
      <c r="J1384" s="234"/>
      <c r="K1384" s="234"/>
      <c r="L1384" s="239"/>
      <c r="M1384" s="240"/>
      <c r="N1384" s="241"/>
      <c r="O1384" s="241"/>
      <c r="P1384" s="241"/>
      <c r="Q1384" s="241"/>
      <c r="R1384" s="241"/>
      <c r="S1384" s="241"/>
      <c r="T1384" s="242"/>
      <c r="AT1384" s="243" t="s">
        <v>160</v>
      </c>
      <c r="AU1384" s="243" t="s">
        <v>83</v>
      </c>
      <c r="AV1384" s="16" t="s">
        <v>168</v>
      </c>
      <c r="AW1384" s="16" t="s">
        <v>34</v>
      </c>
      <c r="AX1384" s="16" t="s">
        <v>73</v>
      </c>
      <c r="AY1384" s="243" t="s">
        <v>150</v>
      </c>
    </row>
    <row r="1385" spans="1:65" s="14" customFormat="1" ht="11.25">
      <c r="B1385" s="202"/>
      <c r="C1385" s="203"/>
      <c r="D1385" s="192" t="s">
        <v>160</v>
      </c>
      <c r="E1385" s="204" t="s">
        <v>21</v>
      </c>
      <c r="F1385" s="205" t="s">
        <v>162</v>
      </c>
      <c r="G1385" s="203"/>
      <c r="H1385" s="206">
        <v>884.14099999999996</v>
      </c>
      <c r="I1385" s="207"/>
      <c r="J1385" s="203"/>
      <c r="K1385" s="203"/>
      <c r="L1385" s="208"/>
      <c r="M1385" s="209"/>
      <c r="N1385" s="210"/>
      <c r="O1385" s="210"/>
      <c r="P1385" s="210"/>
      <c r="Q1385" s="210"/>
      <c r="R1385" s="210"/>
      <c r="S1385" s="210"/>
      <c r="T1385" s="211"/>
      <c r="AT1385" s="212" t="s">
        <v>160</v>
      </c>
      <c r="AU1385" s="212" t="s">
        <v>83</v>
      </c>
      <c r="AV1385" s="14" t="s">
        <v>157</v>
      </c>
      <c r="AW1385" s="14" t="s">
        <v>34</v>
      </c>
      <c r="AX1385" s="14" t="s">
        <v>81</v>
      </c>
      <c r="AY1385" s="212" t="s">
        <v>150</v>
      </c>
    </row>
    <row r="1386" spans="1:65" s="2" customFormat="1" ht="33" customHeight="1">
      <c r="A1386" s="37"/>
      <c r="B1386" s="38"/>
      <c r="C1386" s="172" t="s">
        <v>1511</v>
      </c>
      <c r="D1386" s="172" t="s">
        <v>152</v>
      </c>
      <c r="E1386" s="173" t="s">
        <v>1512</v>
      </c>
      <c r="F1386" s="174" t="s">
        <v>1513</v>
      </c>
      <c r="G1386" s="175" t="s">
        <v>182</v>
      </c>
      <c r="H1386" s="176">
        <v>884.14099999999996</v>
      </c>
      <c r="I1386" s="177"/>
      <c r="J1386" s="178">
        <f>ROUND(I1386*H1386,2)</f>
        <v>0</v>
      </c>
      <c r="K1386" s="174" t="s">
        <v>156</v>
      </c>
      <c r="L1386" s="42"/>
      <c r="M1386" s="179" t="s">
        <v>21</v>
      </c>
      <c r="N1386" s="180" t="s">
        <v>44</v>
      </c>
      <c r="O1386" s="67"/>
      <c r="P1386" s="181">
        <f>O1386*H1386</f>
        <v>0</v>
      </c>
      <c r="Q1386" s="181">
        <v>0</v>
      </c>
      <c r="R1386" s="181">
        <f>Q1386*H1386</f>
        <v>0</v>
      </c>
      <c r="S1386" s="181">
        <v>0</v>
      </c>
      <c r="T1386" s="182">
        <f>S1386*H1386</f>
        <v>0</v>
      </c>
      <c r="U1386" s="37"/>
      <c r="V1386" s="37"/>
      <c r="W1386" s="37"/>
      <c r="X1386" s="37"/>
      <c r="Y1386" s="37"/>
      <c r="Z1386" s="37"/>
      <c r="AA1386" s="37"/>
      <c r="AB1386" s="37"/>
      <c r="AC1386" s="37"/>
      <c r="AD1386" s="37"/>
      <c r="AE1386" s="37"/>
      <c r="AR1386" s="183" t="s">
        <v>202</v>
      </c>
      <c r="AT1386" s="183" t="s">
        <v>152</v>
      </c>
      <c r="AU1386" s="183" t="s">
        <v>83</v>
      </c>
      <c r="AY1386" s="20" t="s">
        <v>150</v>
      </c>
      <c r="BE1386" s="184">
        <f>IF(N1386="základní",J1386,0)</f>
        <v>0</v>
      </c>
      <c r="BF1386" s="184">
        <f>IF(N1386="snížená",J1386,0)</f>
        <v>0</v>
      </c>
      <c r="BG1386" s="184">
        <f>IF(N1386="zákl. přenesená",J1386,0)</f>
        <v>0</v>
      </c>
      <c r="BH1386" s="184">
        <f>IF(N1386="sníž. přenesená",J1386,0)</f>
        <v>0</v>
      </c>
      <c r="BI1386" s="184">
        <f>IF(N1386="nulová",J1386,0)</f>
        <v>0</v>
      </c>
      <c r="BJ1386" s="20" t="s">
        <v>81</v>
      </c>
      <c r="BK1386" s="184">
        <f>ROUND(I1386*H1386,2)</f>
        <v>0</v>
      </c>
      <c r="BL1386" s="20" t="s">
        <v>202</v>
      </c>
      <c r="BM1386" s="183" t="s">
        <v>1514</v>
      </c>
    </row>
    <row r="1387" spans="1:65" s="2" customFormat="1" ht="11.25">
      <c r="A1387" s="37"/>
      <c r="B1387" s="38"/>
      <c r="C1387" s="39"/>
      <c r="D1387" s="185" t="s">
        <v>158</v>
      </c>
      <c r="E1387" s="39"/>
      <c r="F1387" s="186" t="s">
        <v>1515</v>
      </c>
      <c r="G1387" s="39"/>
      <c r="H1387" s="39"/>
      <c r="I1387" s="187"/>
      <c r="J1387" s="39"/>
      <c r="K1387" s="39"/>
      <c r="L1387" s="42"/>
      <c r="M1387" s="188"/>
      <c r="N1387" s="189"/>
      <c r="O1387" s="67"/>
      <c r="P1387" s="67"/>
      <c r="Q1387" s="67"/>
      <c r="R1387" s="67"/>
      <c r="S1387" s="67"/>
      <c r="T1387" s="68"/>
      <c r="U1387" s="37"/>
      <c r="V1387" s="37"/>
      <c r="W1387" s="37"/>
      <c r="X1387" s="37"/>
      <c r="Y1387" s="37"/>
      <c r="Z1387" s="37"/>
      <c r="AA1387" s="37"/>
      <c r="AB1387" s="37"/>
      <c r="AC1387" s="37"/>
      <c r="AD1387" s="37"/>
      <c r="AE1387" s="37"/>
      <c r="AT1387" s="20" t="s">
        <v>158</v>
      </c>
      <c r="AU1387" s="20" t="s">
        <v>83</v>
      </c>
    </row>
    <row r="1388" spans="1:65" s="2" customFormat="1" ht="37.9" customHeight="1">
      <c r="A1388" s="37"/>
      <c r="B1388" s="38"/>
      <c r="C1388" s="172" t="s">
        <v>888</v>
      </c>
      <c r="D1388" s="172" t="s">
        <v>152</v>
      </c>
      <c r="E1388" s="173" t="s">
        <v>1516</v>
      </c>
      <c r="F1388" s="174" t="s">
        <v>1517</v>
      </c>
      <c r="G1388" s="175" t="s">
        <v>182</v>
      </c>
      <c r="H1388" s="176">
        <v>884.14099999999996</v>
      </c>
      <c r="I1388" s="177"/>
      <c r="J1388" s="178">
        <f>ROUND(I1388*H1388,2)</f>
        <v>0</v>
      </c>
      <c r="K1388" s="174" t="s">
        <v>156</v>
      </c>
      <c r="L1388" s="42"/>
      <c r="M1388" s="179" t="s">
        <v>21</v>
      </c>
      <c r="N1388" s="180" t="s">
        <v>44</v>
      </c>
      <c r="O1388" s="67"/>
      <c r="P1388" s="181">
        <f>O1388*H1388</f>
        <v>0</v>
      </c>
      <c r="Q1388" s="181">
        <v>0</v>
      </c>
      <c r="R1388" s="181">
        <f>Q1388*H1388</f>
        <v>0</v>
      </c>
      <c r="S1388" s="181">
        <v>0</v>
      </c>
      <c r="T1388" s="182">
        <f>S1388*H1388</f>
        <v>0</v>
      </c>
      <c r="U1388" s="37"/>
      <c r="V1388" s="37"/>
      <c r="W1388" s="37"/>
      <c r="X1388" s="37"/>
      <c r="Y1388" s="37"/>
      <c r="Z1388" s="37"/>
      <c r="AA1388" s="37"/>
      <c r="AB1388" s="37"/>
      <c r="AC1388" s="37"/>
      <c r="AD1388" s="37"/>
      <c r="AE1388" s="37"/>
      <c r="AR1388" s="183" t="s">
        <v>202</v>
      </c>
      <c r="AT1388" s="183" t="s">
        <v>152</v>
      </c>
      <c r="AU1388" s="183" t="s">
        <v>83</v>
      </c>
      <c r="AY1388" s="20" t="s">
        <v>150</v>
      </c>
      <c r="BE1388" s="184">
        <f>IF(N1388="základní",J1388,0)</f>
        <v>0</v>
      </c>
      <c r="BF1388" s="184">
        <f>IF(N1388="snížená",J1388,0)</f>
        <v>0</v>
      </c>
      <c r="BG1388" s="184">
        <f>IF(N1388="zákl. přenesená",J1388,0)</f>
        <v>0</v>
      </c>
      <c r="BH1388" s="184">
        <f>IF(N1388="sníž. přenesená",J1388,0)</f>
        <v>0</v>
      </c>
      <c r="BI1388" s="184">
        <f>IF(N1388="nulová",J1388,0)</f>
        <v>0</v>
      </c>
      <c r="BJ1388" s="20" t="s">
        <v>81</v>
      </c>
      <c r="BK1388" s="184">
        <f>ROUND(I1388*H1388,2)</f>
        <v>0</v>
      </c>
      <c r="BL1388" s="20" t="s">
        <v>202</v>
      </c>
      <c r="BM1388" s="183" t="s">
        <v>1518</v>
      </c>
    </row>
    <row r="1389" spans="1:65" s="2" customFormat="1" ht="11.25">
      <c r="A1389" s="37"/>
      <c r="B1389" s="38"/>
      <c r="C1389" s="39"/>
      <c r="D1389" s="185" t="s">
        <v>158</v>
      </c>
      <c r="E1389" s="39"/>
      <c r="F1389" s="186" t="s">
        <v>1519</v>
      </c>
      <c r="G1389" s="39"/>
      <c r="H1389" s="39"/>
      <c r="I1389" s="187"/>
      <c r="J1389" s="39"/>
      <c r="K1389" s="39"/>
      <c r="L1389" s="42"/>
      <c r="M1389" s="188"/>
      <c r="N1389" s="189"/>
      <c r="O1389" s="67"/>
      <c r="P1389" s="67"/>
      <c r="Q1389" s="67"/>
      <c r="R1389" s="67"/>
      <c r="S1389" s="67"/>
      <c r="T1389" s="68"/>
      <c r="U1389" s="37"/>
      <c r="V1389" s="37"/>
      <c r="W1389" s="37"/>
      <c r="X1389" s="37"/>
      <c r="Y1389" s="37"/>
      <c r="Z1389" s="37"/>
      <c r="AA1389" s="37"/>
      <c r="AB1389" s="37"/>
      <c r="AC1389" s="37"/>
      <c r="AD1389" s="37"/>
      <c r="AE1389" s="37"/>
      <c r="AT1389" s="20" t="s">
        <v>158</v>
      </c>
      <c r="AU1389" s="20" t="s">
        <v>83</v>
      </c>
    </row>
    <row r="1390" spans="1:65" s="2" customFormat="1" ht="49.15" customHeight="1">
      <c r="A1390" s="37"/>
      <c r="B1390" s="38"/>
      <c r="C1390" s="172" t="s">
        <v>1520</v>
      </c>
      <c r="D1390" s="172" t="s">
        <v>152</v>
      </c>
      <c r="E1390" s="173" t="s">
        <v>1521</v>
      </c>
      <c r="F1390" s="174" t="s">
        <v>1522</v>
      </c>
      <c r="G1390" s="175" t="s">
        <v>182</v>
      </c>
      <c r="H1390" s="176">
        <v>770.78800000000001</v>
      </c>
      <c r="I1390" s="177"/>
      <c r="J1390" s="178">
        <f>ROUND(I1390*H1390,2)</f>
        <v>0</v>
      </c>
      <c r="K1390" s="174" t="s">
        <v>156</v>
      </c>
      <c r="L1390" s="42"/>
      <c r="M1390" s="179" t="s">
        <v>21</v>
      </c>
      <c r="N1390" s="180" t="s">
        <v>44</v>
      </c>
      <c r="O1390" s="67"/>
      <c r="P1390" s="181">
        <f>O1390*H1390</f>
        <v>0</v>
      </c>
      <c r="Q1390" s="181">
        <v>0</v>
      </c>
      <c r="R1390" s="181">
        <f>Q1390*H1390</f>
        <v>0</v>
      </c>
      <c r="S1390" s="181">
        <v>0</v>
      </c>
      <c r="T1390" s="182">
        <f>S1390*H1390</f>
        <v>0</v>
      </c>
      <c r="U1390" s="37"/>
      <c r="V1390" s="37"/>
      <c r="W1390" s="37"/>
      <c r="X1390" s="37"/>
      <c r="Y1390" s="37"/>
      <c r="Z1390" s="37"/>
      <c r="AA1390" s="37"/>
      <c r="AB1390" s="37"/>
      <c r="AC1390" s="37"/>
      <c r="AD1390" s="37"/>
      <c r="AE1390" s="37"/>
      <c r="AR1390" s="183" t="s">
        <v>202</v>
      </c>
      <c r="AT1390" s="183" t="s">
        <v>152</v>
      </c>
      <c r="AU1390" s="183" t="s">
        <v>83</v>
      </c>
      <c r="AY1390" s="20" t="s">
        <v>150</v>
      </c>
      <c r="BE1390" s="184">
        <f>IF(N1390="základní",J1390,0)</f>
        <v>0</v>
      </c>
      <c r="BF1390" s="184">
        <f>IF(N1390="snížená",J1390,0)</f>
        <v>0</v>
      </c>
      <c r="BG1390" s="184">
        <f>IF(N1390="zákl. přenesená",J1390,0)</f>
        <v>0</v>
      </c>
      <c r="BH1390" s="184">
        <f>IF(N1390="sníž. přenesená",J1390,0)</f>
        <v>0</v>
      </c>
      <c r="BI1390" s="184">
        <f>IF(N1390="nulová",J1390,0)</f>
        <v>0</v>
      </c>
      <c r="BJ1390" s="20" t="s">
        <v>81</v>
      </c>
      <c r="BK1390" s="184">
        <f>ROUND(I1390*H1390,2)</f>
        <v>0</v>
      </c>
      <c r="BL1390" s="20" t="s">
        <v>202</v>
      </c>
      <c r="BM1390" s="183" t="s">
        <v>1523</v>
      </c>
    </row>
    <row r="1391" spans="1:65" s="2" customFormat="1" ht="11.25">
      <c r="A1391" s="37"/>
      <c r="B1391" s="38"/>
      <c r="C1391" s="39"/>
      <c r="D1391" s="185" t="s">
        <v>158</v>
      </c>
      <c r="E1391" s="39"/>
      <c r="F1391" s="186" t="s">
        <v>1524</v>
      </c>
      <c r="G1391" s="39"/>
      <c r="H1391" s="39"/>
      <c r="I1391" s="187"/>
      <c r="J1391" s="39"/>
      <c r="K1391" s="39"/>
      <c r="L1391" s="42"/>
      <c r="M1391" s="188"/>
      <c r="N1391" s="189"/>
      <c r="O1391" s="67"/>
      <c r="P1391" s="67"/>
      <c r="Q1391" s="67"/>
      <c r="R1391" s="67"/>
      <c r="S1391" s="67"/>
      <c r="T1391" s="68"/>
      <c r="U1391" s="37"/>
      <c r="V1391" s="37"/>
      <c r="W1391" s="37"/>
      <c r="X1391" s="37"/>
      <c r="Y1391" s="37"/>
      <c r="Z1391" s="37"/>
      <c r="AA1391" s="37"/>
      <c r="AB1391" s="37"/>
      <c r="AC1391" s="37"/>
      <c r="AD1391" s="37"/>
      <c r="AE1391" s="37"/>
      <c r="AT1391" s="20" t="s">
        <v>158</v>
      </c>
      <c r="AU1391" s="20" t="s">
        <v>83</v>
      </c>
    </row>
    <row r="1392" spans="1:65" s="13" customFormat="1" ht="11.25">
      <c r="B1392" s="190"/>
      <c r="C1392" s="191"/>
      <c r="D1392" s="192" t="s">
        <v>160</v>
      </c>
      <c r="E1392" s="193" t="s">
        <v>21</v>
      </c>
      <c r="F1392" s="194" t="s">
        <v>1525</v>
      </c>
      <c r="G1392" s="191"/>
      <c r="H1392" s="195">
        <v>770.78800000000001</v>
      </c>
      <c r="I1392" s="196"/>
      <c r="J1392" s="191"/>
      <c r="K1392" s="191"/>
      <c r="L1392" s="197"/>
      <c r="M1392" s="198"/>
      <c r="N1392" s="199"/>
      <c r="O1392" s="199"/>
      <c r="P1392" s="199"/>
      <c r="Q1392" s="199"/>
      <c r="R1392" s="199"/>
      <c r="S1392" s="199"/>
      <c r="T1392" s="200"/>
      <c r="AT1392" s="201" t="s">
        <v>160</v>
      </c>
      <c r="AU1392" s="201" t="s">
        <v>83</v>
      </c>
      <c r="AV1392" s="13" t="s">
        <v>83</v>
      </c>
      <c r="AW1392" s="13" t="s">
        <v>34</v>
      </c>
      <c r="AX1392" s="13" t="s">
        <v>73</v>
      </c>
      <c r="AY1392" s="201" t="s">
        <v>150</v>
      </c>
    </row>
    <row r="1393" spans="1:65" s="14" customFormat="1" ht="11.25">
      <c r="B1393" s="202"/>
      <c r="C1393" s="203"/>
      <c r="D1393" s="192" t="s">
        <v>160</v>
      </c>
      <c r="E1393" s="204" t="s">
        <v>21</v>
      </c>
      <c r="F1393" s="205" t="s">
        <v>162</v>
      </c>
      <c r="G1393" s="203"/>
      <c r="H1393" s="206">
        <v>770.78800000000001</v>
      </c>
      <c r="I1393" s="207"/>
      <c r="J1393" s="203"/>
      <c r="K1393" s="203"/>
      <c r="L1393" s="208"/>
      <c r="M1393" s="209"/>
      <c r="N1393" s="210"/>
      <c r="O1393" s="210"/>
      <c r="P1393" s="210"/>
      <c r="Q1393" s="210"/>
      <c r="R1393" s="210"/>
      <c r="S1393" s="210"/>
      <c r="T1393" s="211"/>
      <c r="AT1393" s="212" t="s">
        <v>160</v>
      </c>
      <c r="AU1393" s="212" t="s">
        <v>83</v>
      </c>
      <c r="AV1393" s="14" t="s">
        <v>157</v>
      </c>
      <c r="AW1393" s="14" t="s">
        <v>34</v>
      </c>
      <c r="AX1393" s="14" t="s">
        <v>81</v>
      </c>
      <c r="AY1393" s="212" t="s">
        <v>150</v>
      </c>
    </row>
    <row r="1394" spans="1:65" s="2" customFormat="1" ht="37.9" customHeight="1">
      <c r="A1394" s="37"/>
      <c r="B1394" s="38"/>
      <c r="C1394" s="172" t="s">
        <v>894</v>
      </c>
      <c r="D1394" s="172" t="s">
        <v>152</v>
      </c>
      <c r="E1394" s="173" t="s">
        <v>1526</v>
      </c>
      <c r="F1394" s="174" t="s">
        <v>1527</v>
      </c>
      <c r="G1394" s="175" t="s">
        <v>182</v>
      </c>
      <c r="H1394" s="176">
        <v>884.14099999999996</v>
      </c>
      <c r="I1394" s="177"/>
      <c r="J1394" s="178">
        <f>ROUND(I1394*H1394,2)</f>
        <v>0</v>
      </c>
      <c r="K1394" s="174" t="s">
        <v>156</v>
      </c>
      <c r="L1394" s="42"/>
      <c r="M1394" s="179" t="s">
        <v>21</v>
      </c>
      <c r="N1394" s="180" t="s">
        <v>44</v>
      </c>
      <c r="O1394" s="67"/>
      <c r="P1394" s="181">
        <f>O1394*H1394</f>
        <v>0</v>
      </c>
      <c r="Q1394" s="181">
        <v>0</v>
      </c>
      <c r="R1394" s="181">
        <f>Q1394*H1394</f>
        <v>0</v>
      </c>
      <c r="S1394" s="181">
        <v>0</v>
      </c>
      <c r="T1394" s="182">
        <f>S1394*H1394</f>
        <v>0</v>
      </c>
      <c r="U1394" s="37"/>
      <c r="V1394" s="37"/>
      <c r="W1394" s="37"/>
      <c r="X1394" s="37"/>
      <c r="Y1394" s="37"/>
      <c r="Z1394" s="37"/>
      <c r="AA1394" s="37"/>
      <c r="AB1394" s="37"/>
      <c r="AC1394" s="37"/>
      <c r="AD1394" s="37"/>
      <c r="AE1394" s="37"/>
      <c r="AR1394" s="183" t="s">
        <v>202</v>
      </c>
      <c r="AT1394" s="183" t="s">
        <v>152</v>
      </c>
      <c r="AU1394" s="183" t="s">
        <v>83</v>
      </c>
      <c r="AY1394" s="20" t="s">
        <v>150</v>
      </c>
      <c r="BE1394" s="184">
        <f>IF(N1394="základní",J1394,0)</f>
        <v>0</v>
      </c>
      <c r="BF1394" s="184">
        <f>IF(N1394="snížená",J1394,0)</f>
        <v>0</v>
      </c>
      <c r="BG1394" s="184">
        <f>IF(N1394="zákl. přenesená",J1394,0)</f>
        <v>0</v>
      </c>
      <c r="BH1394" s="184">
        <f>IF(N1394="sníž. přenesená",J1394,0)</f>
        <v>0</v>
      </c>
      <c r="BI1394" s="184">
        <f>IF(N1394="nulová",J1394,0)</f>
        <v>0</v>
      </c>
      <c r="BJ1394" s="20" t="s">
        <v>81</v>
      </c>
      <c r="BK1394" s="184">
        <f>ROUND(I1394*H1394,2)</f>
        <v>0</v>
      </c>
      <c r="BL1394" s="20" t="s">
        <v>202</v>
      </c>
      <c r="BM1394" s="183" t="s">
        <v>1528</v>
      </c>
    </row>
    <row r="1395" spans="1:65" s="2" customFormat="1" ht="11.25">
      <c r="A1395" s="37"/>
      <c r="B1395" s="38"/>
      <c r="C1395" s="39"/>
      <c r="D1395" s="185" t="s">
        <v>158</v>
      </c>
      <c r="E1395" s="39"/>
      <c r="F1395" s="186" t="s">
        <v>1529</v>
      </c>
      <c r="G1395" s="39"/>
      <c r="H1395" s="39"/>
      <c r="I1395" s="187"/>
      <c r="J1395" s="39"/>
      <c r="K1395" s="39"/>
      <c r="L1395" s="42"/>
      <c r="M1395" s="188"/>
      <c r="N1395" s="189"/>
      <c r="O1395" s="67"/>
      <c r="P1395" s="67"/>
      <c r="Q1395" s="67"/>
      <c r="R1395" s="67"/>
      <c r="S1395" s="67"/>
      <c r="T1395" s="68"/>
      <c r="U1395" s="37"/>
      <c r="V1395" s="37"/>
      <c r="W1395" s="37"/>
      <c r="X1395" s="37"/>
      <c r="Y1395" s="37"/>
      <c r="Z1395" s="37"/>
      <c r="AA1395" s="37"/>
      <c r="AB1395" s="37"/>
      <c r="AC1395" s="37"/>
      <c r="AD1395" s="37"/>
      <c r="AE1395" s="37"/>
      <c r="AT1395" s="20" t="s">
        <v>158</v>
      </c>
      <c r="AU1395" s="20" t="s">
        <v>83</v>
      </c>
    </row>
    <row r="1396" spans="1:65" s="2" customFormat="1" ht="49.15" customHeight="1">
      <c r="A1396" s="37"/>
      <c r="B1396" s="38"/>
      <c r="C1396" s="172" t="s">
        <v>1530</v>
      </c>
      <c r="D1396" s="172" t="s">
        <v>152</v>
      </c>
      <c r="E1396" s="173" t="s">
        <v>1531</v>
      </c>
      <c r="F1396" s="174" t="s">
        <v>1532</v>
      </c>
      <c r="G1396" s="175" t="s">
        <v>182</v>
      </c>
      <c r="H1396" s="176">
        <v>770.78800000000001</v>
      </c>
      <c r="I1396" s="177"/>
      <c r="J1396" s="178">
        <f>ROUND(I1396*H1396,2)</f>
        <v>0</v>
      </c>
      <c r="K1396" s="174" t="s">
        <v>156</v>
      </c>
      <c r="L1396" s="42"/>
      <c r="M1396" s="179" t="s">
        <v>21</v>
      </c>
      <c r="N1396" s="180" t="s">
        <v>44</v>
      </c>
      <c r="O1396" s="67"/>
      <c r="P1396" s="181">
        <f>O1396*H1396</f>
        <v>0</v>
      </c>
      <c r="Q1396" s="181">
        <v>0</v>
      </c>
      <c r="R1396" s="181">
        <f>Q1396*H1396</f>
        <v>0</v>
      </c>
      <c r="S1396" s="181">
        <v>0</v>
      </c>
      <c r="T1396" s="182">
        <f>S1396*H1396</f>
        <v>0</v>
      </c>
      <c r="U1396" s="37"/>
      <c r="V1396" s="37"/>
      <c r="W1396" s="37"/>
      <c r="X1396" s="37"/>
      <c r="Y1396" s="37"/>
      <c r="Z1396" s="37"/>
      <c r="AA1396" s="37"/>
      <c r="AB1396" s="37"/>
      <c r="AC1396" s="37"/>
      <c r="AD1396" s="37"/>
      <c r="AE1396" s="37"/>
      <c r="AR1396" s="183" t="s">
        <v>202</v>
      </c>
      <c r="AT1396" s="183" t="s">
        <v>152</v>
      </c>
      <c r="AU1396" s="183" t="s">
        <v>83</v>
      </c>
      <c r="AY1396" s="20" t="s">
        <v>150</v>
      </c>
      <c r="BE1396" s="184">
        <f>IF(N1396="základní",J1396,0)</f>
        <v>0</v>
      </c>
      <c r="BF1396" s="184">
        <f>IF(N1396="snížená",J1396,0)</f>
        <v>0</v>
      </c>
      <c r="BG1396" s="184">
        <f>IF(N1396="zákl. přenesená",J1396,0)</f>
        <v>0</v>
      </c>
      <c r="BH1396" s="184">
        <f>IF(N1396="sníž. přenesená",J1396,0)</f>
        <v>0</v>
      </c>
      <c r="BI1396" s="184">
        <f>IF(N1396="nulová",J1396,0)</f>
        <v>0</v>
      </c>
      <c r="BJ1396" s="20" t="s">
        <v>81</v>
      </c>
      <c r="BK1396" s="184">
        <f>ROUND(I1396*H1396,2)</f>
        <v>0</v>
      </c>
      <c r="BL1396" s="20" t="s">
        <v>202</v>
      </c>
      <c r="BM1396" s="183" t="s">
        <v>1533</v>
      </c>
    </row>
    <row r="1397" spans="1:65" s="2" customFormat="1" ht="11.25">
      <c r="A1397" s="37"/>
      <c r="B1397" s="38"/>
      <c r="C1397" s="39"/>
      <c r="D1397" s="185" t="s">
        <v>158</v>
      </c>
      <c r="E1397" s="39"/>
      <c r="F1397" s="186" t="s">
        <v>1534</v>
      </c>
      <c r="G1397" s="39"/>
      <c r="H1397" s="39"/>
      <c r="I1397" s="187"/>
      <c r="J1397" s="39"/>
      <c r="K1397" s="39"/>
      <c r="L1397" s="42"/>
      <c r="M1397" s="188"/>
      <c r="N1397" s="189"/>
      <c r="O1397" s="67"/>
      <c r="P1397" s="67"/>
      <c r="Q1397" s="67"/>
      <c r="R1397" s="67"/>
      <c r="S1397" s="67"/>
      <c r="T1397" s="68"/>
      <c r="U1397" s="37"/>
      <c r="V1397" s="37"/>
      <c r="W1397" s="37"/>
      <c r="X1397" s="37"/>
      <c r="Y1397" s="37"/>
      <c r="Z1397" s="37"/>
      <c r="AA1397" s="37"/>
      <c r="AB1397" s="37"/>
      <c r="AC1397" s="37"/>
      <c r="AD1397" s="37"/>
      <c r="AE1397" s="37"/>
      <c r="AT1397" s="20" t="s">
        <v>158</v>
      </c>
      <c r="AU1397" s="20" t="s">
        <v>83</v>
      </c>
    </row>
    <row r="1398" spans="1:65" s="15" customFormat="1" ht="11.25">
      <c r="B1398" s="213"/>
      <c r="C1398" s="214"/>
      <c r="D1398" s="192" t="s">
        <v>160</v>
      </c>
      <c r="E1398" s="215" t="s">
        <v>21</v>
      </c>
      <c r="F1398" s="216" t="s">
        <v>1501</v>
      </c>
      <c r="G1398" s="214"/>
      <c r="H1398" s="215" t="s">
        <v>21</v>
      </c>
      <c r="I1398" s="217"/>
      <c r="J1398" s="214"/>
      <c r="K1398" s="214"/>
      <c r="L1398" s="218"/>
      <c r="M1398" s="219"/>
      <c r="N1398" s="220"/>
      <c r="O1398" s="220"/>
      <c r="P1398" s="220"/>
      <c r="Q1398" s="220"/>
      <c r="R1398" s="220"/>
      <c r="S1398" s="220"/>
      <c r="T1398" s="221"/>
      <c r="AT1398" s="222" t="s">
        <v>160</v>
      </c>
      <c r="AU1398" s="222" t="s">
        <v>83</v>
      </c>
      <c r="AV1398" s="15" t="s">
        <v>81</v>
      </c>
      <c r="AW1398" s="15" t="s">
        <v>34</v>
      </c>
      <c r="AX1398" s="15" t="s">
        <v>73</v>
      </c>
      <c r="AY1398" s="222" t="s">
        <v>150</v>
      </c>
    </row>
    <row r="1399" spans="1:65" s="15" customFormat="1" ht="11.25">
      <c r="B1399" s="213"/>
      <c r="C1399" s="214"/>
      <c r="D1399" s="192" t="s">
        <v>160</v>
      </c>
      <c r="E1399" s="215" t="s">
        <v>21</v>
      </c>
      <c r="F1399" s="216" t="s">
        <v>313</v>
      </c>
      <c r="G1399" s="214"/>
      <c r="H1399" s="215" t="s">
        <v>21</v>
      </c>
      <c r="I1399" s="217"/>
      <c r="J1399" s="214"/>
      <c r="K1399" s="214"/>
      <c r="L1399" s="218"/>
      <c r="M1399" s="219"/>
      <c r="N1399" s="220"/>
      <c r="O1399" s="220"/>
      <c r="P1399" s="220"/>
      <c r="Q1399" s="220"/>
      <c r="R1399" s="220"/>
      <c r="S1399" s="220"/>
      <c r="T1399" s="221"/>
      <c r="AT1399" s="222" t="s">
        <v>160</v>
      </c>
      <c r="AU1399" s="222" t="s">
        <v>83</v>
      </c>
      <c r="AV1399" s="15" t="s">
        <v>81</v>
      </c>
      <c r="AW1399" s="15" t="s">
        <v>34</v>
      </c>
      <c r="AX1399" s="15" t="s">
        <v>73</v>
      </c>
      <c r="AY1399" s="222" t="s">
        <v>150</v>
      </c>
    </row>
    <row r="1400" spans="1:65" s="13" customFormat="1" ht="11.25">
      <c r="B1400" s="190"/>
      <c r="C1400" s="191"/>
      <c r="D1400" s="192" t="s">
        <v>160</v>
      </c>
      <c r="E1400" s="193" t="s">
        <v>21</v>
      </c>
      <c r="F1400" s="194" t="s">
        <v>314</v>
      </c>
      <c r="G1400" s="191"/>
      <c r="H1400" s="195">
        <v>5.0999999999999996</v>
      </c>
      <c r="I1400" s="196"/>
      <c r="J1400" s="191"/>
      <c r="K1400" s="191"/>
      <c r="L1400" s="197"/>
      <c r="M1400" s="198"/>
      <c r="N1400" s="199"/>
      <c r="O1400" s="199"/>
      <c r="P1400" s="199"/>
      <c r="Q1400" s="199"/>
      <c r="R1400" s="199"/>
      <c r="S1400" s="199"/>
      <c r="T1400" s="200"/>
      <c r="AT1400" s="201" t="s">
        <v>160</v>
      </c>
      <c r="AU1400" s="201" t="s">
        <v>83</v>
      </c>
      <c r="AV1400" s="13" t="s">
        <v>83</v>
      </c>
      <c r="AW1400" s="13" t="s">
        <v>34</v>
      </c>
      <c r="AX1400" s="13" t="s">
        <v>73</v>
      </c>
      <c r="AY1400" s="201" t="s">
        <v>150</v>
      </c>
    </row>
    <row r="1401" spans="1:65" s="13" customFormat="1" ht="11.25">
      <c r="B1401" s="190"/>
      <c r="C1401" s="191"/>
      <c r="D1401" s="192" t="s">
        <v>160</v>
      </c>
      <c r="E1401" s="193" t="s">
        <v>21</v>
      </c>
      <c r="F1401" s="194" t="s">
        <v>315</v>
      </c>
      <c r="G1401" s="191"/>
      <c r="H1401" s="195">
        <v>91.040999999999997</v>
      </c>
      <c r="I1401" s="196"/>
      <c r="J1401" s="191"/>
      <c r="K1401" s="191"/>
      <c r="L1401" s="197"/>
      <c r="M1401" s="198"/>
      <c r="N1401" s="199"/>
      <c r="O1401" s="199"/>
      <c r="P1401" s="199"/>
      <c r="Q1401" s="199"/>
      <c r="R1401" s="199"/>
      <c r="S1401" s="199"/>
      <c r="T1401" s="200"/>
      <c r="AT1401" s="201" t="s">
        <v>160</v>
      </c>
      <c r="AU1401" s="201" t="s">
        <v>83</v>
      </c>
      <c r="AV1401" s="13" t="s">
        <v>83</v>
      </c>
      <c r="AW1401" s="13" t="s">
        <v>34</v>
      </c>
      <c r="AX1401" s="13" t="s">
        <v>73</v>
      </c>
      <c r="AY1401" s="201" t="s">
        <v>150</v>
      </c>
    </row>
    <row r="1402" spans="1:65" s="13" customFormat="1" ht="11.25">
      <c r="B1402" s="190"/>
      <c r="C1402" s="191"/>
      <c r="D1402" s="192" t="s">
        <v>160</v>
      </c>
      <c r="E1402" s="193" t="s">
        <v>21</v>
      </c>
      <c r="F1402" s="194" t="s">
        <v>1535</v>
      </c>
      <c r="G1402" s="191"/>
      <c r="H1402" s="195">
        <v>-6.0449999999999999</v>
      </c>
      <c r="I1402" s="196"/>
      <c r="J1402" s="191"/>
      <c r="K1402" s="191"/>
      <c r="L1402" s="197"/>
      <c r="M1402" s="198"/>
      <c r="N1402" s="199"/>
      <c r="O1402" s="199"/>
      <c r="P1402" s="199"/>
      <c r="Q1402" s="199"/>
      <c r="R1402" s="199"/>
      <c r="S1402" s="199"/>
      <c r="T1402" s="200"/>
      <c r="AT1402" s="201" t="s">
        <v>160</v>
      </c>
      <c r="AU1402" s="201" t="s">
        <v>83</v>
      </c>
      <c r="AV1402" s="13" t="s">
        <v>83</v>
      </c>
      <c r="AW1402" s="13" t="s">
        <v>34</v>
      </c>
      <c r="AX1402" s="13" t="s">
        <v>73</v>
      </c>
      <c r="AY1402" s="201" t="s">
        <v>150</v>
      </c>
    </row>
    <row r="1403" spans="1:65" s="13" customFormat="1" ht="11.25">
      <c r="B1403" s="190"/>
      <c r="C1403" s="191"/>
      <c r="D1403" s="192" t="s">
        <v>160</v>
      </c>
      <c r="E1403" s="193" t="s">
        <v>21</v>
      </c>
      <c r="F1403" s="194" t="s">
        <v>317</v>
      </c>
      <c r="G1403" s="191"/>
      <c r="H1403" s="195">
        <v>60.015999999999998</v>
      </c>
      <c r="I1403" s="196"/>
      <c r="J1403" s="191"/>
      <c r="K1403" s="191"/>
      <c r="L1403" s="197"/>
      <c r="M1403" s="198"/>
      <c r="N1403" s="199"/>
      <c r="O1403" s="199"/>
      <c r="P1403" s="199"/>
      <c r="Q1403" s="199"/>
      <c r="R1403" s="199"/>
      <c r="S1403" s="199"/>
      <c r="T1403" s="200"/>
      <c r="AT1403" s="201" t="s">
        <v>160</v>
      </c>
      <c r="AU1403" s="201" t="s">
        <v>83</v>
      </c>
      <c r="AV1403" s="13" t="s">
        <v>83</v>
      </c>
      <c r="AW1403" s="13" t="s">
        <v>34</v>
      </c>
      <c r="AX1403" s="13" t="s">
        <v>73</v>
      </c>
      <c r="AY1403" s="201" t="s">
        <v>150</v>
      </c>
    </row>
    <row r="1404" spans="1:65" s="13" customFormat="1" ht="11.25">
      <c r="B1404" s="190"/>
      <c r="C1404" s="191"/>
      <c r="D1404" s="192" t="s">
        <v>160</v>
      </c>
      <c r="E1404" s="193" t="s">
        <v>21</v>
      </c>
      <c r="F1404" s="194" t="s">
        <v>318</v>
      </c>
      <c r="G1404" s="191"/>
      <c r="H1404" s="195">
        <v>4.59</v>
      </c>
      <c r="I1404" s="196"/>
      <c r="J1404" s="191"/>
      <c r="K1404" s="191"/>
      <c r="L1404" s="197"/>
      <c r="M1404" s="198"/>
      <c r="N1404" s="199"/>
      <c r="O1404" s="199"/>
      <c r="P1404" s="199"/>
      <c r="Q1404" s="199"/>
      <c r="R1404" s="199"/>
      <c r="S1404" s="199"/>
      <c r="T1404" s="200"/>
      <c r="AT1404" s="201" t="s">
        <v>160</v>
      </c>
      <c r="AU1404" s="201" t="s">
        <v>83</v>
      </c>
      <c r="AV1404" s="13" t="s">
        <v>83</v>
      </c>
      <c r="AW1404" s="13" t="s">
        <v>34</v>
      </c>
      <c r="AX1404" s="13" t="s">
        <v>73</v>
      </c>
      <c r="AY1404" s="201" t="s">
        <v>150</v>
      </c>
    </row>
    <row r="1405" spans="1:65" s="13" customFormat="1" ht="11.25">
      <c r="B1405" s="190"/>
      <c r="C1405" s="191"/>
      <c r="D1405" s="192" t="s">
        <v>160</v>
      </c>
      <c r="E1405" s="193" t="s">
        <v>21</v>
      </c>
      <c r="F1405" s="194" t="s">
        <v>1536</v>
      </c>
      <c r="G1405" s="191"/>
      <c r="H1405" s="195">
        <v>-26.288</v>
      </c>
      <c r="I1405" s="196"/>
      <c r="J1405" s="191"/>
      <c r="K1405" s="191"/>
      <c r="L1405" s="197"/>
      <c r="M1405" s="198"/>
      <c r="N1405" s="199"/>
      <c r="O1405" s="199"/>
      <c r="P1405" s="199"/>
      <c r="Q1405" s="199"/>
      <c r="R1405" s="199"/>
      <c r="S1405" s="199"/>
      <c r="T1405" s="200"/>
      <c r="AT1405" s="201" t="s">
        <v>160</v>
      </c>
      <c r="AU1405" s="201" t="s">
        <v>83</v>
      </c>
      <c r="AV1405" s="13" t="s">
        <v>83</v>
      </c>
      <c r="AW1405" s="13" t="s">
        <v>34</v>
      </c>
      <c r="AX1405" s="13" t="s">
        <v>73</v>
      </c>
      <c r="AY1405" s="201" t="s">
        <v>150</v>
      </c>
    </row>
    <row r="1406" spans="1:65" s="13" customFormat="1" ht="11.25">
      <c r="B1406" s="190"/>
      <c r="C1406" s="191"/>
      <c r="D1406" s="192" t="s">
        <v>160</v>
      </c>
      <c r="E1406" s="193" t="s">
        <v>21</v>
      </c>
      <c r="F1406" s="194" t="s">
        <v>320</v>
      </c>
      <c r="G1406" s="191"/>
      <c r="H1406" s="195">
        <v>8.7080000000000002</v>
      </c>
      <c r="I1406" s="196"/>
      <c r="J1406" s="191"/>
      <c r="K1406" s="191"/>
      <c r="L1406" s="197"/>
      <c r="M1406" s="198"/>
      <c r="N1406" s="199"/>
      <c r="O1406" s="199"/>
      <c r="P1406" s="199"/>
      <c r="Q1406" s="199"/>
      <c r="R1406" s="199"/>
      <c r="S1406" s="199"/>
      <c r="T1406" s="200"/>
      <c r="AT1406" s="201" t="s">
        <v>160</v>
      </c>
      <c r="AU1406" s="201" t="s">
        <v>83</v>
      </c>
      <c r="AV1406" s="13" t="s">
        <v>83</v>
      </c>
      <c r="AW1406" s="13" t="s">
        <v>34</v>
      </c>
      <c r="AX1406" s="13" t="s">
        <v>73</v>
      </c>
      <c r="AY1406" s="201" t="s">
        <v>150</v>
      </c>
    </row>
    <row r="1407" spans="1:65" s="13" customFormat="1" ht="11.25">
      <c r="B1407" s="190"/>
      <c r="C1407" s="191"/>
      <c r="D1407" s="192" t="s">
        <v>160</v>
      </c>
      <c r="E1407" s="193" t="s">
        <v>21</v>
      </c>
      <c r="F1407" s="194" t="s">
        <v>321</v>
      </c>
      <c r="G1407" s="191"/>
      <c r="H1407" s="195">
        <v>57.66</v>
      </c>
      <c r="I1407" s="196"/>
      <c r="J1407" s="191"/>
      <c r="K1407" s="191"/>
      <c r="L1407" s="197"/>
      <c r="M1407" s="198"/>
      <c r="N1407" s="199"/>
      <c r="O1407" s="199"/>
      <c r="P1407" s="199"/>
      <c r="Q1407" s="199"/>
      <c r="R1407" s="199"/>
      <c r="S1407" s="199"/>
      <c r="T1407" s="200"/>
      <c r="AT1407" s="201" t="s">
        <v>160</v>
      </c>
      <c r="AU1407" s="201" t="s">
        <v>83</v>
      </c>
      <c r="AV1407" s="13" t="s">
        <v>83</v>
      </c>
      <c r="AW1407" s="13" t="s">
        <v>34</v>
      </c>
      <c r="AX1407" s="13" t="s">
        <v>73</v>
      </c>
      <c r="AY1407" s="201" t="s">
        <v>150</v>
      </c>
    </row>
    <row r="1408" spans="1:65" s="16" customFormat="1" ht="11.25">
      <c r="B1408" s="233"/>
      <c r="C1408" s="234"/>
      <c r="D1408" s="192" t="s">
        <v>160</v>
      </c>
      <c r="E1408" s="235" t="s">
        <v>21</v>
      </c>
      <c r="F1408" s="236" t="s">
        <v>323</v>
      </c>
      <c r="G1408" s="234"/>
      <c r="H1408" s="237">
        <v>194.78199999999998</v>
      </c>
      <c r="I1408" s="238"/>
      <c r="J1408" s="234"/>
      <c r="K1408" s="234"/>
      <c r="L1408" s="239"/>
      <c r="M1408" s="240"/>
      <c r="N1408" s="241"/>
      <c r="O1408" s="241"/>
      <c r="P1408" s="241"/>
      <c r="Q1408" s="241"/>
      <c r="R1408" s="241"/>
      <c r="S1408" s="241"/>
      <c r="T1408" s="242"/>
      <c r="AT1408" s="243" t="s">
        <v>160</v>
      </c>
      <c r="AU1408" s="243" t="s">
        <v>83</v>
      </c>
      <c r="AV1408" s="16" t="s">
        <v>168</v>
      </c>
      <c r="AW1408" s="16" t="s">
        <v>34</v>
      </c>
      <c r="AX1408" s="16" t="s">
        <v>73</v>
      </c>
      <c r="AY1408" s="243" t="s">
        <v>150</v>
      </c>
    </row>
    <row r="1409" spans="2:51" s="15" customFormat="1" ht="11.25">
      <c r="B1409" s="213"/>
      <c r="C1409" s="214"/>
      <c r="D1409" s="192" t="s">
        <v>160</v>
      </c>
      <c r="E1409" s="215" t="s">
        <v>21</v>
      </c>
      <c r="F1409" s="216" t="s">
        <v>324</v>
      </c>
      <c r="G1409" s="214"/>
      <c r="H1409" s="215" t="s">
        <v>21</v>
      </c>
      <c r="I1409" s="217"/>
      <c r="J1409" s="214"/>
      <c r="K1409" s="214"/>
      <c r="L1409" s="218"/>
      <c r="M1409" s="219"/>
      <c r="N1409" s="220"/>
      <c r="O1409" s="220"/>
      <c r="P1409" s="220"/>
      <c r="Q1409" s="220"/>
      <c r="R1409" s="220"/>
      <c r="S1409" s="220"/>
      <c r="T1409" s="221"/>
      <c r="AT1409" s="222" t="s">
        <v>160</v>
      </c>
      <c r="AU1409" s="222" t="s">
        <v>83</v>
      </c>
      <c r="AV1409" s="15" t="s">
        <v>81</v>
      </c>
      <c r="AW1409" s="15" t="s">
        <v>34</v>
      </c>
      <c r="AX1409" s="15" t="s">
        <v>73</v>
      </c>
      <c r="AY1409" s="222" t="s">
        <v>150</v>
      </c>
    </row>
    <row r="1410" spans="2:51" s="15" customFormat="1" ht="11.25">
      <c r="B1410" s="213"/>
      <c r="C1410" s="214"/>
      <c r="D1410" s="192" t="s">
        <v>160</v>
      </c>
      <c r="E1410" s="215" t="s">
        <v>21</v>
      </c>
      <c r="F1410" s="216" t="s">
        <v>330</v>
      </c>
      <c r="G1410" s="214"/>
      <c r="H1410" s="215" t="s">
        <v>21</v>
      </c>
      <c r="I1410" s="217"/>
      <c r="J1410" s="214"/>
      <c r="K1410" s="214"/>
      <c r="L1410" s="218"/>
      <c r="M1410" s="219"/>
      <c r="N1410" s="220"/>
      <c r="O1410" s="220"/>
      <c r="P1410" s="220"/>
      <c r="Q1410" s="220"/>
      <c r="R1410" s="220"/>
      <c r="S1410" s="220"/>
      <c r="T1410" s="221"/>
      <c r="AT1410" s="222" t="s">
        <v>160</v>
      </c>
      <c r="AU1410" s="222" t="s">
        <v>83</v>
      </c>
      <c r="AV1410" s="15" t="s">
        <v>81</v>
      </c>
      <c r="AW1410" s="15" t="s">
        <v>34</v>
      </c>
      <c r="AX1410" s="15" t="s">
        <v>73</v>
      </c>
      <c r="AY1410" s="222" t="s">
        <v>150</v>
      </c>
    </row>
    <row r="1411" spans="2:51" s="15" customFormat="1" ht="11.25">
      <c r="B1411" s="213"/>
      <c r="C1411" s="214"/>
      <c r="D1411" s="192" t="s">
        <v>160</v>
      </c>
      <c r="E1411" s="215" t="s">
        <v>21</v>
      </c>
      <c r="F1411" s="216" t="s">
        <v>185</v>
      </c>
      <c r="G1411" s="214"/>
      <c r="H1411" s="215" t="s">
        <v>21</v>
      </c>
      <c r="I1411" s="217"/>
      <c r="J1411" s="214"/>
      <c r="K1411" s="214"/>
      <c r="L1411" s="218"/>
      <c r="M1411" s="219"/>
      <c r="N1411" s="220"/>
      <c r="O1411" s="220"/>
      <c r="P1411" s="220"/>
      <c r="Q1411" s="220"/>
      <c r="R1411" s="220"/>
      <c r="S1411" s="220"/>
      <c r="T1411" s="221"/>
      <c r="AT1411" s="222" t="s">
        <v>160</v>
      </c>
      <c r="AU1411" s="222" t="s">
        <v>83</v>
      </c>
      <c r="AV1411" s="15" t="s">
        <v>81</v>
      </c>
      <c r="AW1411" s="15" t="s">
        <v>34</v>
      </c>
      <c r="AX1411" s="15" t="s">
        <v>73</v>
      </c>
      <c r="AY1411" s="222" t="s">
        <v>150</v>
      </c>
    </row>
    <row r="1412" spans="2:51" s="13" customFormat="1" ht="11.25">
      <c r="B1412" s="190"/>
      <c r="C1412" s="191"/>
      <c r="D1412" s="192" t="s">
        <v>160</v>
      </c>
      <c r="E1412" s="193" t="s">
        <v>21</v>
      </c>
      <c r="F1412" s="194" t="s">
        <v>331</v>
      </c>
      <c r="G1412" s="191"/>
      <c r="H1412" s="195">
        <v>2.8879999999999999</v>
      </c>
      <c r="I1412" s="196"/>
      <c r="J1412" s="191"/>
      <c r="K1412" s="191"/>
      <c r="L1412" s="197"/>
      <c r="M1412" s="198"/>
      <c r="N1412" s="199"/>
      <c r="O1412" s="199"/>
      <c r="P1412" s="199"/>
      <c r="Q1412" s="199"/>
      <c r="R1412" s="199"/>
      <c r="S1412" s="199"/>
      <c r="T1412" s="200"/>
      <c r="AT1412" s="201" t="s">
        <v>160</v>
      </c>
      <c r="AU1412" s="201" t="s">
        <v>83</v>
      </c>
      <c r="AV1412" s="13" t="s">
        <v>83</v>
      </c>
      <c r="AW1412" s="13" t="s">
        <v>34</v>
      </c>
      <c r="AX1412" s="13" t="s">
        <v>73</v>
      </c>
      <c r="AY1412" s="201" t="s">
        <v>150</v>
      </c>
    </row>
    <row r="1413" spans="2:51" s="13" customFormat="1" ht="11.25">
      <c r="B1413" s="190"/>
      <c r="C1413" s="191"/>
      <c r="D1413" s="192" t="s">
        <v>160</v>
      </c>
      <c r="E1413" s="193" t="s">
        <v>21</v>
      </c>
      <c r="F1413" s="194" t="s">
        <v>1503</v>
      </c>
      <c r="G1413" s="191"/>
      <c r="H1413" s="195">
        <v>13.308</v>
      </c>
      <c r="I1413" s="196"/>
      <c r="J1413" s="191"/>
      <c r="K1413" s="191"/>
      <c r="L1413" s="197"/>
      <c r="M1413" s="198"/>
      <c r="N1413" s="199"/>
      <c r="O1413" s="199"/>
      <c r="P1413" s="199"/>
      <c r="Q1413" s="199"/>
      <c r="R1413" s="199"/>
      <c r="S1413" s="199"/>
      <c r="T1413" s="200"/>
      <c r="AT1413" s="201" t="s">
        <v>160</v>
      </c>
      <c r="AU1413" s="201" t="s">
        <v>83</v>
      </c>
      <c r="AV1413" s="13" t="s">
        <v>83</v>
      </c>
      <c r="AW1413" s="13" t="s">
        <v>34</v>
      </c>
      <c r="AX1413" s="13" t="s">
        <v>73</v>
      </c>
      <c r="AY1413" s="201" t="s">
        <v>150</v>
      </c>
    </row>
    <row r="1414" spans="2:51" s="13" customFormat="1" ht="11.25">
      <c r="B1414" s="190"/>
      <c r="C1414" s="191"/>
      <c r="D1414" s="192" t="s">
        <v>160</v>
      </c>
      <c r="E1414" s="193" t="s">
        <v>21</v>
      </c>
      <c r="F1414" s="194" t="s">
        <v>1504</v>
      </c>
      <c r="G1414" s="191"/>
      <c r="H1414" s="195">
        <v>11.743</v>
      </c>
      <c r="I1414" s="196"/>
      <c r="J1414" s="191"/>
      <c r="K1414" s="191"/>
      <c r="L1414" s="197"/>
      <c r="M1414" s="198"/>
      <c r="N1414" s="199"/>
      <c r="O1414" s="199"/>
      <c r="P1414" s="199"/>
      <c r="Q1414" s="199"/>
      <c r="R1414" s="199"/>
      <c r="S1414" s="199"/>
      <c r="T1414" s="200"/>
      <c r="AT1414" s="201" t="s">
        <v>160</v>
      </c>
      <c r="AU1414" s="201" t="s">
        <v>83</v>
      </c>
      <c r="AV1414" s="13" t="s">
        <v>83</v>
      </c>
      <c r="AW1414" s="13" t="s">
        <v>34</v>
      </c>
      <c r="AX1414" s="13" t="s">
        <v>73</v>
      </c>
      <c r="AY1414" s="201" t="s">
        <v>150</v>
      </c>
    </row>
    <row r="1415" spans="2:51" s="13" customFormat="1" ht="11.25">
      <c r="B1415" s="190"/>
      <c r="C1415" s="191"/>
      <c r="D1415" s="192" t="s">
        <v>160</v>
      </c>
      <c r="E1415" s="193" t="s">
        <v>21</v>
      </c>
      <c r="F1415" s="194" t="s">
        <v>1505</v>
      </c>
      <c r="G1415" s="191"/>
      <c r="H1415" s="195">
        <v>44.764000000000003</v>
      </c>
      <c r="I1415" s="196"/>
      <c r="J1415" s="191"/>
      <c r="K1415" s="191"/>
      <c r="L1415" s="197"/>
      <c r="M1415" s="198"/>
      <c r="N1415" s="199"/>
      <c r="O1415" s="199"/>
      <c r="P1415" s="199"/>
      <c r="Q1415" s="199"/>
      <c r="R1415" s="199"/>
      <c r="S1415" s="199"/>
      <c r="T1415" s="200"/>
      <c r="AT1415" s="201" t="s">
        <v>160</v>
      </c>
      <c r="AU1415" s="201" t="s">
        <v>83</v>
      </c>
      <c r="AV1415" s="13" t="s">
        <v>83</v>
      </c>
      <c r="AW1415" s="13" t="s">
        <v>34</v>
      </c>
      <c r="AX1415" s="13" t="s">
        <v>73</v>
      </c>
      <c r="AY1415" s="201" t="s">
        <v>150</v>
      </c>
    </row>
    <row r="1416" spans="2:51" s="13" customFormat="1" ht="11.25">
      <c r="B1416" s="190"/>
      <c r="C1416" s="191"/>
      <c r="D1416" s="192" t="s">
        <v>160</v>
      </c>
      <c r="E1416" s="193" t="s">
        <v>21</v>
      </c>
      <c r="F1416" s="194" t="s">
        <v>335</v>
      </c>
      <c r="G1416" s="191"/>
      <c r="H1416" s="195">
        <v>44.4</v>
      </c>
      <c r="I1416" s="196"/>
      <c r="J1416" s="191"/>
      <c r="K1416" s="191"/>
      <c r="L1416" s="197"/>
      <c r="M1416" s="198"/>
      <c r="N1416" s="199"/>
      <c r="O1416" s="199"/>
      <c r="P1416" s="199"/>
      <c r="Q1416" s="199"/>
      <c r="R1416" s="199"/>
      <c r="S1416" s="199"/>
      <c r="T1416" s="200"/>
      <c r="AT1416" s="201" t="s">
        <v>160</v>
      </c>
      <c r="AU1416" s="201" t="s">
        <v>83</v>
      </c>
      <c r="AV1416" s="13" t="s">
        <v>83</v>
      </c>
      <c r="AW1416" s="13" t="s">
        <v>34</v>
      </c>
      <c r="AX1416" s="13" t="s">
        <v>73</v>
      </c>
      <c r="AY1416" s="201" t="s">
        <v>150</v>
      </c>
    </row>
    <row r="1417" spans="2:51" s="13" customFormat="1" ht="11.25">
      <c r="B1417" s="190"/>
      <c r="C1417" s="191"/>
      <c r="D1417" s="192" t="s">
        <v>160</v>
      </c>
      <c r="E1417" s="193" t="s">
        <v>21</v>
      </c>
      <c r="F1417" s="194" t="s">
        <v>336</v>
      </c>
      <c r="G1417" s="191"/>
      <c r="H1417" s="195">
        <v>24.024999999999999</v>
      </c>
      <c r="I1417" s="196"/>
      <c r="J1417" s="191"/>
      <c r="K1417" s="191"/>
      <c r="L1417" s="197"/>
      <c r="M1417" s="198"/>
      <c r="N1417" s="199"/>
      <c r="O1417" s="199"/>
      <c r="P1417" s="199"/>
      <c r="Q1417" s="199"/>
      <c r="R1417" s="199"/>
      <c r="S1417" s="199"/>
      <c r="T1417" s="200"/>
      <c r="AT1417" s="201" t="s">
        <v>160</v>
      </c>
      <c r="AU1417" s="201" t="s">
        <v>83</v>
      </c>
      <c r="AV1417" s="13" t="s">
        <v>83</v>
      </c>
      <c r="AW1417" s="13" t="s">
        <v>34</v>
      </c>
      <c r="AX1417" s="13" t="s">
        <v>73</v>
      </c>
      <c r="AY1417" s="201" t="s">
        <v>150</v>
      </c>
    </row>
    <row r="1418" spans="2:51" s="13" customFormat="1" ht="11.25">
      <c r="B1418" s="190"/>
      <c r="C1418" s="191"/>
      <c r="D1418" s="192" t="s">
        <v>160</v>
      </c>
      <c r="E1418" s="193" t="s">
        <v>21</v>
      </c>
      <c r="F1418" s="194" t="s">
        <v>1506</v>
      </c>
      <c r="G1418" s="191"/>
      <c r="H1418" s="195">
        <v>19.84</v>
      </c>
      <c r="I1418" s="196"/>
      <c r="J1418" s="191"/>
      <c r="K1418" s="191"/>
      <c r="L1418" s="197"/>
      <c r="M1418" s="198"/>
      <c r="N1418" s="199"/>
      <c r="O1418" s="199"/>
      <c r="P1418" s="199"/>
      <c r="Q1418" s="199"/>
      <c r="R1418" s="199"/>
      <c r="S1418" s="199"/>
      <c r="T1418" s="200"/>
      <c r="AT1418" s="201" t="s">
        <v>160</v>
      </c>
      <c r="AU1418" s="201" t="s">
        <v>83</v>
      </c>
      <c r="AV1418" s="13" t="s">
        <v>83</v>
      </c>
      <c r="AW1418" s="13" t="s">
        <v>34</v>
      </c>
      <c r="AX1418" s="13" t="s">
        <v>73</v>
      </c>
      <c r="AY1418" s="201" t="s">
        <v>150</v>
      </c>
    </row>
    <row r="1419" spans="2:51" s="13" customFormat="1" ht="11.25">
      <c r="B1419" s="190"/>
      <c r="C1419" s="191"/>
      <c r="D1419" s="192" t="s">
        <v>160</v>
      </c>
      <c r="E1419" s="193" t="s">
        <v>21</v>
      </c>
      <c r="F1419" s="194" t="s">
        <v>1507</v>
      </c>
      <c r="G1419" s="191"/>
      <c r="H1419" s="195">
        <v>15.066000000000001</v>
      </c>
      <c r="I1419" s="196"/>
      <c r="J1419" s="191"/>
      <c r="K1419" s="191"/>
      <c r="L1419" s="197"/>
      <c r="M1419" s="198"/>
      <c r="N1419" s="199"/>
      <c r="O1419" s="199"/>
      <c r="P1419" s="199"/>
      <c r="Q1419" s="199"/>
      <c r="R1419" s="199"/>
      <c r="S1419" s="199"/>
      <c r="T1419" s="200"/>
      <c r="AT1419" s="201" t="s">
        <v>160</v>
      </c>
      <c r="AU1419" s="201" t="s">
        <v>83</v>
      </c>
      <c r="AV1419" s="13" t="s">
        <v>83</v>
      </c>
      <c r="AW1419" s="13" t="s">
        <v>34</v>
      </c>
      <c r="AX1419" s="13" t="s">
        <v>73</v>
      </c>
      <c r="AY1419" s="201" t="s">
        <v>150</v>
      </c>
    </row>
    <row r="1420" spans="2:51" s="13" customFormat="1" ht="11.25">
      <c r="B1420" s="190"/>
      <c r="C1420" s="191"/>
      <c r="D1420" s="192" t="s">
        <v>160</v>
      </c>
      <c r="E1420" s="193" t="s">
        <v>21</v>
      </c>
      <c r="F1420" s="194" t="s">
        <v>340</v>
      </c>
      <c r="G1420" s="191"/>
      <c r="H1420" s="195">
        <v>23.343</v>
      </c>
      <c r="I1420" s="196"/>
      <c r="J1420" s="191"/>
      <c r="K1420" s="191"/>
      <c r="L1420" s="197"/>
      <c r="M1420" s="198"/>
      <c r="N1420" s="199"/>
      <c r="O1420" s="199"/>
      <c r="P1420" s="199"/>
      <c r="Q1420" s="199"/>
      <c r="R1420" s="199"/>
      <c r="S1420" s="199"/>
      <c r="T1420" s="200"/>
      <c r="AT1420" s="201" t="s">
        <v>160</v>
      </c>
      <c r="AU1420" s="201" t="s">
        <v>83</v>
      </c>
      <c r="AV1420" s="13" t="s">
        <v>83</v>
      </c>
      <c r="AW1420" s="13" t="s">
        <v>34</v>
      </c>
      <c r="AX1420" s="13" t="s">
        <v>73</v>
      </c>
      <c r="AY1420" s="201" t="s">
        <v>150</v>
      </c>
    </row>
    <row r="1421" spans="2:51" s="13" customFormat="1" ht="11.25">
      <c r="B1421" s="190"/>
      <c r="C1421" s="191"/>
      <c r="D1421" s="192" t="s">
        <v>160</v>
      </c>
      <c r="E1421" s="193" t="s">
        <v>21</v>
      </c>
      <c r="F1421" s="194" t="s">
        <v>1508</v>
      </c>
      <c r="G1421" s="191"/>
      <c r="H1421" s="195">
        <v>22.785</v>
      </c>
      <c r="I1421" s="196"/>
      <c r="J1421" s="191"/>
      <c r="K1421" s="191"/>
      <c r="L1421" s="197"/>
      <c r="M1421" s="198"/>
      <c r="N1421" s="199"/>
      <c r="O1421" s="199"/>
      <c r="P1421" s="199"/>
      <c r="Q1421" s="199"/>
      <c r="R1421" s="199"/>
      <c r="S1421" s="199"/>
      <c r="T1421" s="200"/>
      <c r="AT1421" s="201" t="s">
        <v>160</v>
      </c>
      <c r="AU1421" s="201" t="s">
        <v>83</v>
      </c>
      <c r="AV1421" s="13" t="s">
        <v>83</v>
      </c>
      <c r="AW1421" s="13" t="s">
        <v>34</v>
      </c>
      <c r="AX1421" s="13" t="s">
        <v>73</v>
      </c>
      <c r="AY1421" s="201" t="s">
        <v>150</v>
      </c>
    </row>
    <row r="1422" spans="2:51" s="13" customFormat="1" ht="11.25">
      <c r="B1422" s="190"/>
      <c r="C1422" s="191"/>
      <c r="D1422" s="192" t="s">
        <v>160</v>
      </c>
      <c r="E1422" s="193" t="s">
        <v>21</v>
      </c>
      <c r="F1422" s="194" t="s">
        <v>343</v>
      </c>
      <c r="G1422" s="191"/>
      <c r="H1422" s="195">
        <v>17.98</v>
      </c>
      <c r="I1422" s="196"/>
      <c r="J1422" s="191"/>
      <c r="K1422" s="191"/>
      <c r="L1422" s="197"/>
      <c r="M1422" s="198"/>
      <c r="N1422" s="199"/>
      <c r="O1422" s="199"/>
      <c r="P1422" s="199"/>
      <c r="Q1422" s="199"/>
      <c r="R1422" s="199"/>
      <c r="S1422" s="199"/>
      <c r="T1422" s="200"/>
      <c r="AT1422" s="201" t="s">
        <v>160</v>
      </c>
      <c r="AU1422" s="201" t="s">
        <v>83</v>
      </c>
      <c r="AV1422" s="13" t="s">
        <v>83</v>
      </c>
      <c r="AW1422" s="13" t="s">
        <v>34</v>
      </c>
      <c r="AX1422" s="13" t="s">
        <v>73</v>
      </c>
      <c r="AY1422" s="201" t="s">
        <v>150</v>
      </c>
    </row>
    <row r="1423" spans="2:51" s="13" customFormat="1" ht="11.25">
      <c r="B1423" s="190"/>
      <c r="C1423" s="191"/>
      <c r="D1423" s="192" t="s">
        <v>160</v>
      </c>
      <c r="E1423" s="193" t="s">
        <v>21</v>
      </c>
      <c r="F1423" s="194" t="s">
        <v>345</v>
      </c>
      <c r="G1423" s="191"/>
      <c r="H1423" s="195">
        <v>19.882999999999999</v>
      </c>
      <c r="I1423" s="196"/>
      <c r="J1423" s="191"/>
      <c r="K1423" s="191"/>
      <c r="L1423" s="197"/>
      <c r="M1423" s="198"/>
      <c r="N1423" s="199"/>
      <c r="O1423" s="199"/>
      <c r="P1423" s="199"/>
      <c r="Q1423" s="199"/>
      <c r="R1423" s="199"/>
      <c r="S1423" s="199"/>
      <c r="T1423" s="200"/>
      <c r="AT1423" s="201" t="s">
        <v>160</v>
      </c>
      <c r="AU1423" s="201" t="s">
        <v>83</v>
      </c>
      <c r="AV1423" s="13" t="s">
        <v>83</v>
      </c>
      <c r="AW1423" s="13" t="s">
        <v>34</v>
      </c>
      <c r="AX1423" s="13" t="s">
        <v>73</v>
      </c>
      <c r="AY1423" s="201" t="s">
        <v>150</v>
      </c>
    </row>
    <row r="1424" spans="2:51" s="13" customFormat="1" ht="11.25">
      <c r="B1424" s="190"/>
      <c r="C1424" s="191"/>
      <c r="D1424" s="192" t="s">
        <v>160</v>
      </c>
      <c r="E1424" s="193" t="s">
        <v>21</v>
      </c>
      <c r="F1424" s="194" t="s">
        <v>347</v>
      </c>
      <c r="G1424" s="191"/>
      <c r="H1424" s="195">
        <v>57.97</v>
      </c>
      <c r="I1424" s="196"/>
      <c r="J1424" s="191"/>
      <c r="K1424" s="191"/>
      <c r="L1424" s="197"/>
      <c r="M1424" s="198"/>
      <c r="N1424" s="199"/>
      <c r="O1424" s="199"/>
      <c r="P1424" s="199"/>
      <c r="Q1424" s="199"/>
      <c r="R1424" s="199"/>
      <c r="S1424" s="199"/>
      <c r="T1424" s="200"/>
      <c r="AT1424" s="201" t="s">
        <v>160</v>
      </c>
      <c r="AU1424" s="201" t="s">
        <v>83</v>
      </c>
      <c r="AV1424" s="13" t="s">
        <v>83</v>
      </c>
      <c r="AW1424" s="13" t="s">
        <v>34</v>
      </c>
      <c r="AX1424" s="13" t="s">
        <v>73</v>
      </c>
      <c r="AY1424" s="201" t="s">
        <v>150</v>
      </c>
    </row>
    <row r="1425" spans="1:65" s="13" customFormat="1" ht="11.25">
      <c r="B1425" s="190"/>
      <c r="C1425" s="191"/>
      <c r="D1425" s="192" t="s">
        <v>160</v>
      </c>
      <c r="E1425" s="193" t="s">
        <v>21</v>
      </c>
      <c r="F1425" s="194" t="s">
        <v>349</v>
      </c>
      <c r="G1425" s="191"/>
      <c r="H1425" s="195">
        <v>25.588000000000001</v>
      </c>
      <c r="I1425" s="196"/>
      <c r="J1425" s="191"/>
      <c r="K1425" s="191"/>
      <c r="L1425" s="197"/>
      <c r="M1425" s="198"/>
      <c r="N1425" s="199"/>
      <c r="O1425" s="199"/>
      <c r="P1425" s="199"/>
      <c r="Q1425" s="199"/>
      <c r="R1425" s="199"/>
      <c r="S1425" s="199"/>
      <c r="T1425" s="200"/>
      <c r="AT1425" s="201" t="s">
        <v>160</v>
      </c>
      <c r="AU1425" s="201" t="s">
        <v>83</v>
      </c>
      <c r="AV1425" s="13" t="s">
        <v>83</v>
      </c>
      <c r="AW1425" s="13" t="s">
        <v>34</v>
      </c>
      <c r="AX1425" s="13" t="s">
        <v>73</v>
      </c>
      <c r="AY1425" s="201" t="s">
        <v>150</v>
      </c>
    </row>
    <row r="1426" spans="1:65" s="13" customFormat="1" ht="11.25">
      <c r="B1426" s="190"/>
      <c r="C1426" s="191"/>
      <c r="D1426" s="192" t="s">
        <v>160</v>
      </c>
      <c r="E1426" s="193" t="s">
        <v>21</v>
      </c>
      <c r="F1426" s="194" t="s">
        <v>350</v>
      </c>
      <c r="G1426" s="191"/>
      <c r="H1426" s="195">
        <v>25.808</v>
      </c>
      <c r="I1426" s="196"/>
      <c r="J1426" s="191"/>
      <c r="K1426" s="191"/>
      <c r="L1426" s="197"/>
      <c r="M1426" s="198"/>
      <c r="N1426" s="199"/>
      <c r="O1426" s="199"/>
      <c r="P1426" s="199"/>
      <c r="Q1426" s="199"/>
      <c r="R1426" s="199"/>
      <c r="S1426" s="199"/>
      <c r="T1426" s="200"/>
      <c r="AT1426" s="201" t="s">
        <v>160</v>
      </c>
      <c r="AU1426" s="201" t="s">
        <v>83</v>
      </c>
      <c r="AV1426" s="13" t="s">
        <v>83</v>
      </c>
      <c r="AW1426" s="13" t="s">
        <v>34</v>
      </c>
      <c r="AX1426" s="13" t="s">
        <v>73</v>
      </c>
      <c r="AY1426" s="201" t="s">
        <v>150</v>
      </c>
    </row>
    <row r="1427" spans="1:65" s="16" customFormat="1" ht="11.25">
      <c r="B1427" s="233"/>
      <c r="C1427" s="234"/>
      <c r="D1427" s="192" t="s">
        <v>160</v>
      </c>
      <c r="E1427" s="235" t="s">
        <v>21</v>
      </c>
      <c r="F1427" s="236" t="s">
        <v>323</v>
      </c>
      <c r="G1427" s="234"/>
      <c r="H1427" s="237">
        <v>369.39100000000002</v>
      </c>
      <c r="I1427" s="238"/>
      <c r="J1427" s="234"/>
      <c r="K1427" s="234"/>
      <c r="L1427" s="239"/>
      <c r="M1427" s="240"/>
      <c r="N1427" s="241"/>
      <c r="O1427" s="241"/>
      <c r="P1427" s="241"/>
      <c r="Q1427" s="241"/>
      <c r="R1427" s="241"/>
      <c r="S1427" s="241"/>
      <c r="T1427" s="242"/>
      <c r="AT1427" s="243" t="s">
        <v>160</v>
      </c>
      <c r="AU1427" s="243" t="s">
        <v>83</v>
      </c>
      <c r="AV1427" s="16" t="s">
        <v>168</v>
      </c>
      <c r="AW1427" s="16" t="s">
        <v>34</v>
      </c>
      <c r="AX1427" s="16" t="s">
        <v>73</v>
      </c>
      <c r="AY1427" s="243" t="s">
        <v>150</v>
      </c>
    </row>
    <row r="1428" spans="1:65" s="15" customFormat="1" ht="11.25">
      <c r="B1428" s="213"/>
      <c r="C1428" s="214"/>
      <c r="D1428" s="192" t="s">
        <v>160</v>
      </c>
      <c r="E1428" s="215" t="s">
        <v>21</v>
      </c>
      <c r="F1428" s="216" t="s">
        <v>1509</v>
      </c>
      <c r="G1428" s="214"/>
      <c r="H1428" s="215" t="s">
        <v>21</v>
      </c>
      <c r="I1428" s="217"/>
      <c r="J1428" s="214"/>
      <c r="K1428" s="214"/>
      <c r="L1428" s="218"/>
      <c r="M1428" s="219"/>
      <c r="N1428" s="220"/>
      <c r="O1428" s="220"/>
      <c r="P1428" s="220"/>
      <c r="Q1428" s="220"/>
      <c r="R1428" s="220"/>
      <c r="S1428" s="220"/>
      <c r="T1428" s="221"/>
      <c r="AT1428" s="222" t="s">
        <v>160</v>
      </c>
      <c r="AU1428" s="222" t="s">
        <v>83</v>
      </c>
      <c r="AV1428" s="15" t="s">
        <v>81</v>
      </c>
      <c r="AW1428" s="15" t="s">
        <v>34</v>
      </c>
      <c r="AX1428" s="15" t="s">
        <v>73</v>
      </c>
      <c r="AY1428" s="222" t="s">
        <v>150</v>
      </c>
    </row>
    <row r="1429" spans="1:65" s="15" customFormat="1" ht="11.25">
      <c r="B1429" s="213"/>
      <c r="C1429" s="214"/>
      <c r="D1429" s="192" t="s">
        <v>160</v>
      </c>
      <c r="E1429" s="215" t="s">
        <v>21</v>
      </c>
      <c r="F1429" s="216" t="s">
        <v>410</v>
      </c>
      <c r="G1429" s="214"/>
      <c r="H1429" s="215" t="s">
        <v>21</v>
      </c>
      <c r="I1429" s="217"/>
      <c r="J1429" s="214"/>
      <c r="K1429" s="214"/>
      <c r="L1429" s="218"/>
      <c r="M1429" s="219"/>
      <c r="N1429" s="220"/>
      <c r="O1429" s="220"/>
      <c r="P1429" s="220"/>
      <c r="Q1429" s="220"/>
      <c r="R1429" s="220"/>
      <c r="S1429" s="220"/>
      <c r="T1429" s="221"/>
      <c r="AT1429" s="222" t="s">
        <v>160</v>
      </c>
      <c r="AU1429" s="222" t="s">
        <v>83</v>
      </c>
      <c r="AV1429" s="15" t="s">
        <v>81</v>
      </c>
      <c r="AW1429" s="15" t="s">
        <v>34</v>
      </c>
      <c r="AX1429" s="15" t="s">
        <v>73</v>
      </c>
      <c r="AY1429" s="222" t="s">
        <v>150</v>
      </c>
    </row>
    <row r="1430" spans="1:65" s="13" customFormat="1" ht="11.25">
      <c r="B1430" s="190"/>
      <c r="C1430" s="191"/>
      <c r="D1430" s="192" t="s">
        <v>160</v>
      </c>
      <c r="E1430" s="193" t="s">
        <v>21</v>
      </c>
      <c r="F1430" s="194" t="s">
        <v>1510</v>
      </c>
      <c r="G1430" s="191"/>
      <c r="H1430" s="195">
        <v>206.61500000000001</v>
      </c>
      <c r="I1430" s="196"/>
      <c r="J1430" s="191"/>
      <c r="K1430" s="191"/>
      <c r="L1430" s="197"/>
      <c r="M1430" s="198"/>
      <c r="N1430" s="199"/>
      <c r="O1430" s="199"/>
      <c r="P1430" s="199"/>
      <c r="Q1430" s="199"/>
      <c r="R1430" s="199"/>
      <c r="S1430" s="199"/>
      <c r="T1430" s="200"/>
      <c r="AT1430" s="201" t="s">
        <v>160</v>
      </c>
      <c r="AU1430" s="201" t="s">
        <v>83</v>
      </c>
      <c r="AV1430" s="13" t="s">
        <v>83</v>
      </c>
      <c r="AW1430" s="13" t="s">
        <v>34</v>
      </c>
      <c r="AX1430" s="13" t="s">
        <v>73</v>
      </c>
      <c r="AY1430" s="201" t="s">
        <v>150</v>
      </c>
    </row>
    <row r="1431" spans="1:65" s="16" customFormat="1" ht="11.25">
      <c r="B1431" s="233"/>
      <c r="C1431" s="234"/>
      <c r="D1431" s="192" t="s">
        <v>160</v>
      </c>
      <c r="E1431" s="235" t="s">
        <v>21</v>
      </c>
      <c r="F1431" s="236" t="s">
        <v>323</v>
      </c>
      <c r="G1431" s="234"/>
      <c r="H1431" s="237">
        <v>206.61500000000001</v>
      </c>
      <c r="I1431" s="238"/>
      <c r="J1431" s="234"/>
      <c r="K1431" s="234"/>
      <c r="L1431" s="239"/>
      <c r="M1431" s="240"/>
      <c r="N1431" s="241"/>
      <c r="O1431" s="241"/>
      <c r="P1431" s="241"/>
      <c r="Q1431" s="241"/>
      <c r="R1431" s="241"/>
      <c r="S1431" s="241"/>
      <c r="T1431" s="242"/>
      <c r="AT1431" s="243" t="s">
        <v>160</v>
      </c>
      <c r="AU1431" s="243" t="s">
        <v>83</v>
      </c>
      <c r="AV1431" s="16" t="s">
        <v>168</v>
      </c>
      <c r="AW1431" s="16" t="s">
        <v>34</v>
      </c>
      <c r="AX1431" s="16" t="s">
        <v>73</v>
      </c>
      <c r="AY1431" s="243" t="s">
        <v>150</v>
      </c>
    </row>
    <row r="1432" spans="1:65" s="14" customFormat="1" ht="11.25">
      <c r="B1432" s="202"/>
      <c r="C1432" s="203"/>
      <c r="D1432" s="192" t="s">
        <v>160</v>
      </c>
      <c r="E1432" s="204" t="s">
        <v>21</v>
      </c>
      <c r="F1432" s="205" t="s">
        <v>162</v>
      </c>
      <c r="G1432" s="203"/>
      <c r="H1432" s="206">
        <v>770.7879999999999</v>
      </c>
      <c r="I1432" s="207"/>
      <c r="J1432" s="203"/>
      <c r="K1432" s="203"/>
      <c r="L1432" s="208"/>
      <c r="M1432" s="209"/>
      <c r="N1432" s="210"/>
      <c r="O1432" s="210"/>
      <c r="P1432" s="210"/>
      <c r="Q1432" s="210"/>
      <c r="R1432" s="210"/>
      <c r="S1432" s="210"/>
      <c r="T1432" s="211"/>
      <c r="AT1432" s="212" t="s">
        <v>160</v>
      </c>
      <c r="AU1432" s="212" t="s">
        <v>83</v>
      </c>
      <c r="AV1432" s="14" t="s">
        <v>157</v>
      </c>
      <c r="AW1432" s="14" t="s">
        <v>34</v>
      </c>
      <c r="AX1432" s="14" t="s">
        <v>81</v>
      </c>
      <c r="AY1432" s="212" t="s">
        <v>150</v>
      </c>
    </row>
    <row r="1433" spans="1:65" s="12" customFormat="1" ht="22.9" customHeight="1">
      <c r="B1433" s="156"/>
      <c r="C1433" s="157"/>
      <c r="D1433" s="158" t="s">
        <v>72</v>
      </c>
      <c r="E1433" s="170" t="s">
        <v>1537</v>
      </c>
      <c r="F1433" s="170" t="s">
        <v>1538</v>
      </c>
      <c r="G1433" s="157"/>
      <c r="H1433" s="157"/>
      <c r="I1433" s="160"/>
      <c r="J1433" s="171">
        <f>BK1433</f>
        <v>0</v>
      </c>
      <c r="K1433" s="157"/>
      <c r="L1433" s="162"/>
      <c r="M1433" s="163"/>
      <c r="N1433" s="164"/>
      <c r="O1433" s="164"/>
      <c r="P1433" s="165">
        <f>SUM(P1434:P1446)</f>
        <v>0</v>
      </c>
      <c r="Q1433" s="164"/>
      <c r="R1433" s="165">
        <f>SUM(R1434:R1446)</f>
        <v>0</v>
      </c>
      <c r="S1433" s="164"/>
      <c r="T1433" s="166">
        <f>SUM(T1434:T1446)</f>
        <v>0</v>
      </c>
      <c r="AR1433" s="167" t="s">
        <v>83</v>
      </c>
      <c r="AT1433" s="168" t="s">
        <v>72</v>
      </c>
      <c r="AU1433" s="168" t="s">
        <v>81</v>
      </c>
      <c r="AY1433" s="167" t="s">
        <v>150</v>
      </c>
      <c r="BK1433" s="169">
        <f>SUM(BK1434:BK1446)</f>
        <v>0</v>
      </c>
    </row>
    <row r="1434" spans="1:65" s="2" customFormat="1" ht="49.15" customHeight="1">
      <c r="A1434" s="37"/>
      <c r="B1434" s="38"/>
      <c r="C1434" s="172" t="s">
        <v>900</v>
      </c>
      <c r="D1434" s="172" t="s">
        <v>152</v>
      </c>
      <c r="E1434" s="173" t="s">
        <v>1539</v>
      </c>
      <c r="F1434" s="174" t="s">
        <v>1540</v>
      </c>
      <c r="G1434" s="175" t="s">
        <v>190</v>
      </c>
      <c r="H1434" s="176">
        <v>1</v>
      </c>
      <c r="I1434" s="177"/>
      <c r="J1434" s="178">
        <f>ROUND(I1434*H1434,2)</f>
        <v>0</v>
      </c>
      <c r="K1434" s="174" t="s">
        <v>156</v>
      </c>
      <c r="L1434" s="42"/>
      <c r="M1434" s="179" t="s">
        <v>21</v>
      </c>
      <c r="N1434" s="180" t="s">
        <v>44</v>
      </c>
      <c r="O1434" s="67"/>
      <c r="P1434" s="181">
        <f>O1434*H1434</f>
        <v>0</v>
      </c>
      <c r="Q1434" s="181">
        <v>0</v>
      </c>
      <c r="R1434" s="181">
        <f>Q1434*H1434</f>
        <v>0</v>
      </c>
      <c r="S1434" s="181">
        <v>0</v>
      </c>
      <c r="T1434" s="182">
        <f>S1434*H1434</f>
        <v>0</v>
      </c>
      <c r="U1434" s="37"/>
      <c r="V1434" s="37"/>
      <c r="W1434" s="37"/>
      <c r="X1434" s="37"/>
      <c r="Y1434" s="37"/>
      <c r="Z1434" s="37"/>
      <c r="AA1434" s="37"/>
      <c r="AB1434" s="37"/>
      <c r="AC1434" s="37"/>
      <c r="AD1434" s="37"/>
      <c r="AE1434" s="37"/>
      <c r="AR1434" s="183" t="s">
        <v>202</v>
      </c>
      <c r="AT1434" s="183" t="s">
        <v>152</v>
      </c>
      <c r="AU1434" s="183" t="s">
        <v>83</v>
      </c>
      <c r="AY1434" s="20" t="s">
        <v>150</v>
      </c>
      <c r="BE1434" s="184">
        <f>IF(N1434="základní",J1434,0)</f>
        <v>0</v>
      </c>
      <c r="BF1434" s="184">
        <f>IF(N1434="snížená",J1434,0)</f>
        <v>0</v>
      </c>
      <c r="BG1434" s="184">
        <f>IF(N1434="zákl. přenesená",J1434,0)</f>
        <v>0</v>
      </c>
      <c r="BH1434" s="184">
        <f>IF(N1434="sníž. přenesená",J1434,0)</f>
        <v>0</v>
      </c>
      <c r="BI1434" s="184">
        <f>IF(N1434="nulová",J1434,0)</f>
        <v>0</v>
      </c>
      <c r="BJ1434" s="20" t="s">
        <v>81</v>
      </c>
      <c r="BK1434" s="184">
        <f>ROUND(I1434*H1434,2)</f>
        <v>0</v>
      </c>
      <c r="BL1434" s="20" t="s">
        <v>202</v>
      </c>
      <c r="BM1434" s="183" t="s">
        <v>1541</v>
      </c>
    </row>
    <row r="1435" spans="1:65" s="2" customFormat="1" ht="11.25">
      <c r="A1435" s="37"/>
      <c r="B1435" s="38"/>
      <c r="C1435" s="39"/>
      <c r="D1435" s="185" t="s">
        <v>158</v>
      </c>
      <c r="E1435" s="39"/>
      <c r="F1435" s="186" t="s">
        <v>1542</v>
      </c>
      <c r="G1435" s="39"/>
      <c r="H1435" s="39"/>
      <c r="I1435" s="187"/>
      <c r="J1435" s="39"/>
      <c r="K1435" s="39"/>
      <c r="L1435" s="42"/>
      <c r="M1435" s="188"/>
      <c r="N1435" s="189"/>
      <c r="O1435" s="67"/>
      <c r="P1435" s="67"/>
      <c r="Q1435" s="67"/>
      <c r="R1435" s="67"/>
      <c r="S1435" s="67"/>
      <c r="T1435" s="68"/>
      <c r="U1435" s="37"/>
      <c r="V1435" s="37"/>
      <c r="W1435" s="37"/>
      <c r="X1435" s="37"/>
      <c r="Y1435" s="37"/>
      <c r="Z1435" s="37"/>
      <c r="AA1435" s="37"/>
      <c r="AB1435" s="37"/>
      <c r="AC1435" s="37"/>
      <c r="AD1435" s="37"/>
      <c r="AE1435" s="37"/>
      <c r="AT1435" s="20" t="s">
        <v>158</v>
      </c>
      <c r="AU1435" s="20" t="s">
        <v>83</v>
      </c>
    </row>
    <row r="1436" spans="1:65" s="13" customFormat="1" ht="11.25">
      <c r="B1436" s="190"/>
      <c r="C1436" s="191"/>
      <c r="D1436" s="192" t="s">
        <v>160</v>
      </c>
      <c r="E1436" s="193" t="s">
        <v>21</v>
      </c>
      <c r="F1436" s="194" t="s">
        <v>1543</v>
      </c>
      <c r="G1436" s="191"/>
      <c r="H1436" s="195">
        <v>1</v>
      </c>
      <c r="I1436" s="196"/>
      <c r="J1436" s="191"/>
      <c r="K1436" s="191"/>
      <c r="L1436" s="197"/>
      <c r="M1436" s="198"/>
      <c r="N1436" s="199"/>
      <c r="O1436" s="199"/>
      <c r="P1436" s="199"/>
      <c r="Q1436" s="199"/>
      <c r="R1436" s="199"/>
      <c r="S1436" s="199"/>
      <c r="T1436" s="200"/>
      <c r="AT1436" s="201" t="s">
        <v>160</v>
      </c>
      <c r="AU1436" s="201" t="s">
        <v>83</v>
      </c>
      <c r="AV1436" s="13" t="s">
        <v>83</v>
      </c>
      <c r="AW1436" s="13" t="s">
        <v>34</v>
      </c>
      <c r="AX1436" s="13" t="s">
        <v>73</v>
      </c>
      <c r="AY1436" s="201" t="s">
        <v>150</v>
      </c>
    </row>
    <row r="1437" spans="1:65" s="14" customFormat="1" ht="11.25">
      <c r="B1437" s="202"/>
      <c r="C1437" s="203"/>
      <c r="D1437" s="192" t="s">
        <v>160</v>
      </c>
      <c r="E1437" s="204" t="s">
        <v>21</v>
      </c>
      <c r="F1437" s="205" t="s">
        <v>162</v>
      </c>
      <c r="G1437" s="203"/>
      <c r="H1437" s="206">
        <v>1</v>
      </c>
      <c r="I1437" s="207"/>
      <c r="J1437" s="203"/>
      <c r="K1437" s="203"/>
      <c r="L1437" s="208"/>
      <c r="M1437" s="209"/>
      <c r="N1437" s="210"/>
      <c r="O1437" s="210"/>
      <c r="P1437" s="210"/>
      <c r="Q1437" s="210"/>
      <c r="R1437" s="210"/>
      <c r="S1437" s="210"/>
      <c r="T1437" s="211"/>
      <c r="AT1437" s="212" t="s">
        <v>160</v>
      </c>
      <c r="AU1437" s="212" t="s">
        <v>83</v>
      </c>
      <c r="AV1437" s="14" t="s">
        <v>157</v>
      </c>
      <c r="AW1437" s="14" t="s">
        <v>34</v>
      </c>
      <c r="AX1437" s="14" t="s">
        <v>81</v>
      </c>
      <c r="AY1437" s="212" t="s">
        <v>150</v>
      </c>
    </row>
    <row r="1438" spans="1:65" s="2" customFormat="1" ht="37.9" customHeight="1">
      <c r="A1438" s="37"/>
      <c r="B1438" s="38"/>
      <c r="C1438" s="223" t="s">
        <v>1544</v>
      </c>
      <c r="D1438" s="223" t="s">
        <v>301</v>
      </c>
      <c r="E1438" s="224" t="s">
        <v>1545</v>
      </c>
      <c r="F1438" s="225" t="s">
        <v>1546</v>
      </c>
      <c r="G1438" s="226" t="s">
        <v>190</v>
      </c>
      <c r="H1438" s="227">
        <v>1</v>
      </c>
      <c r="I1438" s="228"/>
      <c r="J1438" s="229">
        <f>ROUND(I1438*H1438,2)</f>
        <v>0</v>
      </c>
      <c r="K1438" s="225" t="s">
        <v>284</v>
      </c>
      <c r="L1438" s="230"/>
      <c r="M1438" s="231" t="s">
        <v>21</v>
      </c>
      <c r="N1438" s="232" t="s">
        <v>44</v>
      </c>
      <c r="O1438" s="67"/>
      <c r="P1438" s="181">
        <f>O1438*H1438</f>
        <v>0</v>
      </c>
      <c r="Q1438" s="181">
        <v>0</v>
      </c>
      <c r="R1438" s="181">
        <f>Q1438*H1438</f>
        <v>0</v>
      </c>
      <c r="S1438" s="181">
        <v>0</v>
      </c>
      <c r="T1438" s="182">
        <f>S1438*H1438</f>
        <v>0</v>
      </c>
      <c r="U1438" s="37"/>
      <c r="V1438" s="37"/>
      <c r="W1438" s="37"/>
      <c r="X1438" s="37"/>
      <c r="Y1438" s="37"/>
      <c r="Z1438" s="37"/>
      <c r="AA1438" s="37"/>
      <c r="AB1438" s="37"/>
      <c r="AC1438" s="37"/>
      <c r="AD1438" s="37"/>
      <c r="AE1438" s="37"/>
      <c r="AR1438" s="183" t="s">
        <v>277</v>
      </c>
      <c r="AT1438" s="183" t="s">
        <v>301</v>
      </c>
      <c r="AU1438" s="183" t="s">
        <v>83</v>
      </c>
      <c r="AY1438" s="20" t="s">
        <v>150</v>
      </c>
      <c r="BE1438" s="184">
        <f>IF(N1438="základní",J1438,0)</f>
        <v>0</v>
      </c>
      <c r="BF1438" s="184">
        <f>IF(N1438="snížená",J1438,0)</f>
        <v>0</v>
      </c>
      <c r="BG1438" s="184">
        <f>IF(N1438="zákl. přenesená",J1438,0)</f>
        <v>0</v>
      </c>
      <c r="BH1438" s="184">
        <f>IF(N1438="sníž. přenesená",J1438,0)</f>
        <v>0</v>
      </c>
      <c r="BI1438" s="184">
        <f>IF(N1438="nulová",J1438,0)</f>
        <v>0</v>
      </c>
      <c r="BJ1438" s="20" t="s">
        <v>81</v>
      </c>
      <c r="BK1438" s="184">
        <f>ROUND(I1438*H1438,2)</f>
        <v>0</v>
      </c>
      <c r="BL1438" s="20" t="s">
        <v>202</v>
      </c>
      <c r="BM1438" s="183" t="s">
        <v>1547</v>
      </c>
    </row>
    <row r="1439" spans="1:65" s="2" customFormat="1" ht="24.2" customHeight="1">
      <c r="A1439" s="37"/>
      <c r="B1439" s="38"/>
      <c r="C1439" s="172" t="s">
        <v>906</v>
      </c>
      <c r="D1439" s="172" t="s">
        <v>152</v>
      </c>
      <c r="E1439" s="173" t="s">
        <v>1548</v>
      </c>
      <c r="F1439" s="174" t="s">
        <v>1549</v>
      </c>
      <c r="G1439" s="175" t="s">
        <v>182</v>
      </c>
      <c r="H1439" s="176">
        <v>4.7850000000000001</v>
      </c>
      <c r="I1439" s="177"/>
      <c r="J1439" s="178">
        <f>ROUND(I1439*H1439,2)</f>
        <v>0</v>
      </c>
      <c r="K1439" s="174" t="s">
        <v>284</v>
      </c>
      <c r="L1439" s="42"/>
      <c r="M1439" s="179" t="s">
        <v>21</v>
      </c>
      <c r="N1439" s="180" t="s">
        <v>44</v>
      </c>
      <c r="O1439" s="67"/>
      <c r="P1439" s="181">
        <f>O1439*H1439</f>
        <v>0</v>
      </c>
      <c r="Q1439" s="181">
        <v>0</v>
      </c>
      <c r="R1439" s="181">
        <f>Q1439*H1439</f>
        <v>0</v>
      </c>
      <c r="S1439" s="181">
        <v>0</v>
      </c>
      <c r="T1439" s="182">
        <f>S1439*H1439</f>
        <v>0</v>
      </c>
      <c r="U1439" s="37"/>
      <c r="V1439" s="37"/>
      <c r="W1439" s="37"/>
      <c r="X1439" s="37"/>
      <c r="Y1439" s="37"/>
      <c r="Z1439" s="37"/>
      <c r="AA1439" s="37"/>
      <c r="AB1439" s="37"/>
      <c r="AC1439" s="37"/>
      <c r="AD1439" s="37"/>
      <c r="AE1439" s="37"/>
      <c r="AR1439" s="183" t="s">
        <v>202</v>
      </c>
      <c r="AT1439" s="183" t="s">
        <v>152</v>
      </c>
      <c r="AU1439" s="183" t="s">
        <v>83</v>
      </c>
      <c r="AY1439" s="20" t="s">
        <v>150</v>
      </c>
      <c r="BE1439" s="184">
        <f>IF(N1439="základní",J1439,0)</f>
        <v>0</v>
      </c>
      <c r="BF1439" s="184">
        <f>IF(N1439="snížená",J1439,0)</f>
        <v>0</v>
      </c>
      <c r="BG1439" s="184">
        <f>IF(N1439="zákl. přenesená",J1439,0)</f>
        <v>0</v>
      </c>
      <c r="BH1439" s="184">
        <f>IF(N1439="sníž. přenesená",J1439,0)</f>
        <v>0</v>
      </c>
      <c r="BI1439" s="184">
        <f>IF(N1439="nulová",J1439,0)</f>
        <v>0</v>
      </c>
      <c r="BJ1439" s="20" t="s">
        <v>81</v>
      </c>
      <c r="BK1439" s="184">
        <f>ROUND(I1439*H1439,2)</f>
        <v>0</v>
      </c>
      <c r="BL1439" s="20" t="s">
        <v>202</v>
      </c>
      <c r="BM1439" s="183" t="s">
        <v>1550</v>
      </c>
    </row>
    <row r="1440" spans="1:65" s="13" customFormat="1" ht="11.25">
      <c r="B1440" s="190"/>
      <c r="C1440" s="191"/>
      <c r="D1440" s="192" t="s">
        <v>160</v>
      </c>
      <c r="E1440" s="193" t="s">
        <v>21</v>
      </c>
      <c r="F1440" s="194" t="s">
        <v>1551</v>
      </c>
      <c r="G1440" s="191"/>
      <c r="H1440" s="195">
        <v>4.7850000000000001</v>
      </c>
      <c r="I1440" s="196"/>
      <c r="J1440" s="191"/>
      <c r="K1440" s="191"/>
      <c r="L1440" s="197"/>
      <c r="M1440" s="198"/>
      <c r="N1440" s="199"/>
      <c r="O1440" s="199"/>
      <c r="P1440" s="199"/>
      <c r="Q1440" s="199"/>
      <c r="R1440" s="199"/>
      <c r="S1440" s="199"/>
      <c r="T1440" s="200"/>
      <c r="AT1440" s="201" t="s">
        <v>160</v>
      </c>
      <c r="AU1440" s="201" t="s">
        <v>83</v>
      </c>
      <c r="AV1440" s="13" t="s">
        <v>83</v>
      </c>
      <c r="AW1440" s="13" t="s">
        <v>34</v>
      </c>
      <c r="AX1440" s="13" t="s">
        <v>73</v>
      </c>
      <c r="AY1440" s="201" t="s">
        <v>150</v>
      </c>
    </row>
    <row r="1441" spans="1:65" s="14" customFormat="1" ht="11.25">
      <c r="B1441" s="202"/>
      <c r="C1441" s="203"/>
      <c r="D1441" s="192" t="s">
        <v>160</v>
      </c>
      <c r="E1441" s="204" t="s">
        <v>21</v>
      </c>
      <c r="F1441" s="205" t="s">
        <v>162</v>
      </c>
      <c r="G1441" s="203"/>
      <c r="H1441" s="206">
        <v>4.7850000000000001</v>
      </c>
      <c r="I1441" s="207"/>
      <c r="J1441" s="203"/>
      <c r="K1441" s="203"/>
      <c r="L1441" s="208"/>
      <c r="M1441" s="209"/>
      <c r="N1441" s="210"/>
      <c r="O1441" s="210"/>
      <c r="P1441" s="210"/>
      <c r="Q1441" s="210"/>
      <c r="R1441" s="210"/>
      <c r="S1441" s="210"/>
      <c r="T1441" s="211"/>
      <c r="AT1441" s="212" t="s">
        <v>160</v>
      </c>
      <c r="AU1441" s="212" t="s">
        <v>83</v>
      </c>
      <c r="AV1441" s="14" t="s">
        <v>157</v>
      </c>
      <c r="AW1441" s="14" t="s">
        <v>34</v>
      </c>
      <c r="AX1441" s="14" t="s">
        <v>81</v>
      </c>
      <c r="AY1441" s="212" t="s">
        <v>150</v>
      </c>
    </row>
    <row r="1442" spans="1:65" s="2" customFormat="1" ht="16.5" customHeight="1">
      <c r="A1442" s="37"/>
      <c r="B1442" s="38"/>
      <c r="C1442" s="223" t="s">
        <v>1552</v>
      </c>
      <c r="D1442" s="223" t="s">
        <v>301</v>
      </c>
      <c r="E1442" s="224" t="s">
        <v>1553</v>
      </c>
      <c r="F1442" s="225" t="s">
        <v>1554</v>
      </c>
      <c r="G1442" s="226" t="s">
        <v>182</v>
      </c>
      <c r="H1442" s="227">
        <v>4.7850000000000001</v>
      </c>
      <c r="I1442" s="228"/>
      <c r="J1442" s="229">
        <f>ROUND(I1442*H1442,2)</f>
        <v>0</v>
      </c>
      <c r="K1442" s="225" t="s">
        <v>284</v>
      </c>
      <c r="L1442" s="230"/>
      <c r="M1442" s="231" t="s">
        <v>21</v>
      </c>
      <c r="N1442" s="232" t="s">
        <v>44</v>
      </c>
      <c r="O1442" s="67"/>
      <c r="P1442" s="181">
        <f>O1442*H1442</f>
        <v>0</v>
      </c>
      <c r="Q1442" s="181">
        <v>0</v>
      </c>
      <c r="R1442" s="181">
        <f>Q1442*H1442</f>
        <v>0</v>
      </c>
      <c r="S1442" s="181">
        <v>0</v>
      </c>
      <c r="T1442" s="182">
        <f>S1442*H1442</f>
        <v>0</v>
      </c>
      <c r="U1442" s="37"/>
      <c r="V1442" s="37"/>
      <c r="W1442" s="37"/>
      <c r="X1442" s="37"/>
      <c r="Y1442" s="37"/>
      <c r="Z1442" s="37"/>
      <c r="AA1442" s="37"/>
      <c r="AB1442" s="37"/>
      <c r="AC1442" s="37"/>
      <c r="AD1442" s="37"/>
      <c r="AE1442" s="37"/>
      <c r="AR1442" s="183" t="s">
        <v>277</v>
      </c>
      <c r="AT1442" s="183" t="s">
        <v>301</v>
      </c>
      <c r="AU1442" s="183" t="s">
        <v>83</v>
      </c>
      <c r="AY1442" s="20" t="s">
        <v>150</v>
      </c>
      <c r="BE1442" s="184">
        <f>IF(N1442="základní",J1442,0)</f>
        <v>0</v>
      </c>
      <c r="BF1442" s="184">
        <f>IF(N1442="snížená",J1442,0)</f>
        <v>0</v>
      </c>
      <c r="BG1442" s="184">
        <f>IF(N1442="zákl. přenesená",J1442,0)</f>
        <v>0</v>
      </c>
      <c r="BH1442" s="184">
        <f>IF(N1442="sníž. přenesená",J1442,0)</f>
        <v>0</v>
      </c>
      <c r="BI1442" s="184">
        <f>IF(N1442="nulová",J1442,0)</f>
        <v>0</v>
      </c>
      <c r="BJ1442" s="20" t="s">
        <v>81</v>
      </c>
      <c r="BK1442" s="184">
        <f>ROUND(I1442*H1442,2)</f>
        <v>0</v>
      </c>
      <c r="BL1442" s="20" t="s">
        <v>202</v>
      </c>
      <c r="BM1442" s="183" t="s">
        <v>1555</v>
      </c>
    </row>
    <row r="1443" spans="1:65" s="13" customFormat="1" ht="11.25">
      <c r="B1443" s="190"/>
      <c r="C1443" s="191"/>
      <c r="D1443" s="192" t="s">
        <v>160</v>
      </c>
      <c r="E1443" s="193" t="s">
        <v>21</v>
      </c>
      <c r="F1443" s="194" t="s">
        <v>1551</v>
      </c>
      <c r="G1443" s="191"/>
      <c r="H1443" s="195">
        <v>4.7850000000000001</v>
      </c>
      <c r="I1443" s="196"/>
      <c r="J1443" s="191"/>
      <c r="K1443" s="191"/>
      <c r="L1443" s="197"/>
      <c r="M1443" s="198"/>
      <c r="N1443" s="199"/>
      <c r="O1443" s="199"/>
      <c r="P1443" s="199"/>
      <c r="Q1443" s="199"/>
      <c r="R1443" s="199"/>
      <c r="S1443" s="199"/>
      <c r="T1443" s="200"/>
      <c r="AT1443" s="201" t="s">
        <v>160</v>
      </c>
      <c r="AU1443" s="201" t="s">
        <v>83</v>
      </c>
      <c r="AV1443" s="13" t="s">
        <v>83</v>
      </c>
      <c r="AW1443" s="13" t="s">
        <v>34</v>
      </c>
      <c r="AX1443" s="13" t="s">
        <v>73</v>
      </c>
      <c r="AY1443" s="201" t="s">
        <v>150</v>
      </c>
    </row>
    <row r="1444" spans="1:65" s="14" customFormat="1" ht="11.25">
      <c r="B1444" s="202"/>
      <c r="C1444" s="203"/>
      <c r="D1444" s="192" t="s">
        <v>160</v>
      </c>
      <c r="E1444" s="204" t="s">
        <v>21</v>
      </c>
      <c r="F1444" s="205" t="s">
        <v>162</v>
      </c>
      <c r="G1444" s="203"/>
      <c r="H1444" s="206">
        <v>4.7850000000000001</v>
      </c>
      <c r="I1444" s="207"/>
      <c r="J1444" s="203"/>
      <c r="K1444" s="203"/>
      <c r="L1444" s="208"/>
      <c r="M1444" s="209"/>
      <c r="N1444" s="210"/>
      <c r="O1444" s="210"/>
      <c r="P1444" s="210"/>
      <c r="Q1444" s="210"/>
      <c r="R1444" s="210"/>
      <c r="S1444" s="210"/>
      <c r="T1444" s="211"/>
      <c r="AT1444" s="212" t="s">
        <v>160</v>
      </c>
      <c r="AU1444" s="212" t="s">
        <v>83</v>
      </c>
      <c r="AV1444" s="14" t="s">
        <v>157</v>
      </c>
      <c r="AW1444" s="14" t="s">
        <v>34</v>
      </c>
      <c r="AX1444" s="14" t="s">
        <v>81</v>
      </c>
      <c r="AY1444" s="212" t="s">
        <v>150</v>
      </c>
    </row>
    <row r="1445" spans="1:65" s="2" customFormat="1" ht="44.25" customHeight="1">
      <c r="A1445" s="37"/>
      <c r="B1445" s="38"/>
      <c r="C1445" s="172" t="s">
        <v>913</v>
      </c>
      <c r="D1445" s="172" t="s">
        <v>152</v>
      </c>
      <c r="E1445" s="173" t="s">
        <v>1556</v>
      </c>
      <c r="F1445" s="174" t="s">
        <v>1557</v>
      </c>
      <c r="G1445" s="175" t="s">
        <v>784</v>
      </c>
      <c r="H1445" s="244"/>
      <c r="I1445" s="177"/>
      <c r="J1445" s="178">
        <f>ROUND(I1445*H1445,2)</f>
        <v>0</v>
      </c>
      <c r="K1445" s="174" t="s">
        <v>156</v>
      </c>
      <c r="L1445" s="42"/>
      <c r="M1445" s="179" t="s">
        <v>21</v>
      </c>
      <c r="N1445" s="180" t="s">
        <v>44</v>
      </c>
      <c r="O1445" s="67"/>
      <c r="P1445" s="181">
        <f>O1445*H1445</f>
        <v>0</v>
      </c>
      <c r="Q1445" s="181">
        <v>0</v>
      </c>
      <c r="R1445" s="181">
        <f>Q1445*H1445</f>
        <v>0</v>
      </c>
      <c r="S1445" s="181">
        <v>0</v>
      </c>
      <c r="T1445" s="182">
        <f>S1445*H1445</f>
        <v>0</v>
      </c>
      <c r="U1445" s="37"/>
      <c r="V1445" s="37"/>
      <c r="W1445" s="37"/>
      <c r="X1445" s="37"/>
      <c r="Y1445" s="37"/>
      <c r="Z1445" s="37"/>
      <c r="AA1445" s="37"/>
      <c r="AB1445" s="37"/>
      <c r="AC1445" s="37"/>
      <c r="AD1445" s="37"/>
      <c r="AE1445" s="37"/>
      <c r="AR1445" s="183" t="s">
        <v>202</v>
      </c>
      <c r="AT1445" s="183" t="s">
        <v>152</v>
      </c>
      <c r="AU1445" s="183" t="s">
        <v>83</v>
      </c>
      <c r="AY1445" s="20" t="s">
        <v>150</v>
      </c>
      <c r="BE1445" s="184">
        <f>IF(N1445="základní",J1445,0)</f>
        <v>0</v>
      </c>
      <c r="BF1445" s="184">
        <f>IF(N1445="snížená",J1445,0)</f>
        <v>0</v>
      </c>
      <c r="BG1445" s="184">
        <f>IF(N1445="zákl. přenesená",J1445,0)</f>
        <v>0</v>
      </c>
      <c r="BH1445" s="184">
        <f>IF(N1445="sníž. přenesená",J1445,0)</f>
        <v>0</v>
      </c>
      <c r="BI1445" s="184">
        <f>IF(N1445="nulová",J1445,0)</f>
        <v>0</v>
      </c>
      <c r="BJ1445" s="20" t="s">
        <v>81</v>
      </c>
      <c r="BK1445" s="184">
        <f>ROUND(I1445*H1445,2)</f>
        <v>0</v>
      </c>
      <c r="BL1445" s="20" t="s">
        <v>202</v>
      </c>
      <c r="BM1445" s="183" t="s">
        <v>1558</v>
      </c>
    </row>
    <row r="1446" spans="1:65" s="2" customFormat="1" ht="11.25">
      <c r="A1446" s="37"/>
      <c r="B1446" s="38"/>
      <c r="C1446" s="39"/>
      <c r="D1446" s="185" t="s">
        <v>158</v>
      </c>
      <c r="E1446" s="39"/>
      <c r="F1446" s="186" t="s">
        <v>1559</v>
      </c>
      <c r="G1446" s="39"/>
      <c r="H1446" s="39"/>
      <c r="I1446" s="187"/>
      <c r="J1446" s="39"/>
      <c r="K1446" s="39"/>
      <c r="L1446" s="42"/>
      <c r="M1446" s="188"/>
      <c r="N1446" s="189"/>
      <c r="O1446" s="67"/>
      <c r="P1446" s="67"/>
      <c r="Q1446" s="67"/>
      <c r="R1446" s="67"/>
      <c r="S1446" s="67"/>
      <c r="T1446" s="68"/>
      <c r="U1446" s="37"/>
      <c r="V1446" s="37"/>
      <c r="W1446" s="37"/>
      <c r="X1446" s="37"/>
      <c r="Y1446" s="37"/>
      <c r="Z1446" s="37"/>
      <c r="AA1446" s="37"/>
      <c r="AB1446" s="37"/>
      <c r="AC1446" s="37"/>
      <c r="AD1446" s="37"/>
      <c r="AE1446" s="37"/>
      <c r="AT1446" s="20" t="s">
        <v>158</v>
      </c>
      <c r="AU1446" s="20" t="s">
        <v>83</v>
      </c>
    </row>
    <row r="1447" spans="1:65" s="12" customFormat="1" ht="25.9" customHeight="1">
      <c r="B1447" s="156"/>
      <c r="C1447" s="157"/>
      <c r="D1447" s="158" t="s">
        <v>72</v>
      </c>
      <c r="E1447" s="159" t="s">
        <v>1560</v>
      </c>
      <c r="F1447" s="159" t="s">
        <v>1561</v>
      </c>
      <c r="G1447" s="157"/>
      <c r="H1447" s="157"/>
      <c r="I1447" s="160"/>
      <c r="J1447" s="161">
        <f>BK1447</f>
        <v>0</v>
      </c>
      <c r="K1447" s="157"/>
      <c r="L1447" s="162"/>
      <c r="M1447" s="163"/>
      <c r="N1447" s="164"/>
      <c r="O1447" s="164"/>
      <c r="P1447" s="165">
        <f>P1448+P1450+P1452+P1454+P1456</f>
        <v>0</v>
      </c>
      <c r="Q1447" s="164"/>
      <c r="R1447" s="165">
        <f>R1448+R1450+R1452+R1454+R1456</f>
        <v>0</v>
      </c>
      <c r="S1447" s="164"/>
      <c r="T1447" s="166">
        <f>T1448+T1450+T1452+T1454+T1456</f>
        <v>0</v>
      </c>
      <c r="AR1447" s="167" t="s">
        <v>157</v>
      </c>
      <c r="AT1447" s="168" t="s">
        <v>72</v>
      </c>
      <c r="AU1447" s="168" t="s">
        <v>73</v>
      </c>
      <c r="AY1447" s="167" t="s">
        <v>150</v>
      </c>
      <c r="BK1447" s="169">
        <f>BK1448+BK1450+BK1452+BK1454+BK1456</f>
        <v>0</v>
      </c>
    </row>
    <row r="1448" spans="1:65" s="12" customFormat="1" ht="22.9" customHeight="1">
      <c r="B1448" s="156"/>
      <c r="C1448" s="157"/>
      <c r="D1448" s="158" t="s">
        <v>72</v>
      </c>
      <c r="E1448" s="170" t="s">
        <v>1562</v>
      </c>
      <c r="F1448" s="170" t="s">
        <v>1563</v>
      </c>
      <c r="G1448" s="157"/>
      <c r="H1448" s="157"/>
      <c r="I1448" s="160"/>
      <c r="J1448" s="171">
        <f>BK1448</f>
        <v>0</v>
      </c>
      <c r="K1448" s="157"/>
      <c r="L1448" s="162"/>
      <c r="M1448" s="163"/>
      <c r="N1448" s="164"/>
      <c r="O1448" s="164"/>
      <c r="P1448" s="165">
        <f>P1449</f>
        <v>0</v>
      </c>
      <c r="Q1448" s="164"/>
      <c r="R1448" s="165">
        <f>R1449</f>
        <v>0</v>
      </c>
      <c r="S1448" s="164"/>
      <c r="T1448" s="166">
        <f>T1449</f>
        <v>0</v>
      </c>
      <c r="AR1448" s="167" t="s">
        <v>83</v>
      </c>
      <c r="AT1448" s="168" t="s">
        <v>72</v>
      </c>
      <c r="AU1448" s="168" t="s">
        <v>81</v>
      </c>
      <c r="AY1448" s="167" t="s">
        <v>150</v>
      </c>
      <c r="BK1448" s="169">
        <f>BK1449</f>
        <v>0</v>
      </c>
    </row>
    <row r="1449" spans="1:65" s="2" customFormat="1" ht="16.5" customHeight="1">
      <c r="A1449" s="37"/>
      <c r="B1449" s="38"/>
      <c r="C1449" s="172" t="s">
        <v>1564</v>
      </c>
      <c r="D1449" s="172" t="s">
        <v>152</v>
      </c>
      <c r="E1449" s="173" t="s">
        <v>1565</v>
      </c>
      <c r="F1449" s="174" t="s">
        <v>1566</v>
      </c>
      <c r="G1449" s="175" t="s">
        <v>876</v>
      </c>
      <c r="H1449" s="176">
        <v>1</v>
      </c>
      <c r="I1449" s="177"/>
      <c r="J1449" s="178">
        <f>ROUND(I1449*H1449,2)</f>
        <v>0</v>
      </c>
      <c r="K1449" s="174" t="s">
        <v>21</v>
      </c>
      <c r="L1449" s="42"/>
      <c r="M1449" s="179" t="s">
        <v>21</v>
      </c>
      <c r="N1449" s="180" t="s">
        <v>44</v>
      </c>
      <c r="O1449" s="67"/>
      <c r="P1449" s="181">
        <f>O1449*H1449</f>
        <v>0</v>
      </c>
      <c r="Q1449" s="181">
        <v>0</v>
      </c>
      <c r="R1449" s="181">
        <f>Q1449*H1449</f>
        <v>0</v>
      </c>
      <c r="S1449" s="181">
        <v>0</v>
      </c>
      <c r="T1449" s="182">
        <f>S1449*H1449</f>
        <v>0</v>
      </c>
      <c r="U1449" s="37"/>
      <c r="V1449" s="37"/>
      <c r="W1449" s="37"/>
      <c r="X1449" s="37"/>
      <c r="Y1449" s="37"/>
      <c r="Z1449" s="37"/>
      <c r="AA1449" s="37"/>
      <c r="AB1449" s="37"/>
      <c r="AC1449" s="37"/>
      <c r="AD1449" s="37"/>
      <c r="AE1449" s="37"/>
      <c r="AR1449" s="183" t="s">
        <v>202</v>
      </c>
      <c r="AT1449" s="183" t="s">
        <v>152</v>
      </c>
      <c r="AU1449" s="183" t="s">
        <v>83</v>
      </c>
      <c r="AY1449" s="20" t="s">
        <v>150</v>
      </c>
      <c r="BE1449" s="184">
        <f>IF(N1449="základní",J1449,0)</f>
        <v>0</v>
      </c>
      <c r="BF1449" s="184">
        <f>IF(N1449="snížená",J1449,0)</f>
        <v>0</v>
      </c>
      <c r="BG1449" s="184">
        <f>IF(N1449="zákl. přenesená",J1449,0)</f>
        <v>0</v>
      </c>
      <c r="BH1449" s="184">
        <f>IF(N1449="sníž. přenesená",J1449,0)</f>
        <v>0</v>
      </c>
      <c r="BI1449" s="184">
        <f>IF(N1449="nulová",J1449,0)</f>
        <v>0</v>
      </c>
      <c r="BJ1449" s="20" t="s">
        <v>81</v>
      </c>
      <c r="BK1449" s="184">
        <f>ROUND(I1449*H1449,2)</f>
        <v>0</v>
      </c>
      <c r="BL1449" s="20" t="s">
        <v>202</v>
      </c>
      <c r="BM1449" s="183" t="s">
        <v>1567</v>
      </c>
    </row>
    <row r="1450" spans="1:65" s="12" customFormat="1" ht="22.9" customHeight="1">
      <c r="B1450" s="156"/>
      <c r="C1450" s="157"/>
      <c r="D1450" s="158" t="s">
        <v>72</v>
      </c>
      <c r="E1450" s="170" t="s">
        <v>1568</v>
      </c>
      <c r="F1450" s="170" t="s">
        <v>1569</v>
      </c>
      <c r="G1450" s="157"/>
      <c r="H1450" s="157"/>
      <c r="I1450" s="160"/>
      <c r="J1450" s="171">
        <f>BK1450</f>
        <v>0</v>
      </c>
      <c r="K1450" s="157"/>
      <c r="L1450" s="162"/>
      <c r="M1450" s="163"/>
      <c r="N1450" s="164"/>
      <c r="O1450" s="164"/>
      <c r="P1450" s="165">
        <f>P1451</f>
        <v>0</v>
      </c>
      <c r="Q1450" s="164"/>
      <c r="R1450" s="165">
        <f>R1451</f>
        <v>0</v>
      </c>
      <c r="S1450" s="164"/>
      <c r="T1450" s="166">
        <f>T1451</f>
        <v>0</v>
      </c>
      <c r="AR1450" s="167" t="s">
        <v>83</v>
      </c>
      <c r="AT1450" s="168" t="s">
        <v>72</v>
      </c>
      <c r="AU1450" s="168" t="s">
        <v>81</v>
      </c>
      <c r="AY1450" s="167" t="s">
        <v>150</v>
      </c>
      <c r="BK1450" s="169">
        <f>BK1451</f>
        <v>0</v>
      </c>
    </row>
    <row r="1451" spans="1:65" s="2" customFormat="1" ht="16.5" customHeight="1">
      <c r="A1451" s="37"/>
      <c r="B1451" s="38"/>
      <c r="C1451" s="172" t="s">
        <v>920</v>
      </c>
      <c r="D1451" s="172" t="s">
        <v>152</v>
      </c>
      <c r="E1451" s="173" t="s">
        <v>1570</v>
      </c>
      <c r="F1451" s="174" t="s">
        <v>1571</v>
      </c>
      <c r="G1451" s="175" t="s">
        <v>876</v>
      </c>
      <c r="H1451" s="176">
        <v>1</v>
      </c>
      <c r="I1451" s="177"/>
      <c r="J1451" s="178">
        <f>ROUND(I1451*H1451,2)</f>
        <v>0</v>
      </c>
      <c r="K1451" s="174" t="s">
        <v>21</v>
      </c>
      <c r="L1451" s="42"/>
      <c r="M1451" s="179" t="s">
        <v>21</v>
      </c>
      <c r="N1451" s="180" t="s">
        <v>44</v>
      </c>
      <c r="O1451" s="67"/>
      <c r="P1451" s="181">
        <f>O1451*H1451</f>
        <v>0</v>
      </c>
      <c r="Q1451" s="181">
        <v>0</v>
      </c>
      <c r="R1451" s="181">
        <f>Q1451*H1451</f>
        <v>0</v>
      </c>
      <c r="S1451" s="181">
        <v>0</v>
      </c>
      <c r="T1451" s="182">
        <f>S1451*H1451</f>
        <v>0</v>
      </c>
      <c r="U1451" s="37"/>
      <c r="V1451" s="37"/>
      <c r="W1451" s="37"/>
      <c r="X1451" s="37"/>
      <c r="Y1451" s="37"/>
      <c r="Z1451" s="37"/>
      <c r="AA1451" s="37"/>
      <c r="AB1451" s="37"/>
      <c r="AC1451" s="37"/>
      <c r="AD1451" s="37"/>
      <c r="AE1451" s="37"/>
      <c r="AR1451" s="183" t="s">
        <v>202</v>
      </c>
      <c r="AT1451" s="183" t="s">
        <v>152</v>
      </c>
      <c r="AU1451" s="183" t="s">
        <v>83</v>
      </c>
      <c r="AY1451" s="20" t="s">
        <v>150</v>
      </c>
      <c r="BE1451" s="184">
        <f>IF(N1451="základní",J1451,0)</f>
        <v>0</v>
      </c>
      <c r="BF1451" s="184">
        <f>IF(N1451="snížená",J1451,0)</f>
        <v>0</v>
      </c>
      <c r="BG1451" s="184">
        <f>IF(N1451="zákl. přenesená",J1451,0)</f>
        <v>0</v>
      </c>
      <c r="BH1451" s="184">
        <f>IF(N1451="sníž. přenesená",J1451,0)</f>
        <v>0</v>
      </c>
      <c r="BI1451" s="184">
        <f>IF(N1451="nulová",J1451,0)</f>
        <v>0</v>
      </c>
      <c r="BJ1451" s="20" t="s">
        <v>81</v>
      </c>
      <c r="BK1451" s="184">
        <f>ROUND(I1451*H1451,2)</f>
        <v>0</v>
      </c>
      <c r="BL1451" s="20" t="s">
        <v>202</v>
      </c>
      <c r="BM1451" s="183" t="s">
        <v>1572</v>
      </c>
    </row>
    <row r="1452" spans="1:65" s="12" customFormat="1" ht="22.9" customHeight="1">
      <c r="B1452" s="156"/>
      <c r="C1452" s="157"/>
      <c r="D1452" s="158" t="s">
        <v>72</v>
      </c>
      <c r="E1452" s="170" t="s">
        <v>1573</v>
      </c>
      <c r="F1452" s="170" t="s">
        <v>1574</v>
      </c>
      <c r="G1452" s="157"/>
      <c r="H1452" s="157"/>
      <c r="I1452" s="160"/>
      <c r="J1452" s="171">
        <f>BK1452</f>
        <v>0</v>
      </c>
      <c r="K1452" s="157"/>
      <c r="L1452" s="162"/>
      <c r="M1452" s="163"/>
      <c r="N1452" s="164"/>
      <c r="O1452" s="164"/>
      <c r="P1452" s="165">
        <f>P1453</f>
        <v>0</v>
      </c>
      <c r="Q1452" s="164"/>
      <c r="R1452" s="165">
        <f>R1453</f>
        <v>0</v>
      </c>
      <c r="S1452" s="164"/>
      <c r="T1452" s="166">
        <f>T1453</f>
        <v>0</v>
      </c>
      <c r="AR1452" s="167" t="s">
        <v>83</v>
      </c>
      <c r="AT1452" s="168" t="s">
        <v>72</v>
      </c>
      <c r="AU1452" s="168" t="s">
        <v>81</v>
      </c>
      <c r="AY1452" s="167" t="s">
        <v>150</v>
      </c>
      <c r="BK1452" s="169">
        <f>BK1453</f>
        <v>0</v>
      </c>
    </row>
    <row r="1453" spans="1:65" s="2" customFormat="1" ht="21.75" customHeight="1">
      <c r="A1453" s="37"/>
      <c r="B1453" s="38"/>
      <c r="C1453" s="172" t="s">
        <v>1575</v>
      </c>
      <c r="D1453" s="172" t="s">
        <v>152</v>
      </c>
      <c r="E1453" s="173" t="s">
        <v>1576</v>
      </c>
      <c r="F1453" s="174" t="s">
        <v>1577</v>
      </c>
      <c r="G1453" s="175" t="s">
        <v>876</v>
      </c>
      <c r="H1453" s="176">
        <v>1</v>
      </c>
      <c r="I1453" s="177"/>
      <c r="J1453" s="178">
        <f>ROUND(I1453*H1453,2)</f>
        <v>0</v>
      </c>
      <c r="K1453" s="174" t="s">
        <v>21</v>
      </c>
      <c r="L1453" s="42"/>
      <c r="M1453" s="179" t="s">
        <v>21</v>
      </c>
      <c r="N1453" s="180" t="s">
        <v>44</v>
      </c>
      <c r="O1453" s="67"/>
      <c r="P1453" s="181">
        <f>O1453*H1453</f>
        <v>0</v>
      </c>
      <c r="Q1453" s="181">
        <v>0</v>
      </c>
      <c r="R1453" s="181">
        <f>Q1453*H1453</f>
        <v>0</v>
      </c>
      <c r="S1453" s="181">
        <v>0</v>
      </c>
      <c r="T1453" s="182">
        <f>S1453*H1453</f>
        <v>0</v>
      </c>
      <c r="U1453" s="37"/>
      <c r="V1453" s="37"/>
      <c r="W1453" s="37"/>
      <c r="X1453" s="37"/>
      <c r="Y1453" s="37"/>
      <c r="Z1453" s="37"/>
      <c r="AA1453" s="37"/>
      <c r="AB1453" s="37"/>
      <c r="AC1453" s="37"/>
      <c r="AD1453" s="37"/>
      <c r="AE1453" s="37"/>
      <c r="AR1453" s="183" t="s">
        <v>157</v>
      </c>
      <c r="AT1453" s="183" t="s">
        <v>152</v>
      </c>
      <c r="AU1453" s="183" t="s">
        <v>83</v>
      </c>
      <c r="AY1453" s="20" t="s">
        <v>150</v>
      </c>
      <c r="BE1453" s="184">
        <f>IF(N1453="základní",J1453,0)</f>
        <v>0</v>
      </c>
      <c r="BF1453" s="184">
        <f>IF(N1453="snížená",J1453,0)</f>
        <v>0</v>
      </c>
      <c r="BG1453" s="184">
        <f>IF(N1453="zákl. přenesená",J1453,0)</f>
        <v>0</v>
      </c>
      <c r="BH1453" s="184">
        <f>IF(N1453="sníž. přenesená",J1453,0)</f>
        <v>0</v>
      </c>
      <c r="BI1453" s="184">
        <f>IF(N1453="nulová",J1453,0)</f>
        <v>0</v>
      </c>
      <c r="BJ1453" s="20" t="s">
        <v>81</v>
      </c>
      <c r="BK1453" s="184">
        <f>ROUND(I1453*H1453,2)</f>
        <v>0</v>
      </c>
      <c r="BL1453" s="20" t="s">
        <v>157</v>
      </c>
      <c r="BM1453" s="183" t="s">
        <v>1578</v>
      </c>
    </row>
    <row r="1454" spans="1:65" s="12" customFormat="1" ht="22.9" customHeight="1">
      <c r="B1454" s="156"/>
      <c r="C1454" s="157"/>
      <c r="D1454" s="158" t="s">
        <v>72</v>
      </c>
      <c r="E1454" s="170" t="s">
        <v>1579</v>
      </c>
      <c r="F1454" s="170" t="s">
        <v>1580</v>
      </c>
      <c r="G1454" s="157"/>
      <c r="H1454" s="157"/>
      <c r="I1454" s="160"/>
      <c r="J1454" s="171">
        <f>BK1454</f>
        <v>0</v>
      </c>
      <c r="K1454" s="157"/>
      <c r="L1454" s="162"/>
      <c r="M1454" s="163"/>
      <c r="N1454" s="164"/>
      <c r="O1454" s="164"/>
      <c r="P1454" s="165">
        <f>P1455</f>
        <v>0</v>
      </c>
      <c r="Q1454" s="164"/>
      <c r="R1454" s="165">
        <f>R1455</f>
        <v>0</v>
      </c>
      <c r="S1454" s="164"/>
      <c r="T1454" s="166">
        <f>T1455</f>
        <v>0</v>
      </c>
      <c r="AR1454" s="167" t="s">
        <v>83</v>
      </c>
      <c r="AT1454" s="168" t="s">
        <v>72</v>
      </c>
      <c r="AU1454" s="168" t="s">
        <v>81</v>
      </c>
      <c r="AY1454" s="167" t="s">
        <v>150</v>
      </c>
      <c r="BK1454" s="169">
        <f>BK1455</f>
        <v>0</v>
      </c>
    </row>
    <row r="1455" spans="1:65" s="2" customFormat="1" ht="24.2" customHeight="1">
      <c r="A1455" s="37"/>
      <c r="B1455" s="38"/>
      <c r="C1455" s="172" t="s">
        <v>925</v>
      </c>
      <c r="D1455" s="172" t="s">
        <v>152</v>
      </c>
      <c r="E1455" s="173" t="s">
        <v>1581</v>
      </c>
      <c r="F1455" s="174" t="s">
        <v>1582</v>
      </c>
      <c r="G1455" s="175" t="s">
        <v>876</v>
      </c>
      <c r="H1455" s="176">
        <v>1</v>
      </c>
      <c r="I1455" s="177"/>
      <c r="J1455" s="178">
        <f>ROUND(I1455*H1455,2)</f>
        <v>0</v>
      </c>
      <c r="K1455" s="174" t="s">
        <v>21</v>
      </c>
      <c r="L1455" s="42"/>
      <c r="M1455" s="179" t="s">
        <v>21</v>
      </c>
      <c r="N1455" s="180" t="s">
        <v>44</v>
      </c>
      <c r="O1455" s="67"/>
      <c r="P1455" s="181">
        <f>O1455*H1455</f>
        <v>0</v>
      </c>
      <c r="Q1455" s="181">
        <v>0</v>
      </c>
      <c r="R1455" s="181">
        <f>Q1455*H1455</f>
        <v>0</v>
      </c>
      <c r="S1455" s="181">
        <v>0</v>
      </c>
      <c r="T1455" s="182">
        <f>S1455*H1455</f>
        <v>0</v>
      </c>
      <c r="U1455" s="37"/>
      <c r="V1455" s="37"/>
      <c r="W1455" s="37"/>
      <c r="X1455" s="37"/>
      <c r="Y1455" s="37"/>
      <c r="Z1455" s="37"/>
      <c r="AA1455" s="37"/>
      <c r="AB1455" s="37"/>
      <c r="AC1455" s="37"/>
      <c r="AD1455" s="37"/>
      <c r="AE1455" s="37"/>
      <c r="AR1455" s="183" t="s">
        <v>157</v>
      </c>
      <c r="AT1455" s="183" t="s">
        <v>152</v>
      </c>
      <c r="AU1455" s="183" t="s">
        <v>83</v>
      </c>
      <c r="AY1455" s="20" t="s">
        <v>150</v>
      </c>
      <c r="BE1455" s="184">
        <f>IF(N1455="základní",J1455,0)</f>
        <v>0</v>
      </c>
      <c r="BF1455" s="184">
        <f>IF(N1455="snížená",J1455,0)</f>
        <v>0</v>
      </c>
      <c r="BG1455" s="184">
        <f>IF(N1455="zákl. přenesená",J1455,0)</f>
        <v>0</v>
      </c>
      <c r="BH1455" s="184">
        <f>IF(N1455="sníž. přenesená",J1455,0)</f>
        <v>0</v>
      </c>
      <c r="BI1455" s="184">
        <f>IF(N1455="nulová",J1455,0)</f>
        <v>0</v>
      </c>
      <c r="BJ1455" s="20" t="s">
        <v>81</v>
      </c>
      <c r="BK1455" s="184">
        <f>ROUND(I1455*H1455,2)</f>
        <v>0</v>
      </c>
      <c r="BL1455" s="20" t="s">
        <v>157</v>
      </c>
      <c r="BM1455" s="183" t="s">
        <v>1583</v>
      </c>
    </row>
    <row r="1456" spans="1:65" s="12" customFormat="1" ht="22.9" customHeight="1">
      <c r="B1456" s="156"/>
      <c r="C1456" s="157"/>
      <c r="D1456" s="158" t="s">
        <v>72</v>
      </c>
      <c r="E1456" s="170" t="s">
        <v>1584</v>
      </c>
      <c r="F1456" s="170" t="s">
        <v>1585</v>
      </c>
      <c r="G1456" s="157"/>
      <c r="H1456" s="157"/>
      <c r="I1456" s="160"/>
      <c r="J1456" s="171">
        <f>BK1456</f>
        <v>0</v>
      </c>
      <c r="K1456" s="157"/>
      <c r="L1456" s="162"/>
      <c r="M1456" s="163"/>
      <c r="N1456" s="164"/>
      <c r="O1456" s="164"/>
      <c r="P1456" s="165">
        <f>P1457</f>
        <v>0</v>
      </c>
      <c r="Q1456" s="164"/>
      <c r="R1456" s="165">
        <f>R1457</f>
        <v>0</v>
      </c>
      <c r="S1456" s="164"/>
      <c r="T1456" s="166">
        <f>T1457</f>
        <v>0</v>
      </c>
      <c r="AR1456" s="167" t="s">
        <v>83</v>
      </c>
      <c r="AT1456" s="168" t="s">
        <v>72</v>
      </c>
      <c r="AU1456" s="168" t="s">
        <v>81</v>
      </c>
      <c r="AY1456" s="167" t="s">
        <v>150</v>
      </c>
      <c r="BK1456" s="169">
        <f>BK1457</f>
        <v>0</v>
      </c>
    </row>
    <row r="1457" spans="1:65" s="2" customFormat="1" ht="16.5" customHeight="1">
      <c r="A1457" s="37"/>
      <c r="B1457" s="38"/>
      <c r="C1457" s="172" t="s">
        <v>1586</v>
      </c>
      <c r="D1457" s="172" t="s">
        <v>152</v>
      </c>
      <c r="E1457" s="173" t="s">
        <v>1587</v>
      </c>
      <c r="F1457" s="174" t="s">
        <v>1588</v>
      </c>
      <c r="G1457" s="175" t="s">
        <v>876</v>
      </c>
      <c r="H1457" s="176">
        <v>1</v>
      </c>
      <c r="I1457" s="177"/>
      <c r="J1457" s="178">
        <f>ROUND(I1457*H1457,2)</f>
        <v>0</v>
      </c>
      <c r="K1457" s="174" t="s">
        <v>21</v>
      </c>
      <c r="L1457" s="42"/>
      <c r="M1457" s="179" t="s">
        <v>21</v>
      </c>
      <c r="N1457" s="180" t="s">
        <v>44</v>
      </c>
      <c r="O1457" s="67"/>
      <c r="P1457" s="181">
        <f>O1457*H1457</f>
        <v>0</v>
      </c>
      <c r="Q1457" s="181">
        <v>0</v>
      </c>
      <c r="R1457" s="181">
        <f>Q1457*H1457</f>
        <v>0</v>
      </c>
      <c r="S1457" s="181">
        <v>0</v>
      </c>
      <c r="T1457" s="182">
        <f>S1457*H1457</f>
        <v>0</v>
      </c>
      <c r="U1457" s="37"/>
      <c r="V1457" s="37"/>
      <c r="W1457" s="37"/>
      <c r="X1457" s="37"/>
      <c r="Y1457" s="37"/>
      <c r="Z1457" s="37"/>
      <c r="AA1457" s="37"/>
      <c r="AB1457" s="37"/>
      <c r="AC1457" s="37"/>
      <c r="AD1457" s="37"/>
      <c r="AE1457" s="37"/>
      <c r="AR1457" s="183" t="s">
        <v>202</v>
      </c>
      <c r="AT1457" s="183" t="s">
        <v>152</v>
      </c>
      <c r="AU1457" s="183" t="s">
        <v>83</v>
      </c>
      <c r="AY1457" s="20" t="s">
        <v>150</v>
      </c>
      <c r="BE1457" s="184">
        <f>IF(N1457="základní",J1457,0)</f>
        <v>0</v>
      </c>
      <c r="BF1457" s="184">
        <f>IF(N1457="snížená",J1457,0)</f>
        <v>0</v>
      </c>
      <c r="BG1457" s="184">
        <f>IF(N1457="zákl. přenesená",J1457,0)</f>
        <v>0</v>
      </c>
      <c r="BH1457" s="184">
        <f>IF(N1457="sníž. přenesená",J1457,0)</f>
        <v>0</v>
      </c>
      <c r="BI1457" s="184">
        <f>IF(N1457="nulová",J1457,0)</f>
        <v>0</v>
      </c>
      <c r="BJ1457" s="20" t="s">
        <v>81</v>
      </c>
      <c r="BK1457" s="184">
        <f>ROUND(I1457*H1457,2)</f>
        <v>0</v>
      </c>
      <c r="BL1457" s="20" t="s">
        <v>202</v>
      </c>
      <c r="BM1457" s="183" t="s">
        <v>1589</v>
      </c>
    </row>
    <row r="1458" spans="1:65" s="12" customFormat="1" ht="25.9" customHeight="1">
      <c r="B1458" s="156"/>
      <c r="C1458" s="157"/>
      <c r="D1458" s="158" t="s">
        <v>72</v>
      </c>
      <c r="E1458" s="159" t="s">
        <v>1590</v>
      </c>
      <c r="F1458" s="159" t="s">
        <v>1591</v>
      </c>
      <c r="G1458" s="157"/>
      <c r="H1458" s="157"/>
      <c r="I1458" s="160"/>
      <c r="J1458" s="161">
        <f>BK1458</f>
        <v>0</v>
      </c>
      <c r="K1458" s="157"/>
      <c r="L1458" s="162"/>
      <c r="M1458" s="163"/>
      <c r="N1458" s="164"/>
      <c r="O1458" s="164"/>
      <c r="P1458" s="165">
        <f>P1459+P1464</f>
        <v>0</v>
      </c>
      <c r="Q1458" s="164"/>
      <c r="R1458" s="165">
        <f>R1459+R1464</f>
        <v>0</v>
      </c>
      <c r="S1458" s="164"/>
      <c r="T1458" s="166">
        <f>T1459+T1464</f>
        <v>0</v>
      </c>
      <c r="AR1458" s="167" t="s">
        <v>179</v>
      </c>
      <c r="AT1458" s="168" t="s">
        <v>72</v>
      </c>
      <c r="AU1458" s="168" t="s">
        <v>73</v>
      </c>
      <c r="AY1458" s="167" t="s">
        <v>150</v>
      </c>
      <c r="BK1458" s="169">
        <f>BK1459+BK1464</f>
        <v>0</v>
      </c>
    </row>
    <row r="1459" spans="1:65" s="12" customFormat="1" ht="22.9" customHeight="1">
      <c r="B1459" s="156"/>
      <c r="C1459" s="157"/>
      <c r="D1459" s="158" t="s">
        <v>72</v>
      </c>
      <c r="E1459" s="170" t="s">
        <v>1592</v>
      </c>
      <c r="F1459" s="170" t="s">
        <v>1593</v>
      </c>
      <c r="G1459" s="157"/>
      <c r="H1459" s="157"/>
      <c r="I1459" s="160"/>
      <c r="J1459" s="171">
        <f>BK1459</f>
        <v>0</v>
      </c>
      <c r="K1459" s="157"/>
      <c r="L1459" s="162"/>
      <c r="M1459" s="163"/>
      <c r="N1459" s="164"/>
      <c r="O1459" s="164"/>
      <c r="P1459" s="165">
        <f>SUM(P1460:P1463)</f>
        <v>0</v>
      </c>
      <c r="Q1459" s="164"/>
      <c r="R1459" s="165">
        <f>SUM(R1460:R1463)</f>
        <v>0</v>
      </c>
      <c r="S1459" s="164"/>
      <c r="T1459" s="166">
        <f>SUM(T1460:T1463)</f>
        <v>0</v>
      </c>
      <c r="AR1459" s="167" t="s">
        <v>179</v>
      </c>
      <c r="AT1459" s="168" t="s">
        <v>72</v>
      </c>
      <c r="AU1459" s="168" t="s">
        <v>81</v>
      </c>
      <c r="AY1459" s="167" t="s">
        <v>150</v>
      </c>
      <c r="BK1459" s="169">
        <f>SUM(BK1460:BK1463)</f>
        <v>0</v>
      </c>
    </row>
    <row r="1460" spans="1:65" s="2" customFormat="1" ht="16.5" customHeight="1">
      <c r="A1460" s="37"/>
      <c r="B1460" s="38"/>
      <c r="C1460" s="172" t="s">
        <v>932</v>
      </c>
      <c r="D1460" s="172" t="s">
        <v>152</v>
      </c>
      <c r="E1460" s="173" t="s">
        <v>1594</v>
      </c>
      <c r="F1460" s="174" t="s">
        <v>1593</v>
      </c>
      <c r="G1460" s="175" t="s">
        <v>784</v>
      </c>
      <c r="H1460" s="244"/>
      <c r="I1460" s="177"/>
      <c r="J1460" s="178">
        <f>ROUND(I1460*H1460,2)</f>
        <v>0</v>
      </c>
      <c r="K1460" s="174" t="s">
        <v>156</v>
      </c>
      <c r="L1460" s="42"/>
      <c r="M1460" s="179" t="s">
        <v>21</v>
      </c>
      <c r="N1460" s="180" t="s">
        <v>44</v>
      </c>
      <c r="O1460" s="67"/>
      <c r="P1460" s="181">
        <f>O1460*H1460</f>
        <v>0</v>
      </c>
      <c r="Q1460" s="181">
        <v>0</v>
      </c>
      <c r="R1460" s="181">
        <f>Q1460*H1460</f>
        <v>0</v>
      </c>
      <c r="S1460" s="181">
        <v>0</v>
      </c>
      <c r="T1460" s="182">
        <f>S1460*H1460</f>
        <v>0</v>
      </c>
      <c r="U1460" s="37"/>
      <c r="V1460" s="37"/>
      <c r="W1460" s="37"/>
      <c r="X1460" s="37"/>
      <c r="Y1460" s="37"/>
      <c r="Z1460" s="37"/>
      <c r="AA1460" s="37"/>
      <c r="AB1460" s="37"/>
      <c r="AC1460" s="37"/>
      <c r="AD1460" s="37"/>
      <c r="AE1460" s="37"/>
      <c r="AR1460" s="183" t="s">
        <v>157</v>
      </c>
      <c r="AT1460" s="183" t="s">
        <v>152</v>
      </c>
      <c r="AU1460" s="183" t="s">
        <v>83</v>
      </c>
      <c r="AY1460" s="20" t="s">
        <v>150</v>
      </c>
      <c r="BE1460" s="184">
        <f>IF(N1460="základní",J1460,0)</f>
        <v>0</v>
      </c>
      <c r="BF1460" s="184">
        <f>IF(N1460="snížená",J1460,0)</f>
        <v>0</v>
      </c>
      <c r="BG1460" s="184">
        <f>IF(N1460="zákl. přenesená",J1460,0)</f>
        <v>0</v>
      </c>
      <c r="BH1460" s="184">
        <f>IF(N1460="sníž. přenesená",J1460,0)</f>
        <v>0</v>
      </c>
      <c r="BI1460" s="184">
        <f>IF(N1460="nulová",J1460,0)</f>
        <v>0</v>
      </c>
      <c r="BJ1460" s="20" t="s">
        <v>81</v>
      </c>
      <c r="BK1460" s="184">
        <f>ROUND(I1460*H1460,2)</f>
        <v>0</v>
      </c>
      <c r="BL1460" s="20" t="s">
        <v>157</v>
      </c>
      <c r="BM1460" s="183" t="s">
        <v>1595</v>
      </c>
    </row>
    <row r="1461" spans="1:65" s="2" customFormat="1" ht="11.25">
      <c r="A1461" s="37"/>
      <c r="B1461" s="38"/>
      <c r="C1461" s="39"/>
      <c r="D1461" s="185" t="s">
        <v>158</v>
      </c>
      <c r="E1461" s="39"/>
      <c r="F1461" s="186" t="s">
        <v>1596</v>
      </c>
      <c r="G1461" s="39"/>
      <c r="H1461" s="39"/>
      <c r="I1461" s="187"/>
      <c r="J1461" s="39"/>
      <c r="K1461" s="39"/>
      <c r="L1461" s="42"/>
      <c r="M1461" s="188"/>
      <c r="N1461" s="189"/>
      <c r="O1461" s="67"/>
      <c r="P1461" s="67"/>
      <c r="Q1461" s="67"/>
      <c r="R1461" s="67"/>
      <c r="S1461" s="67"/>
      <c r="T1461" s="68"/>
      <c r="U1461" s="37"/>
      <c r="V1461" s="37"/>
      <c r="W1461" s="37"/>
      <c r="X1461" s="37"/>
      <c r="Y1461" s="37"/>
      <c r="Z1461" s="37"/>
      <c r="AA1461" s="37"/>
      <c r="AB1461" s="37"/>
      <c r="AC1461" s="37"/>
      <c r="AD1461" s="37"/>
      <c r="AE1461" s="37"/>
      <c r="AT1461" s="20" t="s">
        <v>158</v>
      </c>
      <c r="AU1461" s="20" t="s">
        <v>83</v>
      </c>
    </row>
    <row r="1462" spans="1:65" s="13" customFormat="1" ht="22.5">
      <c r="B1462" s="190"/>
      <c r="C1462" s="191"/>
      <c r="D1462" s="192" t="s">
        <v>160</v>
      </c>
      <c r="E1462" s="193" t="s">
        <v>21</v>
      </c>
      <c r="F1462" s="194" t="s">
        <v>1597</v>
      </c>
      <c r="G1462" s="191"/>
      <c r="H1462" s="195">
        <v>8.9999999999999993E-3</v>
      </c>
      <c r="I1462" s="196"/>
      <c r="J1462" s="191"/>
      <c r="K1462" s="191"/>
      <c r="L1462" s="197"/>
      <c r="M1462" s="198"/>
      <c r="N1462" s="199"/>
      <c r="O1462" s="199"/>
      <c r="P1462" s="199"/>
      <c r="Q1462" s="199"/>
      <c r="R1462" s="199"/>
      <c r="S1462" s="199"/>
      <c r="T1462" s="200"/>
      <c r="AT1462" s="201" t="s">
        <v>160</v>
      </c>
      <c r="AU1462" s="201" t="s">
        <v>83</v>
      </c>
      <c r="AV1462" s="13" t="s">
        <v>83</v>
      </c>
      <c r="AW1462" s="13" t="s">
        <v>34</v>
      </c>
      <c r="AX1462" s="13" t="s">
        <v>73</v>
      </c>
      <c r="AY1462" s="201" t="s">
        <v>150</v>
      </c>
    </row>
    <row r="1463" spans="1:65" s="14" customFormat="1" ht="11.25">
      <c r="B1463" s="202"/>
      <c r="C1463" s="203"/>
      <c r="D1463" s="192" t="s">
        <v>160</v>
      </c>
      <c r="E1463" s="204" t="s">
        <v>21</v>
      </c>
      <c r="F1463" s="205" t="s">
        <v>162</v>
      </c>
      <c r="G1463" s="203"/>
      <c r="H1463" s="206">
        <v>8.9999999999999993E-3</v>
      </c>
      <c r="I1463" s="207"/>
      <c r="J1463" s="203"/>
      <c r="K1463" s="203"/>
      <c r="L1463" s="208"/>
      <c r="M1463" s="209"/>
      <c r="N1463" s="210"/>
      <c r="O1463" s="210"/>
      <c r="P1463" s="210"/>
      <c r="Q1463" s="210"/>
      <c r="R1463" s="210"/>
      <c r="S1463" s="210"/>
      <c r="T1463" s="211"/>
      <c r="AT1463" s="212" t="s">
        <v>160</v>
      </c>
      <c r="AU1463" s="212" t="s">
        <v>83</v>
      </c>
      <c r="AV1463" s="14" t="s">
        <v>157</v>
      </c>
      <c r="AW1463" s="14" t="s">
        <v>34</v>
      </c>
      <c r="AX1463" s="14" t="s">
        <v>81</v>
      </c>
      <c r="AY1463" s="212" t="s">
        <v>150</v>
      </c>
    </row>
    <row r="1464" spans="1:65" s="12" customFormat="1" ht="22.9" customHeight="1">
      <c r="B1464" s="156"/>
      <c r="C1464" s="157"/>
      <c r="D1464" s="158" t="s">
        <v>72</v>
      </c>
      <c r="E1464" s="170" t="s">
        <v>1598</v>
      </c>
      <c r="F1464" s="170" t="s">
        <v>1599</v>
      </c>
      <c r="G1464" s="157"/>
      <c r="H1464" s="157"/>
      <c r="I1464" s="160"/>
      <c r="J1464" s="171">
        <f>BK1464</f>
        <v>0</v>
      </c>
      <c r="K1464" s="157"/>
      <c r="L1464" s="162"/>
      <c r="M1464" s="163"/>
      <c r="N1464" s="164"/>
      <c r="O1464" s="164"/>
      <c r="P1464" s="165">
        <f>SUM(P1465:P1468)</f>
        <v>0</v>
      </c>
      <c r="Q1464" s="164"/>
      <c r="R1464" s="165">
        <f>SUM(R1465:R1468)</f>
        <v>0</v>
      </c>
      <c r="S1464" s="164"/>
      <c r="T1464" s="166">
        <f>SUM(T1465:T1468)</f>
        <v>0</v>
      </c>
      <c r="AR1464" s="167" t="s">
        <v>179</v>
      </c>
      <c r="AT1464" s="168" t="s">
        <v>72</v>
      </c>
      <c r="AU1464" s="168" t="s">
        <v>81</v>
      </c>
      <c r="AY1464" s="167" t="s">
        <v>150</v>
      </c>
      <c r="BK1464" s="169">
        <f>SUM(BK1465:BK1468)</f>
        <v>0</v>
      </c>
    </row>
    <row r="1465" spans="1:65" s="2" customFormat="1" ht="16.5" customHeight="1">
      <c r="A1465" s="37"/>
      <c r="B1465" s="38"/>
      <c r="C1465" s="172" t="s">
        <v>1600</v>
      </c>
      <c r="D1465" s="172" t="s">
        <v>152</v>
      </c>
      <c r="E1465" s="173" t="s">
        <v>1601</v>
      </c>
      <c r="F1465" s="174" t="s">
        <v>1599</v>
      </c>
      <c r="G1465" s="175" t="s">
        <v>784</v>
      </c>
      <c r="H1465" s="244"/>
      <c r="I1465" s="177"/>
      <c r="J1465" s="178">
        <f>ROUND(I1465*H1465,2)</f>
        <v>0</v>
      </c>
      <c r="K1465" s="174" t="s">
        <v>156</v>
      </c>
      <c r="L1465" s="42"/>
      <c r="M1465" s="179" t="s">
        <v>21</v>
      </c>
      <c r="N1465" s="180" t="s">
        <v>44</v>
      </c>
      <c r="O1465" s="67"/>
      <c r="P1465" s="181">
        <f>O1465*H1465</f>
        <v>0</v>
      </c>
      <c r="Q1465" s="181">
        <v>0</v>
      </c>
      <c r="R1465" s="181">
        <f>Q1465*H1465</f>
        <v>0</v>
      </c>
      <c r="S1465" s="181">
        <v>0</v>
      </c>
      <c r="T1465" s="182">
        <f>S1465*H1465</f>
        <v>0</v>
      </c>
      <c r="U1465" s="37"/>
      <c r="V1465" s="37"/>
      <c r="W1465" s="37"/>
      <c r="X1465" s="37"/>
      <c r="Y1465" s="37"/>
      <c r="Z1465" s="37"/>
      <c r="AA1465" s="37"/>
      <c r="AB1465" s="37"/>
      <c r="AC1465" s="37"/>
      <c r="AD1465" s="37"/>
      <c r="AE1465" s="37"/>
      <c r="AR1465" s="183" t="s">
        <v>157</v>
      </c>
      <c r="AT1465" s="183" t="s">
        <v>152</v>
      </c>
      <c r="AU1465" s="183" t="s">
        <v>83</v>
      </c>
      <c r="AY1465" s="20" t="s">
        <v>150</v>
      </c>
      <c r="BE1465" s="184">
        <f>IF(N1465="základní",J1465,0)</f>
        <v>0</v>
      </c>
      <c r="BF1465" s="184">
        <f>IF(N1465="snížená",J1465,0)</f>
        <v>0</v>
      </c>
      <c r="BG1465" s="184">
        <f>IF(N1465="zákl. přenesená",J1465,0)</f>
        <v>0</v>
      </c>
      <c r="BH1465" s="184">
        <f>IF(N1465="sníž. přenesená",J1465,0)</f>
        <v>0</v>
      </c>
      <c r="BI1465" s="184">
        <f>IF(N1465="nulová",J1465,0)</f>
        <v>0</v>
      </c>
      <c r="BJ1465" s="20" t="s">
        <v>81</v>
      </c>
      <c r="BK1465" s="184">
        <f>ROUND(I1465*H1465,2)</f>
        <v>0</v>
      </c>
      <c r="BL1465" s="20" t="s">
        <v>157</v>
      </c>
      <c r="BM1465" s="183" t="s">
        <v>1602</v>
      </c>
    </row>
    <row r="1466" spans="1:65" s="2" customFormat="1" ht="11.25">
      <c r="A1466" s="37"/>
      <c r="B1466" s="38"/>
      <c r="C1466" s="39"/>
      <c r="D1466" s="185" t="s">
        <v>158</v>
      </c>
      <c r="E1466" s="39"/>
      <c r="F1466" s="186" t="s">
        <v>1603</v>
      </c>
      <c r="G1466" s="39"/>
      <c r="H1466" s="39"/>
      <c r="I1466" s="187"/>
      <c r="J1466" s="39"/>
      <c r="K1466" s="39"/>
      <c r="L1466" s="42"/>
      <c r="M1466" s="188"/>
      <c r="N1466" s="189"/>
      <c r="O1466" s="67"/>
      <c r="P1466" s="67"/>
      <c r="Q1466" s="67"/>
      <c r="R1466" s="67"/>
      <c r="S1466" s="67"/>
      <c r="T1466" s="68"/>
      <c r="U1466" s="37"/>
      <c r="V1466" s="37"/>
      <c r="W1466" s="37"/>
      <c r="X1466" s="37"/>
      <c r="Y1466" s="37"/>
      <c r="Z1466" s="37"/>
      <c r="AA1466" s="37"/>
      <c r="AB1466" s="37"/>
      <c r="AC1466" s="37"/>
      <c r="AD1466" s="37"/>
      <c r="AE1466" s="37"/>
      <c r="AT1466" s="20" t="s">
        <v>158</v>
      </c>
      <c r="AU1466" s="20" t="s">
        <v>83</v>
      </c>
    </row>
    <row r="1467" spans="1:65" s="13" customFormat="1" ht="11.25">
      <c r="B1467" s="190"/>
      <c r="C1467" s="191"/>
      <c r="D1467" s="192" t="s">
        <v>160</v>
      </c>
      <c r="E1467" s="193" t="s">
        <v>21</v>
      </c>
      <c r="F1467" s="194" t="s">
        <v>1604</v>
      </c>
      <c r="G1467" s="191"/>
      <c r="H1467" s="195">
        <v>1.4999999999999999E-2</v>
      </c>
      <c r="I1467" s="196"/>
      <c r="J1467" s="191"/>
      <c r="K1467" s="191"/>
      <c r="L1467" s="197"/>
      <c r="M1467" s="198"/>
      <c r="N1467" s="199"/>
      <c r="O1467" s="199"/>
      <c r="P1467" s="199"/>
      <c r="Q1467" s="199"/>
      <c r="R1467" s="199"/>
      <c r="S1467" s="199"/>
      <c r="T1467" s="200"/>
      <c r="AT1467" s="201" t="s">
        <v>160</v>
      </c>
      <c r="AU1467" s="201" t="s">
        <v>83</v>
      </c>
      <c r="AV1467" s="13" t="s">
        <v>83</v>
      </c>
      <c r="AW1467" s="13" t="s">
        <v>34</v>
      </c>
      <c r="AX1467" s="13" t="s">
        <v>73</v>
      </c>
      <c r="AY1467" s="201" t="s">
        <v>150</v>
      </c>
    </row>
    <row r="1468" spans="1:65" s="14" customFormat="1" ht="11.25">
      <c r="B1468" s="202"/>
      <c r="C1468" s="203"/>
      <c r="D1468" s="192" t="s">
        <v>160</v>
      </c>
      <c r="E1468" s="204" t="s">
        <v>21</v>
      </c>
      <c r="F1468" s="205" t="s">
        <v>162</v>
      </c>
      <c r="G1468" s="203"/>
      <c r="H1468" s="206">
        <v>1.4999999999999999E-2</v>
      </c>
      <c r="I1468" s="207"/>
      <c r="J1468" s="203"/>
      <c r="K1468" s="203"/>
      <c r="L1468" s="208"/>
      <c r="M1468" s="245"/>
      <c r="N1468" s="246"/>
      <c r="O1468" s="246"/>
      <c r="P1468" s="246"/>
      <c r="Q1468" s="246"/>
      <c r="R1468" s="246"/>
      <c r="S1468" s="246"/>
      <c r="T1468" s="247"/>
      <c r="AT1468" s="212" t="s">
        <v>160</v>
      </c>
      <c r="AU1468" s="212" t="s">
        <v>83</v>
      </c>
      <c r="AV1468" s="14" t="s">
        <v>157</v>
      </c>
      <c r="AW1468" s="14" t="s">
        <v>34</v>
      </c>
      <c r="AX1468" s="14" t="s">
        <v>81</v>
      </c>
      <c r="AY1468" s="212" t="s">
        <v>150</v>
      </c>
    </row>
    <row r="1469" spans="1:65" s="2" customFormat="1" ht="6.95" customHeight="1">
      <c r="A1469" s="37"/>
      <c r="B1469" s="50"/>
      <c r="C1469" s="51"/>
      <c r="D1469" s="51"/>
      <c r="E1469" s="51"/>
      <c r="F1469" s="51"/>
      <c r="G1469" s="51"/>
      <c r="H1469" s="51"/>
      <c r="I1469" s="51"/>
      <c r="J1469" s="51"/>
      <c r="K1469" s="51"/>
      <c r="L1469" s="42"/>
      <c r="M1469" s="37"/>
      <c r="O1469" s="37"/>
      <c r="P1469" s="37"/>
      <c r="Q1469" s="37"/>
      <c r="R1469" s="37"/>
      <c r="S1469" s="37"/>
      <c r="T1469" s="37"/>
      <c r="U1469" s="37"/>
      <c r="V1469" s="37"/>
      <c r="W1469" s="37"/>
      <c r="X1469" s="37"/>
      <c r="Y1469" s="37"/>
      <c r="Z1469" s="37"/>
      <c r="AA1469" s="37"/>
      <c r="AB1469" s="37"/>
      <c r="AC1469" s="37"/>
      <c r="AD1469" s="37"/>
      <c r="AE1469" s="37"/>
    </row>
  </sheetData>
  <sheetProtection algorithmName="SHA-512" hashValue="POxuQ25o4gFNUn869PM5kIFcAvNHPWkNi7FrTQ1sy4bMrW5HFJp7GNZyHejg2Yy/MvxmKZoD5Jv8i+s++SRpsA==" saltValue="m/dcJ8Wz6OikwqwCKHScPf+5uf5lYvsjCuHujUXWKjDMDbLWKwo2cBU0p5c3jRyLlU4aU1ch9dnEq9DJ5Igr7w==" spinCount="100000" sheet="1" objects="1" scenarios="1" formatColumns="0" formatRows="0" autoFilter="0"/>
  <autoFilter ref="C121:K1468"/>
  <mergeCells count="9">
    <mergeCell ref="E50:H50"/>
    <mergeCell ref="E112:H112"/>
    <mergeCell ref="E114:H114"/>
    <mergeCell ref="L2:V2"/>
    <mergeCell ref="E7:H7"/>
    <mergeCell ref="E9:H9"/>
    <mergeCell ref="E18:H18"/>
    <mergeCell ref="E27:H27"/>
    <mergeCell ref="E48:H48"/>
  </mergeCells>
  <hyperlinks>
    <hyperlink ref="F126" r:id="rId1"/>
    <hyperlink ref="F130" r:id="rId2"/>
    <hyperlink ref="F135" r:id="rId3"/>
    <hyperlink ref="F140" r:id="rId4"/>
    <hyperlink ref="F145" r:id="rId5"/>
    <hyperlink ref="F151" r:id="rId6"/>
    <hyperlink ref="F156" r:id="rId7"/>
    <hyperlink ref="F161" r:id="rId8"/>
    <hyperlink ref="F171" r:id="rId9"/>
    <hyperlink ref="F179" r:id="rId10"/>
    <hyperlink ref="F186" r:id="rId11"/>
    <hyperlink ref="F198" r:id="rId12"/>
    <hyperlink ref="F206" r:id="rId13"/>
    <hyperlink ref="F216" r:id="rId14"/>
    <hyperlink ref="F223" r:id="rId15"/>
    <hyperlink ref="F229" r:id="rId16"/>
    <hyperlink ref="F241" r:id="rId17"/>
    <hyperlink ref="F246" r:id="rId18"/>
    <hyperlink ref="F258" r:id="rId19"/>
    <hyperlink ref="F276" r:id="rId20"/>
    <hyperlink ref="F301" r:id="rId21"/>
    <hyperlink ref="F311" r:id="rId22"/>
    <hyperlink ref="F328" r:id="rId23"/>
    <hyperlink ref="F333" r:id="rId24"/>
    <hyperlink ref="F337" r:id="rId25"/>
    <hyperlink ref="F341" r:id="rId26"/>
    <hyperlink ref="F352" r:id="rId27"/>
    <hyperlink ref="F356" r:id="rId28"/>
    <hyperlink ref="F360" r:id="rId29"/>
    <hyperlink ref="F364" r:id="rId30"/>
    <hyperlink ref="F369" r:id="rId31"/>
    <hyperlink ref="F388" r:id="rId32"/>
    <hyperlink ref="F394" r:id="rId33"/>
    <hyperlink ref="F399" r:id="rId34"/>
    <hyperlink ref="F405" r:id="rId35"/>
    <hyperlink ref="F410" r:id="rId36"/>
    <hyperlink ref="F422" r:id="rId37"/>
    <hyperlink ref="F426" r:id="rId38"/>
    <hyperlink ref="F435" r:id="rId39"/>
    <hyperlink ref="F447" r:id="rId40"/>
    <hyperlink ref="F454" r:id="rId41"/>
    <hyperlink ref="F459" r:id="rId42"/>
    <hyperlink ref="F463" r:id="rId43"/>
    <hyperlink ref="F468" r:id="rId44"/>
    <hyperlink ref="F478" r:id="rId45"/>
    <hyperlink ref="F487" r:id="rId46"/>
    <hyperlink ref="F493" r:id="rId47"/>
    <hyperlink ref="F498" r:id="rId48"/>
    <hyperlink ref="F504" r:id="rId49"/>
    <hyperlink ref="F510" r:id="rId50"/>
    <hyperlink ref="F515" r:id="rId51"/>
    <hyperlink ref="F520" r:id="rId52"/>
    <hyperlink ref="F525" r:id="rId53"/>
    <hyperlink ref="F532" r:id="rId54"/>
    <hyperlink ref="F546" r:id="rId55"/>
    <hyperlink ref="F555" r:id="rId56"/>
    <hyperlink ref="F561" r:id="rId57"/>
    <hyperlink ref="F567" r:id="rId58"/>
    <hyperlink ref="F575" r:id="rId59"/>
    <hyperlink ref="F580" r:id="rId60"/>
    <hyperlink ref="F584" r:id="rId61"/>
    <hyperlink ref="F588" r:id="rId62"/>
    <hyperlink ref="F590" r:id="rId63"/>
    <hyperlink ref="F595" r:id="rId64"/>
    <hyperlink ref="F609" r:id="rId65"/>
    <hyperlink ref="F614" r:id="rId66"/>
    <hyperlink ref="F617" r:id="rId67"/>
    <hyperlink ref="F619" r:id="rId68"/>
    <hyperlink ref="F621" r:id="rId69"/>
    <hyperlink ref="F625" r:id="rId70"/>
    <hyperlink ref="F627" r:id="rId71"/>
    <hyperlink ref="F629" r:id="rId72"/>
    <hyperlink ref="F631" r:id="rId73"/>
    <hyperlink ref="F633" r:id="rId74"/>
    <hyperlink ref="F635" r:id="rId75"/>
    <hyperlink ref="F639" r:id="rId76"/>
    <hyperlink ref="F643" r:id="rId77"/>
    <hyperlink ref="F651" r:id="rId78"/>
    <hyperlink ref="F655" r:id="rId79"/>
    <hyperlink ref="F663" r:id="rId80"/>
    <hyperlink ref="F666" r:id="rId81"/>
    <hyperlink ref="F675" r:id="rId82"/>
    <hyperlink ref="F683" r:id="rId83"/>
    <hyperlink ref="F687" r:id="rId84"/>
    <hyperlink ref="F690" r:id="rId85"/>
    <hyperlink ref="F695" r:id="rId86"/>
    <hyperlink ref="F700" r:id="rId87"/>
    <hyperlink ref="F705" r:id="rId88"/>
    <hyperlink ref="F711" r:id="rId89"/>
    <hyperlink ref="F723" r:id="rId90"/>
    <hyperlink ref="F735" r:id="rId91"/>
    <hyperlink ref="F740" r:id="rId92"/>
    <hyperlink ref="F745" r:id="rId93"/>
    <hyperlink ref="F750" r:id="rId94"/>
    <hyperlink ref="F753" r:id="rId95"/>
    <hyperlink ref="F758" r:id="rId96"/>
    <hyperlink ref="F770" r:id="rId97"/>
    <hyperlink ref="F781" r:id="rId98"/>
    <hyperlink ref="F824" r:id="rId99"/>
    <hyperlink ref="F827" r:id="rId100"/>
    <hyperlink ref="F832" r:id="rId101"/>
    <hyperlink ref="F839" r:id="rId102"/>
    <hyperlink ref="F844" r:id="rId103"/>
    <hyperlink ref="F847" r:id="rId104"/>
    <hyperlink ref="F855" r:id="rId105"/>
    <hyperlink ref="F863" r:id="rId106"/>
    <hyperlink ref="F870" r:id="rId107"/>
    <hyperlink ref="F875" r:id="rId108"/>
    <hyperlink ref="F879" r:id="rId109"/>
    <hyperlink ref="F885" r:id="rId110"/>
    <hyperlink ref="F905" r:id="rId111"/>
    <hyperlink ref="F908" r:id="rId112"/>
    <hyperlink ref="F915" r:id="rId113"/>
    <hyperlink ref="F921" r:id="rId114"/>
    <hyperlink ref="F923" r:id="rId115"/>
    <hyperlink ref="F925" r:id="rId116"/>
    <hyperlink ref="F929" r:id="rId117"/>
    <hyperlink ref="F933" r:id="rId118"/>
    <hyperlink ref="F938" r:id="rId119"/>
    <hyperlink ref="F961" r:id="rId120"/>
    <hyperlink ref="F966" r:id="rId121"/>
    <hyperlink ref="F969" r:id="rId122"/>
    <hyperlink ref="F971" r:id="rId123"/>
    <hyperlink ref="F979" r:id="rId124"/>
    <hyperlink ref="F981" r:id="rId125"/>
    <hyperlink ref="F998" r:id="rId126"/>
    <hyperlink ref="F1009" r:id="rId127"/>
    <hyperlink ref="F1017" r:id="rId128"/>
    <hyperlink ref="F1023" r:id="rId129"/>
    <hyperlink ref="F1031" r:id="rId130"/>
    <hyperlink ref="F1034" r:id="rId131"/>
    <hyperlink ref="F1041" r:id="rId132"/>
    <hyperlink ref="F1049" r:id="rId133"/>
    <hyperlink ref="F1052" r:id="rId134"/>
    <hyperlink ref="F1069" r:id="rId135"/>
    <hyperlink ref="F1073" r:id="rId136"/>
    <hyperlink ref="F1134" r:id="rId137"/>
    <hyperlink ref="F1151" r:id="rId138"/>
    <hyperlink ref="F1176" r:id="rId139"/>
    <hyperlink ref="F1216" r:id="rId140"/>
    <hyperlink ref="F1222" r:id="rId141"/>
    <hyperlink ref="F1230" r:id="rId142"/>
    <hyperlink ref="F1240" r:id="rId143"/>
    <hyperlink ref="F1253" r:id="rId144"/>
    <hyperlink ref="F1266" r:id="rId145"/>
    <hyperlink ref="F1269" r:id="rId146"/>
    <hyperlink ref="F1285" r:id="rId147"/>
    <hyperlink ref="F1301" r:id="rId148"/>
    <hyperlink ref="F1306" r:id="rId149"/>
    <hyperlink ref="F1311" r:id="rId150"/>
    <hyperlink ref="F1323" r:id="rId151"/>
    <hyperlink ref="F1338" r:id="rId152"/>
    <hyperlink ref="F1387" r:id="rId153"/>
    <hyperlink ref="F1389" r:id="rId154"/>
    <hyperlink ref="F1391" r:id="rId155"/>
    <hyperlink ref="F1395" r:id="rId156"/>
    <hyperlink ref="F1397" r:id="rId157"/>
    <hyperlink ref="F1435" r:id="rId158"/>
    <hyperlink ref="F1446" r:id="rId159"/>
    <hyperlink ref="F1461" r:id="rId160"/>
    <hyperlink ref="F1466" r:id="rId16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48" customWidth="1"/>
    <col min="2" max="2" width="1.6640625" style="248" customWidth="1"/>
    <col min="3" max="4" width="5" style="248" customWidth="1"/>
    <col min="5" max="5" width="11.6640625" style="248" customWidth="1"/>
    <col min="6" max="6" width="9.1640625" style="248" customWidth="1"/>
    <col min="7" max="7" width="5" style="248" customWidth="1"/>
    <col min="8" max="8" width="77.83203125" style="248" customWidth="1"/>
    <col min="9" max="10" width="20" style="248" customWidth="1"/>
    <col min="11" max="11" width="1.6640625" style="248" customWidth="1"/>
  </cols>
  <sheetData>
    <row r="1" spans="2:11" s="1" customFormat="1" ht="37.5" customHeight="1"/>
    <row r="2" spans="2:11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pans="2:11" s="17" customFormat="1" ht="45" customHeight="1">
      <c r="B3" s="252"/>
      <c r="C3" s="387" t="s">
        <v>1605</v>
      </c>
      <c r="D3" s="387"/>
      <c r="E3" s="387"/>
      <c r="F3" s="387"/>
      <c r="G3" s="387"/>
      <c r="H3" s="387"/>
      <c r="I3" s="387"/>
      <c r="J3" s="387"/>
      <c r="K3" s="253"/>
    </row>
    <row r="4" spans="2:11" s="1" customFormat="1" ht="25.5" customHeight="1">
      <c r="B4" s="254"/>
      <c r="C4" s="386" t="s">
        <v>1606</v>
      </c>
      <c r="D4" s="386"/>
      <c r="E4" s="386"/>
      <c r="F4" s="386"/>
      <c r="G4" s="386"/>
      <c r="H4" s="386"/>
      <c r="I4" s="386"/>
      <c r="J4" s="386"/>
      <c r="K4" s="255"/>
    </row>
    <row r="5" spans="2:11" s="1" customFormat="1" ht="5.25" customHeight="1">
      <c r="B5" s="254"/>
      <c r="C5" s="256"/>
      <c r="D5" s="256"/>
      <c r="E5" s="256"/>
      <c r="F5" s="256"/>
      <c r="G5" s="256"/>
      <c r="H5" s="256"/>
      <c r="I5" s="256"/>
      <c r="J5" s="256"/>
      <c r="K5" s="255"/>
    </row>
    <row r="6" spans="2:11" s="1" customFormat="1" ht="15" customHeight="1">
      <c r="B6" s="254"/>
      <c r="C6" s="385" t="s">
        <v>1607</v>
      </c>
      <c r="D6" s="385"/>
      <c r="E6" s="385"/>
      <c r="F6" s="385"/>
      <c r="G6" s="385"/>
      <c r="H6" s="385"/>
      <c r="I6" s="385"/>
      <c r="J6" s="385"/>
      <c r="K6" s="255"/>
    </row>
    <row r="7" spans="2:11" s="1" customFormat="1" ht="15" customHeight="1">
      <c r="B7" s="258"/>
      <c r="C7" s="385" t="s">
        <v>1608</v>
      </c>
      <c r="D7" s="385"/>
      <c r="E7" s="385"/>
      <c r="F7" s="385"/>
      <c r="G7" s="385"/>
      <c r="H7" s="385"/>
      <c r="I7" s="385"/>
      <c r="J7" s="385"/>
      <c r="K7" s="255"/>
    </row>
    <row r="8" spans="2:11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pans="2:11" s="1" customFormat="1" ht="15" customHeight="1">
      <c r="B9" s="258"/>
      <c r="C9" s="385" t="s">
        <v>1609</v>
      </c>
      <c r="D9" s="385"/>
      <c r="E9" s="385"/>
      <c r="F9" s="385"/>
      <c r="G9" s="385"/>
      <c r="H9" s="385"/>
      <c r="I9" s="385"/>
      <c r="J9" s="385"/>
      <c r="K9" s="255"/>
    </row>
    <row r="10" spans="2:11" s="1" customFormat="1" ht="15" customHeight="1">
      <c r="B10" s="258"/>
      <c r="C10" s="257"/>
      <c r="D10" s="385" t="s">
        <v>1610</v>
      </c>
      <c r="E10" s="385"/>
      <c r="F10" s="385"/>
      <c r="G10" s="385"/>
      <c r="H10" s="385"/>
      <c r="I10" s="385"/>
      <c r="J10" s="385"/>
      <c r="K10" s="255"/>
    </row>
    <row r="11" spans="2:11" s="1" customFormat="1" ht="15" customHeight="1">
      <c r="B11" s="258"/>
      <c r="C11" s="259"/>
      <c r="D11" s="385" t="s">
        <v>1611</v>
      </c>
      <c r="E11" s="385"/>
      <c r="F11" s="385"/>
      <c r="G11" s="385"/>
      <c r="H11" s="385"/>
      <c r="I11" s="385"/>
      <c r="J11" s="385"/>
      <c r="K11" s="255"/>
    </row>
    <row r="12" spans="2:11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pans="2:11" s="1" customFormat="1" ht="15" customHeight="1">
      <c r="B13" s="258"/>
      <c r="C13" s="259"/>
      <c r="D13" s="260" t="s">
        <v>1612</v>
      </c>
      <c r="E13" s="257"/>
      <c r="F13" s="257"/>
      <c r="G13" s="257"/>
      <c r="H13" s="257"/>
      <c r="I13" s="257"/>
      <c r="J13" s="257"/>
      <c r="K13" s="255"/>
    </row>
    <row r="14" spans="2:11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pans="2:11" s="1" customFormat="1" ht="15" customHeight="1">
      <c r="B15" s="258"/>
      <c r="C15" s="259"/>
      <c r="D15" s="385" t="s">
        <v>1613</v>
      </c>
      <c r="E15" s="385"/>
      <c r="F15" s="385"/>
      <c r="G15" s="385"/>
      <c r="H15" s="385"/>
      <c r="I15" s="385"/>
      <c r="J15" s="385"/>
      <c r="K15" s="255"/>
    </row>
    <row r="16" spans="2:11" s="1" customFormat="1" ht="15" customHeight="1">
      <c r="B16" s="258"/>
      <c r="C16" s="259"/>
      <c r="D16" s="385" t="s">
        <v>1614</v>
      </c>
      <c r="E16" s="385"/>
      <c r="F16" s="385"/>
      <c r="G16" s="385"/>
      <c r="H16" s="385"/>
      <c r="I16" s="385"/>
      <c r="J16" s="385"/>
      <c r="K16" s="255"/>
    </row>
    <row r="17" spans="2:11" s="1" customFormat="1" ht="15" customHeight="1">
      <c r="B17" s="258"/>
      <c r="C17" s="259"/>
      <c r="D17" s="385" t="s">
        <v>1615</v>
      </c>
      <c r="E17" s="385"/>
      <c r="F17" s="385"/>
      <c r="G17" s="385"/>
      <c r="H17" s="385"/>
      <c r="I17" s="385"/>
      <c r="J17" s="385"/>
      <c r="K17" s="255"/>
    </row>
    <row r="18" spans="2:11" s="1" customFormat="1" ht="15" customHeight="1">
      <c r="B18" s="258"/>
      <c r="C18" s="259"/>
      <c r="D18" s="259"/>
      <c r="E18" s="261" t="s">
        <v>80</v>
      </c>
      <c r="F18" s="385" t="s">
        <v>1616</v>
      </c>
      <c r="G18" s="385"/>
      <c r="H18" s="385"/>
      <c r="I18" s="385"/>
      <c r="J18" s="385"/>
      <c r="K18" s="255"/>
    </row>
    <row r="19" spans="2:11" s="1" customFormat="1" ht="15" customHeight="1">
      <c r="B19" s="258"/>
      <c r="C19" s="259"/>
      <c r="D19" s="259"/>
      <c r="E19" s="261" t="s">
        <v>1617</v>
      </c>
      <c r="F19" s="385" t="s">
        <v>1618</v>
      </c>
      <c r="G19" s="385"/>
      <c r="H19" s="385"/>
      <c r="I19" s="385"/>
      <c r="J19" s="385"/>
      <c r="K19" s="255"/>
    </row>
    <row r="20" spans="2:11" s="1" customFormat="1" ht="15" customHeight="1">
      <c r="B20" s="258"/>
      <c r="C20" s="259"/>
      <c r="D20" s="259"/>
      <c r="E20" s="261" t="s">
        <v>1619</v>
      </c>
      <c r="F20" s="385" t="s">
        <v>1620</v>
      </c>
      <c r="G20" s="385"/>
      <c r="H20" s="385"/>
      <c r="I20" s="385"/>
      <c r="J20" s="385"/>
      <c r="K20" s="255"/>
    </row>
    <row r="21" spans="2:11" s="1" customFormat="1" ht="15" customHeight="1">
      <c r="B21" s="258"/>
      <c r="C21" s="259"/>
      <c r="D21" s="259"/>
      <c r="E21" s="261" t="s">
        <v>1621</v>
      </c>
      <c r="F21" s="385" t="s">
        <v>1622</v>
      </c>
      <c r="G21" s="385"/>
      <c r="H21" s="385"/>
      <c r="I21" s="385"/>
      <c r="J21" s="385"/>
      <c r="K21" s="255"/>
    </row>
    <row r="22" spans="2:11" s="1" customFormat="1" ht="15" customHeight="1">
      <c r="B22" s="258"/>
      <c r="C22" s="259"/>
      <c r="D22" s="259"/>
      <c r="E22" s="261" t="s">
        <v>1560</v>
      </c>
      <c r="F22" s="385" t="s">
        <v>1623</v>
      </c>
      <c r="G22" s="385"/>
      <c r="H22" s="385"/>
      <c r="I22" s="385"/>
      <c r="J22" s="385"/>
      <c r="K22" s="255"/>
    </row>
    <row r="23" spans="2:11" s="1" customFormat="1" ht="15" customHeight="1">
      <c r="B23" s="258"/>
      <c r="C23" s="259"/>
      <c r="D23" s="259"/>
      <c r="E23" s="261" t="s">
        <v>1624</v>
      </c>
      <c r="F23" s="385" t="s">
        <v>1625</v>
      </c>
      <c r="G23" s="385"/>
      <c r="H23" s="385"/>
      <c r="I23" s="385"/>
      <c r="J23" s="385"/>
      <c r="K23" s="255"/>
    </row>
    <row r="24" spans="2:11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pans="2:11" s="1" customFormat="1" ht="15" customHeight="1">
      <c r="B25" s="258"/>
      <c r="C25" s="385" t="s">
        <v>1626</v>
      </c>
      <c r="D25" s="385"/>
      <c r="E25" s="385"/>
      <c r="F25" s="385"/>
      <c r="G25" s="385"/>
      <c r="H25" s="385"/>
      <c r="I25" s="385"/>
      <c r="J25" s="385"/>
      <c r="K25" s="255"/>
    </row>
    <row r="26" spans="2:11" s="1" customFormat="1" ht="15" customHeight="1">
      <c r="B26" s="258"/>
      <c r="C26" s="385" t="s">
        <v>1627</v>
      </c>
      <c r="D26" s="385"/>
      <c r="E26" s="385"/>
      <c r="F26" s="385"/>
      <c r="G26" s="385"/>
      <c r="H26" s="385"/>
      <c r="I26" s="385"/>
      <c r="J26" s="385"/>
      <c r="K26" s="255"/>
    </row>
    <row r="27" spans="2:11" s="1" customFormat="1" ht="15" customHeight="1">
      <c r="B27" s="258"/>
      <c r="C27" s="257"/>
      <c r="D27" s="385" t="s">
        <v>1628</v>
      </c>
      <c r="E27" s="385"/>
      <c r="F27" s="385"/>
      <c r="G27" s="385"/>
      <c r="H27" s="385"/>
      <c r="I27" s="385"/>
      <c r="J27" s="385"/>
      <c r="K27" s="255"/>
    </row>
    <row r="28" spans="2:11" s="1" customFormat="1" ht="15" customHeight="1">
      <c r="B28" s="258"/>
      <c r="C28" s="259"/>
      <c r="D28" s="385" t="s">
        <v>1629</v>
      </c>
      <c r="E28" s="385"/>
      <c r="F28" s="385"/>
      <c r="G28" s="385"/>
      <c r="H28" s="385"/>
      <c r="I28" s="385"/>
      <c r="J28" s="385"/>
      <c r="K28" s="255"/>
    </row>
    <row r="29" spans="2:11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pans="2:11" s="1" customFormat="1" ht="15" customHeight="1">
      <c r="B30" s="258"/>
      <c r="C30" s="259"/>
      <c r="D30" s="385" t="s">
        <v>1630</v>
      </c>
      <c r="E30" s="385"/>
      <c r="F30" s="385"/>
      <c r="G30" s="385"/>
      <c r="H30" s="385"/>
      <c r="I30" s="385"/>
      <c r="J30" s="385"/>
      <c r="K30" s="255"/>
    </row>
    <row r="31" spans="2:11" s="1" customFormat="1" ht="15" customHeight="1">
      <c r="B31" s="258"/>
      <c r="C31" s="259"/>
      <c r="D31" s="385" t="s">
        <v>1631</v>
      </c>
      <c r="E31" s="385"/>
      <c r="F31" s="385"/>
      <c r="G31" s="385"/>
      <c r="H31" s="385"/>
      <c r="I31" s="385"/>
      <c r="J31" s="385"/>
      <c r="K31" s="255"/>
    </row>
    <row r="32" spans="2:11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pans="2:11" s="1" customFormat="1" ht="15" customHeight="1">
      <c r="B33" s="258"/>
      <c r="C33" s="259"/>
      <c r="D33" s="385" t="s">
        <v>1632</v>
      </c>
      <c r="E33" s="385"/>
      <c r="F33" s="385"/>
      <c r="G33" s="385"/>
      <c r="H33" s="385"/>
      <c r="I33" s="385"/>
      <c r="J33" s="385"/>
      <c r="K33" s="255"/>
    </row>
    <row r="34" spans="2:11" s="1" customFormat="1" ht="15" customHeight="1">
      <c r="B34" s="258"/>
      <c r="C34" s="259"/>
      <c r="D34" s="385" t="s">
        <v>1633</v>
      </c>
      <c r="E34" s="385"/>
      <c r="F34" s="385"/>
      <c r="G34" s="385"/>
      <c r="H34" s="385"/>
      <c r="I34" s="385"/>
      <c r="J34" s="385"/>
      <c r="K34" s="255"/>
    </row>
    <row r="35" spans="2:11" s="1" customFormat="1" ht="15" customHeight="1">
      <c r="B35" s="258"/>
      <c r="C35" s="259"/>
      <c r="D35" s="385" t="s">
        <v>1634</v>
      </c>
      <c r="E35" s="385"/>
      <c r="F35" s="385"/>
      <c r="G35" s="385"/>
      <c r="H35" s="385"/>
      <c r="I35" s="385"/>
      <c r="J35" s="385"/>
      <c r="K35" s="255"/>
    </row>
    <row r="36" spans="2:11" s="1" customFormat="1" ht="15" customHeight="1">
      <c r="B36" s="258"/>
      <c r="C36" s="259"/>
      <c r="D36" s="257"/>
      <c r="E36" s="260" t="s">
        <v>136</v>
      </c>
      <c r="F36" s="257"/>
      <c r="G36" s="385" t="s">
        <v>1635</v>
      </c>
      <c r="H36" s="385"/>
      <c r="I36" s="385"/>
      <c r="J36" s="385"/>
      <c r="K36" s="255"/>
    </row>
    <row r="37" spans="2:11" s="1" customFormat="1" ht="30.75" customHeight="1">
      <c r="B37" s="258"/>
      <c r="C37" s="259"/>
      <c r="D37" s="257"/>
      <c r="E37" s="260" t="s">
        <v>1636</v>
      </c>
      <c r="F37" s="257"/>
      <c r="G37" s="385" t="s">
        <v>1637</v>
      </c>
      <c r="H37" s="385"/>
      <c r="I37" s="385"/>
      <c r="J37" s="385"/>
      <c r="K37" s="255"/>
    </row>
    <row r="38" spans="2:11" s="1" customFormat="1" ht="15" customHeight="1">
      <c r="B38" s="258"/>
      <c r="C38" s="259"/>
      <c r="D38" s="257"/>
      <c r="E38" s="260" t="s">
        <v>54</v>
      </c>
      <c r="F38" s="257"/>
      <c r="G38" s="385" t="s">
        <v>1638</v>
      </c>
      <c r="H38" s="385"/>
      <c r="I38" s="385"/>
      <c r="J38" s="385"/>
      <c r="K38" s="255"/>
    </row>
    <row r="39" spans="2:11" s="1" customFormat="1" ht="15" customHeight="1">
      <c r="B39" s="258"/>
      <c r="C39" s="259"/>
      <c r="D39" s="257"/>
      <c r="E39" s="260" t="s">
        <v>55</v>
      </c>
      <c r="F39" s="257"/>
      <c r="G39" s="385" t="s">
        <v>1639</v>
      </c>
      <c r="H39" s="385"/>
      <c r="I39" s="385"/>
      <c r="J39" s="385"/>
      <c r="K39" s="255"/>
    </row>
    <row r="40" spans="2:11" s="1" customFormat="1" ht="15" customHeight="1">
      <c r="B40" s="258"/>
      <c r="C40" s="259"/>
      <c r="D40" s="257"/>
      <c r="E40" s="260" t="s">
        <v>137</v>
      </c>
      <c r="F40" s="257"/>
      <c r="G40" s="385" t="s">
        <v>1640</v>
      </c>
      <c r="H40" s="385"/>
      <c r="I40" s="385"/>
      <c r="J40" s="385"/>
      <c r="K40" s="255"/>
    </row>
    <row r="41" spans="2:11" s="1" customFormat="1" ht="15" customHeight="1">
      <c r="B41" s="258"/>
      <c r="C41" s="259"/>
      <c r="D41" s="257"/>
      <c r="E41" s="260" t="s">
        <v>138</v>
      </c>
      <c r="F41" s="257"/>
      <c r="G41" s="385" t="s">
        <v>1641</v>
      </c>
      <c r="H41" s="385"/>
      <c r="I41" s="385"/>
      <c r="J41" s="385"/>
      <c r="K41" s="255"/>
    </row>
    <row r="42" spans="2:11" s="1" customFormat="1" ht="15" customHeight="1">
      <c r="B42" s="258"/>
      <c r="C42" s="259"/>
      <c r="D42" s="257"/>
      <c r="E42" s="260" t="s">
        <v>1642</v>
      </c>
      <c r="F42" s="257"/>
      <c r="G42" s="385" t="s">
        <v>1643</v>
      </c>
      <c r="H42" s="385"/>
      <c r="I42" s="385"/>
      <c r="J42" s="385"/>
      <c r="K42" s="255"/>
    </row>
    <row r="43" spans="2:11" s="1" customFormat="1" ht="15" customHeight="1">
      <c r="B43" s="258"/>
      <c r="C43" s="259"/>
      <c r="D43" s="257"/>
      <c r="E43" s="260"/>
      <c r="F43" s="257"/>
      <c r="G43" s="385" t="s">
        <v>1644</v>
      </c>
      <c r="H43" s="385"/>
      <c r="I43" s="385"/>
      <c r="J43" s="385"/>
      <c r="K43" s="255"/>
    </row>
    <row r="44" spans="2:11" s="1" customFormat="1" ht="15" customHeight="1">
      <c r="B44" s="258"/>
      <c r="C44" s="259"/>
      <c r="D44" s="257"/>
      <c r="E44" s="260" t="s">
        <v>1645</v>
      </c>
      <c r="F44" s="257"/>
      <c r="G44" s="385" t="s">
        <v>1646</v>
      </c>
      <c r="H44" s="385"/>
      <c r="I44" s="385"/>
      <c r="J44" s="385"/>
      <c r="K44" s="255"/>
    </row>
    <row r="45" spans="2:11" s="1" customFormat="1" ht="15" customHeight="1">
      <c r="B45" s="258"/>
      <c r="C45" s="259"/>
      <c r="D45" s="257"/>
      <c r="E45" s="260" t="s">
        <v>140</v>
      </c>
      <c r="F45" s="257"/>
      <c r="G45" s="385" t="s">
        <v>1647</v>
      </c>
      <c r="H45" s="385"/>
      <c r="I45" s="385"/>
      <c r="J45" s="385"/>
      <c r="K45" s="255"/>
    </row>
    <row r="46" spans="2:11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pans="2:11" s="1" customFormat="1" ht="15" customHeight="1">
      <c r="B47" s="258"/>
      <c r="C47" s="259"/>
      <c r="D47" s="385" t="s">
        <v>1648</v>
      </c>
      <c r="E47" s="385"/>
      <c r="F47" s="385"/>
      <c r="G47" s="385"/>
      <c r="H47" s="385"/>
      <c r="I47" s="385"/>
      <c r="J47" s="385"/>
      <c r="K47" s="255"/>
    </row>
    <row r="48" spans="2:11" s="1" customFormat="1" ht="15" customHeight="1">
      <c r="B48" s="258"/>
      <c r="C48" s="259"/>
      <c r="D48" s="259"/>
      <c r="E48" s="385" t="s">
        <v>1649</v>
      </c>
      <c r="F48" s="385"/>
      <c r="G48" s="385"/>
      <c r="H48" s="385"/>
      <c r="I48" s="385"/>
      <c r="J48" s="385"/>
      <c r="K48" s="255"/>
    </row>
    <row r="49" spans="2:11" s="1" customFormat="1" ht="15" customHeight="1">
      <c r="B49" s="258"/>
      <c r="C49" s="259"/>
      <c r="D49" s="259"/>
      <c r="E49" s="385" t="s">
        <v>1650</v>
      </c>
      <c r="F49" s="385"/>
      <c r="G49" s="385"/>
      <c r="H49" s="385"/>
      <c r="I49" s="385"/>
      <c r="J49" s="385"/>
      <c r="K49" s="255"/>
    </row>
    <row r="50" spans="2:11" s="1" customFormat="1" ht="15" customHeight="1">
      <c r="B50" s="258"/>
      <c r="C50" s="259"/>
      <c r="D50" s="259"/>
      <c r="E50" s="385" t="s">
        <v>1651</v>
      </c>
      <c r="F50" s="385"/>
      <c r="G50" s="385"/>
      <c r="H50" s="385"/>
      <c r="I50" s="385"/>
      <c r="J50" s="385"/>
      <c r="K50" s="255"/>
    </row>
    <row r="51" spans="2:11" s="1" customFormat="1" ht="15" customHeight="1">
      <c r="B51" s="258"/>
      <c r="C51" s="259"/>
      <c r="D51" s="385" t="s">
        <v>1652</v>
      </c>
      <c r="E51" s="385"/>
      <c r="F51" s="385"/>
      <c r="G51" s="385"/>
      <c r="H51" s="385"/>
      <c r="I51" s="385"/>
      <c r="J51" s="385"/>
      <c r="K51" s="255"/>
    </row>
    <row r="52" spans="2:11" s="1" customFormat="1" ht="25.5" customHeight="1">
      <c r="B52" s="254"/>
      <c r="C52" s="386" t="s">
        <v>1653</v>
      </c>
      <c r="D52" s="386"/>
      <c r="E52" s="386"/>
      <c r="F52" s="386"/>
      <c r="G52" s="386"/>
      <c r="H52" s="386"/>
      <c r="I52" s="386"/>
      <c r="J52" s="386"/>
      <c r="K52" s="255"/>
    </row>
    <row r="53" spans="2:11" s="1" customFormat="1" ht="5.25" customHeight="1">
      <c r="B53" s="254"/>
      <c r="C53" s="256"/>
      <c r="D53" s="256"/>
      <c r="E53" s="256"/>
      <c r="F53" s="256"/>
      <c r="G53" s="256"/>
      <c r="H53" s="256"/>
      <c r="I53" s="256"/>
      <c r="J53" s="256"/>
      <c r="K53" s="255"/>
    </row>
    <row r="54" spans="2:11" s="1" customFormat="1" ht="15" customHeight="1">
      <c r="B54" s="254"/>
      <c r="C54" s="385" t="s">
        <v>1654</v>
      </c>
      <c r="D54" s="385"/>
      <c r="E54" s="385"/>
      <c r="F54" s="385"/>
      <c r="G54" s="385"/>
      <c r="H54" s="385"/>
      <c r="I54" s="385"/>
      <c r="J54" s="385"/>
      <c r="K54" s="255"/>
    </row>
    <row r="55" spans="2:11" s="1" customFormat="1" ht="15" customHeight="1">
      <c r="B55" s="254"/>
      <c r="C55" s="385" t="s">
        <v>1655</v>
      </c>
      <c r="D55" s="385"/>
      <c r="E55" s="385"/>
      <c r="F55" s="385"/>
      <c r="G55" s="385"/>
      <c r="H55" s="385"/>
      <c r="I55" s="385"/>
      <c r="J55" s="385"/>
      <c r="K55" s="255"/>
    </row>
    <row r="56" spans="2:11" s="1" customFormat="1" ht="12.75" customHeight="1">
      <c r="B56" s="254"/>
      <c r="C56" s="257"/>
      <c r="D56" s="257"/>
      <c r="E56" s="257"/>
      <c r="F56" s="257"/>
      <c r="G56" s="257"/>
      <c r="H56" s="257"/>
      <c r="I56" s="257"/>
      <c r="J56" s="257"/>
      <c r="K56" s="255"/>
    </row>
    <row r="57" spans="2:11" s="1" customFormat="1" ht="15" customHeight="1">
      <c r="B57" s="254"/>
      <c r="C57" s="385" t="s">
        <v>1656</v>
      </c>
      <c r="D57" s="385"/>
      <c r="E57" s="385"/>
      <c r="F57" s="385"/>
      <c r="G57" s="385"/>
      <c r="H57" s="385"/>
      <c r="I57" s="385"/>
      <c r="J57" s="385"/>
      <c r="K57" s="255"/>
    </row>
    <row r="58" spans="2:11" s="1" customFormat="1" ht="15" customHeight="1">
      <c r="B58" s="254"/>
      <c r="C58" s="259"/>
      <c r="D58" s="385" t="s">
        <v>1657</v>
      </c>
      <c r="E58" s="385"/>
      <c r="F58" s="385"/>
      <c r="G58" s="385"/>
      <c r="H58" s="385"/>
      <c r="I58" s="385"/>
      <c r="J58" s="385"/>
      <c r="K58" s="255"/>
    </row>
    <row r="59" spans="2:11" s="1" customFormat="1" ht="15" customHeight="1">
      <c r="B59" s="254"/>
      <c r="C59" s="259"/>
      <c r="D59" s="385" t="s">
        <v>1658</v>
      </c>
      <c r="E59" s="385"/>
      <c r="F59" s="385"/>
      <c r="G59" s="385"/>
      <c r="H59" s="385"/>
      <c r="I59" s="385"/>
      <c r="J59" s="385"/>
      <c r="K59" s="255"/>
    </row>
    <row r="60" spans="2:11" s="1" customFormat="1" ht="15" customHeight="1">
      <c r="B60" s="254"/>
      <c r="C60" s="259"/>
      <c r="D60" s="385" t="s">
        <v>1659</v>
      </c>
      <c r="E60" s="385"/>
      <c r="F60" s="385"/>
      <c r="G60" s="385"/>
      <c r="H60" s="385"/>
      <c r="I60" s="385"/>
      <c r="J60" s="385"/>
      <c r="K60" s="255"/>
    </row>
    <row r="61" spans="2:11" s="1" customFormat="1" ht="15" customHeight="1">
      <c r="B61" s="254"/>
      <c r="C61" s="259"/>
      <c r="D61" s="385" t="s">
        <v>1660</v>
      </c>
      <c r="E61" s="385"/>
      <c r="F61" s="385"/>
      <c r="G61" s="385"/>
      <c r="H61" s="385"/>
      <c r="I61" s="385"/>
      <c r="J61" s="385"/>
      <c r="K61" s="255"/>
    </row>
    <row r="62" spans="2:11" s="1" customFormat="1" ht="15" customHeight="1">
      <c r="B62" s="254"/>
      <c r="C62" s="259"/>
      <c r="D62" s="388" t="s">
        <v>1661</v>
      </c>
      <c r="E62" s="388"/>
      <c r="F62" s="388"/>
      <c r="G62" s="388"/>
      <c r="H62" s="388"/>
      <c r="I62" s="388"/>
      <c r="J62" s="388"/>
      <c r="K62" s="255"/>
    </row>
    <row r="63" spans="2:11" s="1" customFormat="1" ht="15" customHeight="1">
      <c r="B63" s="254"/>
      <c r="C63" s="259"/>
      <c r="D63" s="385" t="s">
        <v>1662</v>
      </c>
      <c r="E63" s="385"/>
      <c r="F63" s="385"/>
      <c r="G63" s="385"/>
      <c r="H63" s="385"/>
      <c r="I63" s="385"/>
      <c r="J63" s="385"/>
      <c r="K63" s="255"/>
    </row>
    <row r="64" spans="2:11" s="1" customFormat="1" ht="12.75" customHeight="1">
      <c r="B64" s="254"/>
      <c r="C64" s="259"/>
      <c r="D64" s="259"/>
      <c r="E64" s="262"/>
      <c r="F64" s="259"/>
      <c r="G64" s="259"/>
      <c r="H64" s="259"/>
      <c r="I64" s="259"/>
      <c r="J64" s="259"/>
      <c r="K64" s="255"/>
    </row>
    <row r="65" spans="2:11" s="1" customFormat="1" ht="15" customHeight="1">
      <c r="B65" s="254"/>
      <c r="C65" s="259"/>
      <c r="D65" s="385" t="s">
        <v>1663</v>
      </c>
      <c r="E65" s="385"/>
      <c r="F65" s="385"/>
      <c r="G65" s="385"/>
      <c r="H65" s="385"/>
      <c r="I65" s="385"/>
      <c r="J65" s="385"/>
      <c r="K65" s="255"/>
    </row>
    <row r="66" spans="2:11" s="1" customFormat="1" ht="15" customHeight="1">
      <c r="B66" s="254"/>
      <c r="C66" s="259"/>
      <c r="D66" s="388" t="s">
        <v>1664</v>
      </c>
      <c r="E66" s="388"/>
      <c r="F66" s="388"/>
      <c r="G66" s="388"/>
      <c r="H66" s="388"/>
      <c r="I66" s="388"/>
      <c r="J66" s="388"/>
      <c r="K66" s="255"/>
    </row>
    <row r="67" spans="2:11" s="1" customFormat="1" ht="15" customHeight="1">
      <c r="B67" s="254"/>
      <c r="C67" s="259"/>
      <c r="D67" s="385" t="s">
        <v>1665</v>
      </c>
      <c r="E67" s="385"/>
      <c r="F67" s="385"/>
      <c r="G67" s="385"/>
      <c r="H67" s="385"/>
      <c r="I67" s="385"/>
      <c r="J67" s="385"/>
      <c r="K67" s="255"/>
    </row>
    <row r="68" spans="2:11" s="1" customFormat="1" ht="15" customHeight="1">
      <c r="B68" s="254"/>
      <c r="C68" s="259"/>
      <c r="D68" s="385" t="s">
        <v>1666</v>
      </c>
      <c r="E68" s="385"/>
      <c r="F68" s="385"/>
      <c r="G68" s="385"/>
      <c r="H68" s="385"/>
      <c r="I68" s="385"/>
      <c r="J68" s="385"/>
      <c r="K68" s="255"/>
    </row>
    <row r="69" spans="2:11" s="1" customFormat="1" ht="15" customHeight="1">
      <c r="B69" s="254"/>
      <c r="C69" s="259"/>
      <c r="D69" s="385" t="s">
        <v>1667</v>
      </c>
      <c r="E69" s="385"/>
      <c r="F69" s="385"/>
      <c r="G69" s="385"/>
      <c r="H69" s="385"/>
      <c r="I69" s="385"/>
      <c r="J69" s="385"/>
      <c r="K69" s="255"/>
    </row>
    <row r="70" spans="2:11" s="1" customFormat="1" ht="15" customHeight="1">
      <c r="B70" s="254"/>
      <c r="C70" s="259"/>
      <c r="D70" s="385" t="s">
        <v>1668</v>
      </c>
      <c r="E70" s="385"/>
      <c r="F70" s="385"/>
      <c r="G70" s="385"/>
      <c r="H70" s="385"/>
      <c r="I70" s="385"/>
      <c r="J70" s="385"/>
      <c r="K70" s="255"/>
    </row>
    <row r="71" spans="2:1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pans="2:11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pans="2:11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pans="2:11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pans="2:11" s="1" customFormat="1" ht="45" customHeight="1">
      <c r="B75" s="271"/>
      <c r="C75" s="389" t="s">
        <v>1669</v>
      </c>
      <c r="D75" s="389"/>
      <c r="E75" s="389"/>
      <c r="F75" s="389"/>
      <c r="G75" s="389"/>
      <c r="H75" s="389"/>
      <c r="I75" s="389"/>
      <c r="J75" s="389"/>
      <c r="K75" s="272"/>
    </row>
    <row r="76" spans="2:11" s="1" customFormat="1" ht="17.25" customHeight="1">
      <c r="B76" s="271"/>
      <c r="C76" s="273" t="s">
        <v>1670</v>
      </c>
      <c r="D76" s="273"/>
      <c r="E76" s="273"/>
      <c r="F76" s="273" t="s">
        <v>1671</v>
      </c>
      <c r="G76" s="274"/>
      <c r="H76" s="273" t="s">
        <v>55</v>
      </c>
      <c r="I76" s="273" t="s">
        <v>58</v>
      </c>
      <c r="J76" s="273" t="s">
        <v>1672</v>
      </c>
      <c r="K76" s="272"/>
    </row>
    <row r="77" spans="2:11" s="1" customFormat="1" ht="17.25" customHeight="1">
      <c r="B77" s="271"/>
      <c r="C77" s="275" t="s">
        <v>1673</v>
      </c>
      <c r="D77" s="275"/>
      <c r="E77" s="275"/>
      <c r="F77" s="276" t="s">
        <v>1674</v>
      </c>
      <c r="G77" s="277"/>
      <c r="H77" s="275"/>
      <c r="I77" s="275"/>
      <c r="J77" s="275" t="s">
        <v>1675</v>
      </c>
      <c r="K77" s="272"/>
    </row>
    <row r="78" spans="2:11" s="1" customFormat="1" ht="5.25" customHeight="1">
      <c r="B78" s="271"/>
      <c r="C78" s="278"/>
      <c r="D78" s="278"/>
      <c r="E78" s="278"/>
      <c r="F78" s="278"/>
      <c r="G78" s="279"/>
      <c r="H78" s="278"/>
      <c r="I78" s="278"/>
      <c r="J78" s="278"/>
      <c r="K78" s="272"/>
    </row>
    <row r="79" spans="2:11" s="1" customFormat="1" ht="15" customHeight="1">
      <c r="B79" s="271"/>
      <c r="C79" s="260" t="s">
        <v>54</v>
      </c>
      <c r="D79" s="280"/>
      <c r="E79" s="280"/>
      <c r="F79" s="281" t="s">
        <v>1676</v>
      </c>
      <c r="G79" s="282"/>
      <c r="H79" s="260" t="s">
        <v>1677</v>
      </c>
      <c r="I79" s="260" t="s">
        <v>1678</v>
      </c>
      <c r="J79" s="260">
        <v>20</v>
      </c>
      <c r="K79" s="272"/>
    </row>
    <row r="80" spans="2:11" s="1" customFormat="1" ht="15" customHeight="1">
      <c r="B80" s="271"/>
      <c r="C80" s="260" t="s">
        <v>1679</v>
      </c>
      <c r="D80" s="260"/>
      <c r="E80" s="260"/>
      <c r="F80" s="281" t="s">
        <v>1676</v>
      </c>
      <c r="G80" s="282"/>
      <c r="H80" s="260" t="s">
        <v>1680</v>
      </c>
      <c r="I80" s="260" t="s">
        <v>1678</v>
      </c>
      <c r="J80" s="260">
        <v>120</v>
      </c>
      <c r="K80" s="272"/>
    </row>
    <row r="81" spans="2:11" s="1" customFormat="1" ht="15" customHeight="1">
      <c r="B81" s="283"/>
      <c r="C81" s="260" t="s">
        <v>1681</v>
      </c>
      <c r="D81" s="260"/>
      <c r="E81" s="260"/>
      <c r="F81" s="281" t="s">
        <v>1682</v>
      </c>
      <c r="G81" s="282"/>
      <c r="H81" s="260" t="s">
        <v>1683</v>
      </c>
      <c r="I81" s="260" t="s">
        <v>1678</v>
      </c>
      <c r="J81" s="260">
        <v>50</v>
      </c>
      <c r="K81" s="272"/>
    </row>
    <row r="82" spans="2:11" s="1" customFormat="1" ht="15" customHeight="1">
      <c r="B82" s="283"/>
      <c r="C82" s="260" t="s">
        <v>1684</v>
      </c>
      <c r="D82" s="260"/>
      <c r="E82" s="260"/>
      <c r="F82" s="281" t="s">
        <v>1676</v>
      </c>
      <c r="G82" s="282"/>
      <c r="H82" s="260" t="s">
        <v>1685</v>
      </c>
      <c r="I82" s="260" t="s">
        <v>1686</v>
      </c>
      <c r="J82" s="260"/>
      <c r="K82" s="272"/>
    </row>
    <row r="83" spans="2:11" s="1" customFormat="1" ht="15" customHeight="1">
      <c r="B83" s="283"/>
      <c r="C83" s="284" t="s">
        <v>1687</v>
      </c>
      <c r="D83" s="284"/>
      <c r="E83" s="284"/>
      <c r="F83" s="285" t="s">
        <v>1682</v>
      </c>
      <c r="G83" s="284"/>
      <c r="H83" s="284" t="s">
        <v>1688</v>
      </c>
      <c r="I83" s="284" t="s">
        <v>1678</v>
      </c>
      <c r="J83" s="284">
        <v>15</v>
      </c>
      <c r="K83" s="272"/>
    </row>
    <row r="84" spans="2:11" s="1" customFormat="1" ht="15" customHeight="1">
      <c r="B84" s="283"/>
      <c r="C84" s="284" t="s">
        <v>1689</v>
      </c>
      <c r="D84" s="284"/>
      <c r="E84" s="284"/>
      <c r="F84" s="285" t="s">
        <v>1682</v>
      </c>
      <c r="G84" s="284"/>
      <c r="H84" s="284" t="s">
        <v>1690</v>
      </c>
      <c r="I84" s="284" t="s">
        <v>1678</v>
      </c>
      <c r="J84" s="284">
        <v>15</v>
      </c>
      <c r="K84" s="272"/>
    </row>
    <row r="85" spans="2:11" s="1" customFormat="1" ht="15" customHeight="1">
      <c r="B85" s="283"/>
      <c r="C85" s="284" t="s">
        <v>1691</v>
      </c>
      <c r="D85" s="284"/>
      <c r="E85" s="284"/>
      <c r="F85" s="285" t="s">
        <v>1682</v>
      </c>
      <c r="G85" s="284"/>
      <c r="H85" s="284" t="s">
        <v>1692</v>
      </c>
      <c r="I85" s="284" t="s">
        <v>1678</v>
      </c>
      <c r="J85" s="284">
        <v>20</v>
      </c>
      <c r="K85" s="272"/>
    </row>
    <row r="86" spans="2:11" s="1" customFormat="1" ht="15" customHeight="1">
      <c r="B86" s="283"/>
      <c r="C86" s="284" t="s">
        <v>1693</v>
      </c>
      <c r="D86" s="284"/>
      <c r="E86" s="284"/>
      <c r="F86" s="285" t="s">
        <v>1682</v>
      </c>
      <c r="G86" s="284"/>
      <c r="H86" s="284" t="s">
        <v>1694</v>
      </c>
      <c r="I86" s="284" t="s">
        <v>1678</v>
      </c>
      <c r="J86" s="284">
        <v>20</v>
      </c>
      <c r="K86" s="272"/>
    </row>
    <row r="87" spans="2:11" s="1" customFormat="1" ht="15" customHeight="1">
      <c r="B87" s="283"/>
      <c r="C87" s="260" t="s">
        <v>1695</v>
      </c>
      <c r="D87" s="260"/>
      <c r="E87" s="260"/>
      <c r="F87" s="281" t="s">
        <v>1682</v>
      </c>
      <c r="G87" s="282"/>
      <c r="H87" s="260" t="s">
        <v>1696</v>
      </c>
      <c r="I87" s="260" t="s">
        <v>1678</v>
      </c>
      <c r="J87" s="260">
        <v>50</v>
      </c>
      <c r="K87" s="272"/>
    </row>
    <row r="88" spans="2:11" s="1" customFormat="1" ht="15" customHeight="1">
      <c r="B88" s="283"/>
      <c r="C88" s="260" t="s">
        <v>1697</v>
      </c>
      <c r="D88" s="260"/>
      <c r="E88" s="260"/>
      <c r="F88" s="281" t="s">
        <v>1682</v>
      </c>
      <c r="G88" s="282"/>
      <c r="H88" s="260" t="s">
        <v>1698</v>
      </c>
      <c r="I88" s="260" t="s">
        <v>1678</v>
      </c>
      <c r="J88" s="260">
        <v>20</v>
      </c>
      <c r="K88" s="272"/>
    </row>
    <row r="89" spans="2:11" s="1" customFormat="1" ht="15" customHeight="1">
      <c r="B89" s="283"/>
      <c r="C89" s="260" t="s">
        <v>1699</v>
      </c>
      <c r="D89" s="260"/>
      <c r="E89" s="260"/>
      <c r="F89" s="281" t="s">
        <v>1682</v>
      </c>
      <c r="G89" s="282"/>
      <c r="H89" s="260" t="s">
        <v>1700</v>
      </c>
      <c r="I89" s="260" t="s">
        <v>1678</v>
      </c>
      <c r="J89" s="260">
        <v>20</v>
      </c>
      <c r="K89" s="272"/>
    </row>
    <row r="90" spans="2:11" s="1" customFormat="1" ht="15" customHeight="1">
      <c r="B90" s="283"/>
      <c r="C90" s="260" t="s">
        <v>1701</v>
      </c>
      <c r="D90" s="260"/>
      <c r="E90" s="260"/>
      <c r="F90" s="281" t="s">
        <v>1682</v>
      </c>
      <c r="G90" s="282"/>
      <c r="H90" s="260" t="s">
        <v>1702</v>
      </c>
      <c r="I90" s="260" t="s">
        <v>1678</v>
      </c>
      <c r="J90" s="260">
        <v>50</v>
      </c>
      <c r="K90" s="272"/>
    </row>
    <row r="91" spans="2:11" s="1" customFormat="1" ht="15" customHeight="1">
      <c r="B91" s="283"/>
      <c r="C91" s="260" t="s">
        <v>1703</v>
      </c>
      <c r="D91" s="260"/>
      <c r="E91" s="260"/>
      <c r="F91" s="281" t="s">
        <v>1682</v>
      </c>
      <c r="G91" s="282"/>
      <c r="H91" s="260" t="s">
        <v>1703</v>
      </c>
      <c r="I91" s="260" t="s">
        <v>1678</v>
      </c>
      <c r="J91" s="260">
        <v>50</v>
      </c>
      <c r="K91" s="272"/>
    </row>
    <row r="92" spans="2:11" s="1" customFormat="1" ht="15" customHeight="1">
      <c r="B92" s="283"/>
      <c r="C92" s="260" t="s">
        <v>1704</v>
      </c>
      <c r="D92" s="260"/>
      <c r="E92" s="260"/>
      <c r="F92" s="281" t="s">
        <v>1682</v>
      </c>
      <c r="G92" s="282"/>
      <c r="H92" s="260" t="s">
        <v>1705</v>
      </c>
      <c r="I92" s="260" t="s">
        <v>1678</v>
      </c>
      <c r="J92" s="260">
        <v>255</v>
      </c>
      <c r="K92" s="272"/>
    </row>
    <row r="93" spans="2:11" s="1" customFormat="1" ht="15" customHeight="1">
      <c r="B93" s="283"/>
      <c r="C93" s="260" t="s">
        <v>1706</v>
      </c>
      <c r="D93" s="260"/>
      <c r="E93" s="260"/>
      <c r="F93" s="281" t="s">
        <v>1676</v>
      </c>
      <c r="G93" s="282"/>
      <c r="H93" s="260" t="s">
        <v>1707</v>
      </c>
      <c r="I93" s="260" t="s">
        <v>1708</v>
      </c>
      <c r="J93" s="260"/>
      <c r="K93" s="272"/>
    </row>
    <row r="94" spans="2:11" s="1" customFormat="1" ht="15" customHeight="1">
      <c r="B94" s="283"/>
      <c r="C94" s="260" t="s">
        <v>1709</v>
      </c>
      <c r="D94" s="260"/>
      <c r="E94" s="260"/>
      <c r="F94" s="281" t="s">
        <v>1676</v>
      </c>
      <c r="G94" s="282"/>
      <c r="H94" s="260" t="s">
        <v>1710</v>
      </c>
      <c r="I94" s="260" t="s">
        <v>1711</v>
      </c>
      <c r="J94" s="260"/>
      <c r="K94" s="272"/>
    </row>
    <row r="95" spans="2:11" s="1" customFormat="1" ht="15" customHeight="1">
      <c r="B95" s="283"/>
      <c r="C95" s="260" t="s">
        <v>1712</v>
      </c>
      <c r="D95" s="260"/>
      <c r="E95" s="260"/>
      <c r="F95" s="281" t="s">
        <v>1676</v>
      </c>
      <c r="G95" s="282"/>
      <c r="H95" s="260" t="s">
        <v>1712</v>
      </c>
      <c r="I95" s="260" t="s">
        <v>1711</v>
      </c>
      <c r="J95" s="260"/>
      <c r="K95" s="272"/>
    </row>
    <row r="96" spans="2:11" s="1" customFormat="1" ht="15" customHeight="1">
      <c r="B96" s="283"/>
      <c r="C96" s="260" t="s">
        <v>39</v>
      </c>
      <c r="D96" s="260"/>
      <c r="E96" s="260"/>
      <c r="F96" s="281" t="s">
        <v>1676</v>
      </c>
      <c r="G96" s="282"/>
      <c r="H96" s="260" t="s">
        <v>1713</v>
      </c>
      <c r="I96" s="260" t="s">
        <v>1711</v>
      </c>
      <c r="J96" s="260"/>
      <c r="K96" s="272"/>
    </row>
    <row r="97" spans="2:11" s="1" customFormat="1" ht="15" customHeight="1">
      <c r="B97" s="283"/>
      <c r="C97" s="260" t="s">
        <v>49</v>
      </c>
      <c r="D97" s="260"/>
      <c r="E97" s="260"/>
      <c r="F97" s="281" t="s">
        <v>1676</v>
      </c>
      <c r="G97" s="282"/>
      <c r="H97" s="260" t="s">
        <v>1714</v>
      </c>
      <c r="I97" s="260" t="s">
        <v>1711</v>
      </c>
      <c r="J97" s="260"/>
      <c r="K97" s="272"/>
    </row>
    <row r="98" spans="2:11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pans="2:1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pans="2:11" s="1" customFormat="1" ht="45" customHeight="1">
      <c r="B102" s="271"/>
      <c r="C102" s="389" t="s">
        <v>1715</v>
      </c>
      <c r="D102" s="389"/>
      <c r="E102" s="389"/>
      <c r="F102" s="389"/>
      <c r="G102" s="389"/>
      <c r="H102" s="389"/>
      <c r="I102" s="389"/>
      <c r="J102" s="389"/>
      <c r="K102" s="272"/>
    </row>
    <row r="103" spans="2:11" s="1" customFormat="1" ht="17.25" customHeight="1">
      <c r="B103" s="271"/>
      <c r="C103" s="273" t="s">
        <v>1670</v>
      </c>
      <c r="D103" s="273"/>
      <c r="E103" s="273"/>
      <c r="F103" s="273" t="s">
        <v>1671</v>
      </c>
      <c r="G103" s="274"/>
      <c r="H103" s="273" t="s">
        <v>55</v>
      </c>
      <c r="I103" s="273" t="s">
        <v>58</v>
      </c>
      <c r="J103" s="273" t="s">
        <v>1672</v>
      </c>
      <c r="K103" s="272"/>
    </row>
    <row r="104" spans="2:11" s="1" customFormat="1" ht="17.25" customHeight="1">
      <c r="B104" s="271"/>
      <c r="C104" s="275" t="s">
        <v>1673</v>
      </c>
      <c r="D104" s="275"/>
      <c r="E104" s="275"/>
      <c r="F104" s="276" t="s">
        <v>1674</v>
      </c>
      <c r="G104" s="277"/>
      <c r="H104" s="275"/>
      <c r="I104" s="275"/>
      <c r="J104" s="275" t="s">
        <v>1675</v>
      </c>
      <c r="K104" s="272"/>
    </row>
    <row r="105" spans="2:11" s="1" customFormat="1" ht="5.25" customHeight="1">
      <c r="B105" s="271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pans="2:11" s="1" customFormat="1" ht="15" customHeight="1">
      <c r="B106" s="271"/>
      <c r="C106" s="260" t="s">
        <v>54</v>
      </c>
      <c r="D106" s="280"/>
      <c r="E106" s="280"/>
      <c r="F106" s="281" t="s">
        <v>1676</v>
      </c>
      <c r="G106" s="260"/>
      <c r="H106" s="260" t="s">
        <v>1716</v>
      </c>
      <c r="I106" s="260" t="s">
        <v>1678</v>
      </c>
      <c r="J106" s="260">
        <v>20</v>
      </c>
      <c r="K106" s="272"/>
    </row>
    <row r="107" spans="2:11" s="1" customFormat="1" ht="15" customHeight="1">
      <c r="B107" s="271"/>
      <c r="C107" s="260" t="s">
        <v>1679</v>
      </c>
      <c r="D107" s="260"/>
      <c r="E107" s="260"/>
      <c r="F107" s="281" t="s">
        <v>1676</v>
      </c>
      <c r="G107" s="260"/>
      <c r="H107" s="260" t="s">
        <v>1716</v>
      </c>
      <c r="I107" s="260" t="s">
        <v>1678</v>
      </c>
      <c r="J107" s="260">
        <v>120</v>
      </c>
      <c r="K107" s="272"/>
    </row>
    <row r="108" spans="2:11" s="1" customFormat="1" ht="15" customHeight="1">
      <c r="B108" s="283"/>
      <c r="C108" s="260" t="s">
        <v>1681</v>
      </c>
      <c r="D108" s="260"/>
      <c r="E108" s="260"/>
      <c r="F108" s="281" t="s">
        <v>1682</v>
      </c>
      <c r="G108" s="260"/>
      <c r="H108" s="260" t="s">
        <v>1716</v>
      </c>
      <c r="I108" s="260" t="s">
        <v>1678</v>
      </c>
      <c r="J108" s="260">
        <v>50</v>
      </c>
      <c r="K108" s="272"/>
    </row>
    <row r="109" spans="2:11" s="1" customFormat="1" ht="15" customHeight="1">
      <c r="B109" s="283"/>
      <c r="C109" s="260" t="s">
        <v>1684</v>
      </c>
      <c r="D109" s="260"/>
      <c r="E109" s="260"/>
      <c r="F109" s="281" t="s">
        <v>1676</v>
      </c>
      <c r="G109" s="260"/>
      <c r="H109" s="260" t="s">
        <v>1716</v>
      </c>
      <c r="I109" s="260" t="s">
        <v>1686</v>
      </c>
      <c r="J109" s="260"/>
      <c r="K109" s="272"/>
    </row>
    <row r="110" spans="2:11" s="1" customFormat="1" ht="15" customHeight="1">
      <c r="B110" s="283"/>
      <c r="C110" s="260" t="s">
        <v>1695</v>
      </c>
      <c r="D110" s="260"/>
      <c r="E110" s="260"/>
      <c r="F110" s="281" t="s">
        <v>1682</v>
      </c>
      <c r="G110" s="260"/>
      <c r="H110" s="260" t="s">
        <v>1716</v>
      </c>
      <c r="I110" s="260" t="s">
        <v>1678</v>
      </c>
      <c r="J110" s="260">
        <v>50</v>
      </c>
      <c r="K110" s="272"/>
    </row>
    <row r="111" spans="2:11" s="1" customFormat="1" ht="15" customHeight="1">
      <c r="B111" s="283"/>
      <c r="C111" s="260" t="s">
        <v>1703</v>
      </c>
      <c r="D111" s="260"/>
      <c r="E111" s="260"/>
      <c r="F111" s="281" t="s">
        <v>1682</v>
      </c>
      <c r="G111" s="260"/>
      <c r="H111" s="260" t="s">
        <v>1716</v>
      </c>
      <c r="I111" s="260" t="s">
        <v>1678</v>
      </c>
      <c r="J111" s="260">
        <v>50</v>
      </c>
      <c r="K111" s="272"/>
    </row>
    <row r="112" spans="2:11" s="1" customFormat="1" ht="15" customHeight="1">
      <c r="B112" s="283"/>
      <c r="C112" s="260" t="s">
        <v>1701</v>
      </c>
      <c r="D112" s="260"/>
      <c r="E112" s="260"/>
      <c r="F112" s="281" t="s">
        <v>1682</v>
      </c>
      <c r="G112" s="260"/>
      <c r="H112" s="260" t="s">
        <v>1716</v>
      </c>
      <c r="I112" s="260" t="s">
        <v>1678</v>
      </c>
      <c r="J112" s="260">
        <v>50</v>
      </c>
      <c r="K112" s="272"/>
    </row>
    <row r="113" spans="2:11" s="1" customFormat="1" ht="15" customHeight="1">
      <c r="B113" s="283"/>
      <c r="C113" s="260" t="s">
        <v>54</v>
      </c>
      <c r="D113" s="260"/>
      <c r="E113" s="260"/>
      <c r="F113" s="281" t="s">
        <v>1676</v>
      </c>
      <c r="G113" s="260"/>
      <c r="H113" s="260" t="s">
        <v>1717</v>
      </c>
      <c r="I113" s="260" t="s">
        <v>1678</v>
      </c>
      <c r="J113" s="260">
        <v>20</v>
      </c>
      <c r="K113" s="272"/>
    </row>
    <row r="114" spans="2:11" s="1" customFormat="1" ht="15" customHeight="1">
      <c r="B114" s="283"/>
      <c r="C114" s="260" t="s">
        <v>1718</v>
      </c>
      <c r="D114" s="260"/>
      <c r="E114" s="260"/>
      <c r="F114" s="281" t="s">
        <v>1676</v>
      </c>
      <c r="G114" s="260"/>
      <c r="H114" s="260" t="s">
        <v>1719</v>
      </c>
      <c r="I114" s="260" t="s">
        <v>1678</v>
      </c>
      <c r="J114" s="260">
        <v>120</v>
      </c>
      <c r="K114" s="272"/>
    </row>
    <row r="115" spans="2:11" s="1" customFormat="1" ht="15" customHeight="1">
      <c r="B115" s="283"/>
      <c r="C115" s="260" t="s">
        <v>39</v>
      </c>
      <c r="D115" s="260"/>
      <c r="E115" s="260"/>
      <c r="F115" s="281" t="s">
        <v>1676</v>
      </c>
      <c r="G115" s="260"/>
      <c r="H115" s="260" t="s">
        <v>1720</v>
      </c>
      <c r="I115" s="260" t="s">
        <v>1711</v>
      </c>
      <c r="J115" s="260"/>
      <c r="K115" s="272"/>
    </row>
    <row r="116" spans="2:11" s="1" customFormat="1" ht="15" customHeight="1">
      <c r="B116" s="283"/>
      <c r="C116" s="260" t="s">
        <v>49</v>
      </c>
      <c r="D116" s="260"/>
      <c r="E116" s="260"/>
      <c r="F116" s="281" t="s">
        <v>1676</v>
      </c>
      <c r="G116" s="260"/>
      <c r="H116" s="260" t="s">
        <v>1721</v>
      </c>
      <c r="I116" s="260" t="s">
        <v>1711</v>
      </c>
      <c r="J116" s="260"/>
      <c r="K116" s="272"/>
    </row>
    <row r="117" spans="2:11" s="1" customFormat="1" ht="15" customHeight="1">
      <c r="B117" s="283"/>
      <c r="C117" s="260" t="s">
        <v>58</v>
      </c>
      <c r="D117" s="260"/>
      <c r="E117" s="260"/>
      <c r="F117" s="281" t="s">
        <v>1676</v>
      </c>
      <c r="G117" s="260"/>
      <c r="H117" s="260" t="s">
        <v>1722</v>
      </c>
      <c r="I117" s="260" t="s">
        <v>1723</v>
      </c>
      <c r="J117" s="260"/>
      <c r="K117" s="272"/>
    </row>
    <row r="118" spans="2:11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pans="2:11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pans="2:1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pans="2:11" s="1" customFormat="1" ht="45" customHeight="1">
      <c r="B122" s="299"/>
      <c r="C122" s="387" t="s">
        <v>1724</v>
      </c>
      <c r="D122" s="387"/>
      <c r="E122" s="387"/>
      <c r="F122" s="387"/>
      <c r="G122" s="387"/>
      <c r="H122" s="387"/>
      <c r="I122" s="387"/>
      <c r="J122" s="387"/>
      <c r="K122" s="300"/>
    </row>
    <row r="123" spans="2:11" s="1" customFormat="1" ht="17.25" customHeight="1">
      <c r="B123" s="301"/>
      <c r="C123" s="273" t="s">
        <v>1670</v>
      </c>
      <c r="D123" s="273"/>
      <c r="E123" s="273"/>
      <c r="F123" s="273" t="s">
        <v>1671</v>
      </c>
      <c r="G123" s="274"/>
      <c r="H123" s="273" t="s">
        <v>55</v>
      </c>
      <c r="I123" s="273" t="s">
        <v>58</v>
      </c>
      <c r="J123" s="273" t="s">
        <v>1672</v>
      </c>
      <c r="K123" s="302"/>
    </row>
    <row r="124" spans="2:11" s="1" customFormat="1" ht="17.25" customHeight="1">
      <c r="B124" s="301"/>
      <c r="C124" s="275" t="s">
        <v>1673</v>
      </c>
      <c r="D124" s="275"/>
      <c r="E124" s="275"/>
      <c r="F124" s="276" t="s">
        <v>1674</v>
      </c>
      <c r="G124" s="277"/>
      <c r="H124" s="275"/>
      <c r="I124" s="275"/>
      <c r="J124" s="275" t="s">
        <v>1675</v>
      </c>
      <c r="K124" s="302"/>
    </row>
    <row r="125" spans="2:11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pans="2:11" s="1" customFormat="1" ht="15" customHeight="1">
      <c r="B126" s="303"/>
      <c r="C126" s="260" t="s">
        <v>1679</v>
      </c>
      <c r="D126" s="280"/>
      <c r="E126" s="280"/>
      <c r="F126" s="281" t="s">
        <v>1676</v>
      </c>
      <c r="G126" s="260"/>
      <c r="H126" s="260" t="s">
        <v>1716</v>
      </c>
      <c r="I126" s="260" t="s">
        <v>1678</v>
      </c>
      <c r="J126" s="260">
        <v>120</v>
      </c>
      <c r="K126" s="306"/>
    </row>
    <row r="127" spans="2:11" s="1" customFormat="1" ht="15" customHeight="1">
      <c r="B127" s="303"/>
      <c r="C127" s="260" t="s">
        <v>1725</v>
      </c>
      <c r="D127" s="260"/>
      <c r="E127" s="260"/>
      <c r="F127" s="281" t="s">
        <v>1676</v>
      </c>
      <c r="G127" s="260"/>
      <c r="H127" s="260" t="s">
        <v>1726</v>
      </c>
      <c r="I127" s="260" t="s">
        <v>1678</v>
      </c>
      <c r="J127" s="260" t="s">
        <v>1727</v>
      </c>
      <c r="K127" s="306"/>
    </row>
    <row r="128" spans="2:11" s="1" customFormat="1" ht="15" customHeight="1">
      <c r="B128" s="303"/>
      <c r="C128" s="260" t="s">
        <v>1624</v>
      </c>
      <c r="D128" s="260"/>
      <c r="E128" s="260"/>
      <c r="F128" s="281" t="s">
        <v>1676</v>
      </c>
      <c r="G128" s="260"/>
      <c r="H128" s="260" t="s">
        <v>1728</v>
      </c>
      <c r="I128" s="260" t="s">
        <v>1678</v>
      </c>
      <c r="J128" s="260" t="s">
        <v>1727</v>
      </c>
      <c r="K128" s="306"/>
    </row>
    <row r="129" spans="2:11" s="1" customFormat="1" ht="15" customHeight="1">
      <c r="B129" s="303"/>
      <c r="C129" s="260" t="s">
        <v>1687</v>
      </c>
      <c r="D129" s="260"/>
      <c r="E129" s="260"/>
      <c r="F129" s="281" t="s">
        <v>1682</v>
      </c>
      <c r="G129" s="260"/>
      <c r="H129" s="260" t="s">
        <v>1688</v>
      </c>
      <c r="I129" s="260" t="s">
        <v>1678</v>
      </c>
      <c r="J129" s="260">
        <v>15</v>
      </c>
      <c r="K129" s="306"/>
    </row>
    <row r="130" spans="2:11" s="1" customFormat="1" ht="15" customHeight="1">
      <c r="B130" s="303"/>
      <c r="C130" s="284" t="s">
        <v>1689</v>
      </c>
      <c r="D130" s="284"/>
      <c r="E130" s="284"/>
      <c r="F130" s="285" t="s">
        <v>1682</v>
      </c>
      <c r="G130" s="284"/>
      <c r="H130" s="284" t="s">
        <v>1690</v>
      </c>
      <c r="I130" s="284" t="s">
        <v>1678</v>
      </c>
      <c r="J130" s="284">
        <v>15</v>
      </c>
      <c r="K130" s="306"/>
    </row>
    <row r="131" spans="2:11" s="1" customFormat="1" ht="15" customHeight="1">
      <c r="B131" s="303"/>
      <c r="C131" s="284" t="s">
        <v>1691</v>
      </c>
      <c r="D131" s="284"/>
      <c r="E131" s="284"/>
      <c r="F131" s="285" t="s">
        <v>1682</v>
      </c>
      <c r="G131" s="284"/>
      <c r="H131" s="284" t="s">
        <v>1692</v>
      </c>
      <c r="I131" s="284" t="s">
        <v>1678</v>
      </c>
      <c r="J131" s="284">
        <v>20</v>
      </c>
      <c r="K131" s="306"/>
    </row>
    <row r="132" spans="2:11" s="1" customFormat="1" ht="15" customHeight="1">
      <c r="B132" s="303"/>
      <c r="C132" s="284" t="s">
        <v>1693</v>
      </c>
      <c r="D132" s="284"/>
      <c r="E132" s="284"/>
      <c r="F132" s="285" t="s">
        <v>1682</v>
      </c>
      <c r="G132" s="284"/>
      <c r="H132" s="284" t="s">
        <v>1694</v>
      </c>
      <c r="I132" s="284" t="s">
        <v>1678</v>
      </c>
      <c r="J132" s="284">
        <v>20</v>
      </c>
      <c r="K132" s="306"/>
    </row>
    <row r="133" spans="2:11" s="1" customFormat="1" ht="15" customHeight="1">
      <c r="B133" s="303"/>
      <c r="C133" s="260" t="s">
        <v>1681</v>
      </c>
      <c r="D133" s="260"/>
      <c r="E133" s="260"/>
      <c r="F133" s="281" t="s">
        <v>1682</v>
      </c>
      <c r="G133" s="260"/>
      <c r="H133" s="260" t="s">
        <v>1716</v>
      </c>
      <c r="I133" s="260" t="s">
        <v>1678</v>
      </c>
      <c r="J133" s="260">
        <v>50</v>
      </c>
      <c r="K133" s="306"/>
    </row>
    <row r="134" spans="2:11" s="1" customFormat="1" ht="15" customHeight="1">
      <c r="B134" s="303"/>
      <c r="C134" s="260" t="s">
        <v>1695</v>
      </c>
      <c r="D134" s="260"/>
      <c r="E134" s="260"/>
      <c r="F134" s="281" t="s">
        <v>1682</v>
      </c>
      <c r="G134" s="260"/>
      <c r="H134" s="260" t="s">
        <v>1716</v>
      </c>
      <c r="I134" s="260" t="s">
        <v>1678</v>
      </c>
      <c r="J134" s="260">
        <v>50</v>
      </c>
      <c r="K134" s="306"/>
    </row>
    <row r="135" spans="2:11" s="1" customFormat="1" ht="15" customHeight="1">
      <c r="B135" s="303"/>
      <c r="C135" s="260" t="s">
        <v>1701</v>
      </c>
      <c r="D135" s="260"/>
      <c r="E135" s="260"/>
      <c r="F135" s="281" t="s">
        <v>1682</v>
      </c>
      <c r="G135" s="260"/>
      <c r="H135" s="260" t="s">
        <v>1716</v>
      </c>
      <c r="I135" s="260" t="s">
        <v>1678</v>
      </c>
      <c r="J135" s="260">
        <v>50</v>
      </c>
      <c r="K135" s="306"/>
    </row>
    <row r="136" spans="2:11" s="1" customFormat="1" ht="15" customHeight="1">
      <c r="B136" s="303"/>
      <c r="C136" s="260" t="s">
        <v>1703</v>
      </c>
      <c r="D136" s="260"/>
      <c r="E136" s="260"/>
      <c r="F136" s="281" t="s">
        <v>1682</v>
      </c>
      <c r="G136" s="260"/>
      <c r="H136" s="260" t="s">
        <v>1716</v>
      </c>
      <c r="I136" s="260" t="s">
        <v>1678</v>
      </c>
      <c r="J136" s="260">
        <v>50</v>
      </c>
      <c r="K136" s="306"/>
    </row>
    <row r="137" spans="2:11" s="1" customFormat="1" ht="15" customHeight="1">
      <c r="B137" s="303"/>
      <c r="C137" s="260" t="s">
        <v>1704</v>
      </c>
      <c r="D137" s="260"/>
      <c r="E137" s="260"/>
      <c r="F137" s="281" t="s">
        <v>1682</v>
      </c>
      <c r="G137" s="260"/>
      <c r="H137" s="260" t="s">
        <v>1729</v>
      </c>
      <c r="I137" s="260" t="s">
        <v>1678</v>
      </c>
      <c r="J137" s="260">
        <v>255</v>
      </c>
      <c r="K137" s="306"/>
    </row>
    <row r="138" spans="2:11" s="1" customFormat="1" ht="15" customHeight="1">
      <c r="B138" s="303"/>
      <c r="C138" s="260" t="s">
        <v>1706</v>
      </c>
      <c r="D138" s="260"/>
      <c r="E138" s="260"/>
      <c r="F138" s="281" t="s">
        <v>1676</v>
      </c>
      <c r="G138" s="260"/>
      <c r="H138" s="260" t="s">
        <v>1730</v>
      </c>
      <c r="I138" s="260" t="s">
        <v>1708</v>
      </c>
      <c r="J138" s="260"/>
      <c r="K138" s="306"/>
    </row>
    <row r="139" spans="2:11" s="1" customFormat="1" ht="15" customHeight="1">
      <c r="B139" s="303"/>
      <c r="C139" s="260" t="s">
        <v>1709</v>
      </c>
      <c r="D139" s="260"/>
      <c r="E139" s="260"/>
      <c r="F139" s="281" t="s">
        <v>1676</v>
      </c>
      <c r="G139" s="260"/>
      <c r="H139" s="260" t="s">
        <v>1731</v>
      </c>
      <c r="I139" s="260" t="s">
        <v>1711</v>
      </c>
      <c r="J139" s="260"/>
      <c r="K139" s="306"/>
    </row>
    <row r="140" spans="2:11" s="1" customFormat="1" ht="15" customHeight="1">
      <c r="B140" s="303"/>
      <c r="C140" s="260" t="s">
        <v>1712</v>
      </c>
      <c r="D140" s="260"/>
      <c r="E140" s="260"/>
      <c r="F140" s="281" t="s">
        <v>1676</v>
      </c>
      <c r="G140" s="260"/>
      <c r="H140" s="260" t="s">
        <v>1712</v>
      </c>
      <c r="I140" s="260" t="s">
        <v>1711</v>
      </c>
      <c r="J140" s="260"/>
      <c r="K140" s="306"/>
    </row>
    <row r="141" spans="2:11" s="1" customFormat="1" ht="15" customHeight="1">
      <c r="B141" s="303"/>
      <c r="C141" s="260" t="s">
        <v>39</v>
      </c>
      <c r="D141" s="260"/>
      <c r="E141" s="260"/>
      <c r="F141" s="281" t="s">
        <v>1676</v>
      </c>
      <c r="G141" s="260"/>
      <c r="H141" s="260" t="s">
        <v>1732</v>
      </c>
      <c r="I141" s="260" t="s">
        <v>1711</v>
      </c>
      <c r="J141" s="260"/>
      <c r="K141" s="306"/>
    </row>
    <row r="142" spans="2:11" s="1" customFormat="1" ht="15" customHeight="1">
      <c r="B142" s="303"/>
      <c r="C142" s="260" t="s">
        <v>1733</v>
      </c>
      <c r="D142" s="260"/>
      <c r="E142" s="260"/>
      <c r="F142" s="281" t="s">
        <v>1676</v>
      </c>
      <c r="G142" s="260"/>
      <c r="H142" s="260" t="s">
        <v>1734</v>
      </c>
      <c r="I142" s="260" t="s">
        <v>1711</v>
      </c>
      <c r="J142" s="260"/>
      <c r="K142" s="306"/>
    </row>
    <row r="143" spans="2:11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pans="2:11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pans="2:11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pans="2:11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pans="2:11" s="1" customFormat="1" ht="45" customHeight="1">
      <c r="B147" s="271"/>
      <c r="C147" s="389" t="s">
        <v>1735</v>
      </c>
      <c r="D147" s="389"/>
      <c r="E147" s="389"/>
      <c r="F147" s="389"/>
      <c r="G147" s="389"/>
      <c r="H147" s="389"/>
      <c r="I147" s="389"/>
      <c r="J147" s="389"/>
      <c r="K147" s="272"/>
    </row>
    <row r="148" spans="2:11" s="1" customFormat="1" ht="17.25" customHeight="1">
      <c r="B148" s="271"/>
      <c r="C148" s="273" t="s">
        <v>1670</v>
      </c>
      <c r="D148" s="273"/>
      <c r="E148" s="273"/>
      <c r="F148" s="273" t="s">
        <v>1671</v>
      </c>
      <c r="G148" s="274"/>
      <c r="H148" s="273" t="s">
        <v>55</v>
      </c>
      <c r="I148" s="273" t="s">
        <v>58</v>
      </c>
      <c r="J148" s="273" t="s">
        <v>1672</v>
      </c>
      <c r="K148" s="272"/>
    </row>
    <row r="149" spans="2:11" s="1" customFormat="1" ht="17.25" customHeight="1">
      <c r="B149" s="271"/>
      <c r="C149" s="275" t="s">
        <v>1673</v>
      </c>
      <c r="D149" s="275"/>
      <c r="E149" s="275"/>
      <c r="F149" s="276" t="s">
        <v>1674</v>
      </c>
      <c r="G149" s="277"/>
      <c r="H149" s="275"/>
      <c r="I149" s="275"/>
      <c r="J149" s="275" t="s">
        <v>1675</v>
      </c>
      <c r="K149" s="272"/>
    </row>
    <row r="150" spans="2:11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pans="2:11" s="1" customFormat="1" ht="15" customHeight="1">
      <c r="B151" s="283"/>
      <c r="C151" s="310" t="s">
        <v>1679</v>
      </c>
      <c r="D151" s="260"/>
      <c r="E151" s="260"/>
      <c r="F151" s="311" t="s">
        <v>1676</v>
      </c>
      <c r="G151" s="260"/>
      <c r="H151" s="310" t="s">
        <v>1716</v>
      </c>
      <c r="I151" s="310" t="s">
        <v>1678</v>
      </c>
      <c r="J151" s="310">
        <v>120</v>
      </c>
      <c r="K151" s="306"/>
    </row>
    <row r="152" spans="2:11" s="1" customFormat="1" ht="15" customHeight="1">
      <c r="B152" s="283"/>
      <c r="C152" s="310" t="s">
        <v>1725</v>
      </c>
      <c r="D152" s="260"/>
      <c r="E152" s="260"/>
      <c r="F152" s="311" t="s">
        <v>1676</v>
      </c>
      <c r="G152" s="260"/>
      <c r="H152" s="310" t="s">
        <v>1736</v>
      </c>
      <c r="I152" s="310" t="s">
        <v>1678</v>
      </c>
      <c r="J152" s="310" t="s">
        <v>1727</v>
      </c>
      <c r="K152" s="306"/>
    </row>
    <row r="153" spans="2:11" s="1" customFormat="1" ht="15" customHeight="1">
      <c r="B153" s="283"/>
      <c r="C153" s="310" t="s">
        <v>1624</v>
      </c>
      <c r="D153" s="260"/>
      <c r="E153" s="260"/>
      <c r="F153" s="311" t="s">
        <v>1676</v>
      </c>
      <c r="G153" s="260"/>
      <c r="H153" s="310" t="s">
        <v>1737</v>
      </c>
      <c r="I153" s="310" t="s">
        <v>1678</v>
      </c>
      <c r="J153" s="310" t="s">
        <v>1727</v>
      </c>
      <c r="K153" s="306"/>
    </row>
    <row r="154" spans="2:11" s="1" customFormat="1" ht="15" customHeight="1">
      <c r="B154" s="283"/>
      <c r="C154" s="310" t="s">
        <v>1681</v>
      </c>
      <c r="D154" s="260"/>
      <c r="E154" s="260"/>
      <c r="F154" s="311" t="s">
        <v>1682</v>
      </c>
      <c r="G154" s="260"/>
      <c r="H154" s="310" t="s">
        <v>1716</v>
      </c>
      <c r="I154" s="310" t="s">
        <v>1678</v>
      </c>
      <c r="J154" s="310">
        <v>50</v>
      </c>
      <c r="K154" s="306"/>
    </row>
    <row r="155" spans="2:11" s="1" customFormat="1" ht="15" customHeight="1">
      <c r="B155" s="283"/>
      <c r="C155" s="310" t="s">
        <v>1684</v>
      </c>
      <c r="D155" s="260"/>
      <c r="E155" s="260"/>
      <c r="F155" s="311" t="s">
        <v>1676</v>
      </c>
      <c r="G155" s="260"/>
      <c r="H155" s="310" t="s">
        <v>1716</v>
      </c>
      <c r="I155" s="310" t="s">
        <v>1686</v>
      </c>
      <c r="J155" s="310"/>
      <c r="K155" s="306"/>
    </row>
    <row r="156" spans="2:11" s="1" customFormat="1" ht="15" customHeight="1">
      <c r="B156" s="283"/>
      <c r="C156" s="310" t="s">
        <v>1695</v>
      </c>
      <c r="D156" s="260"/>
      <c r="E156" s="260"/>
      <c r="F156" s="311" t="s">
        <v>1682</v>
      </c>
      <c r="G156" s="260"/>
      <c r="H156" s="310" t="s">
        <v>1716</v>
      </c>
      <c r="I156" s="310" t="s">
        <v>1678</v>
      </c>
      <c r="J156" s="310">
        <v>50</v>
      </c>
      <c r="K156" s="306"/>
    </row>
    <row r="157" spans="2:11" s="1" customFormat="1" ht="15" customHeight="1">
      <c r="B157" s="283"/>
      <c r="C157" s="310" t="s">
        <v>1703</v>
      </c>
      <c r="D157" s="260"/>
      <c r="E157" s="260"/>
      <c r="F157" s="311" t="s">
        <v>1682</v>
      </c>
      <c r="G157" s="260"/>
      <c r="H157" s="310" t="s">
        <v>1716</v>
      </c>
      <c r="I157" s="310" t="s">
        <v>1678</v>
      </c>
      <c r="J157" s="310">
        <v>50</v>
      </c>
      <c r="K157" s="306"/>
    </row>
    <row r="158" spans="2:11" s="1" customFormat="1" ht="15" customHeight="1">
      <c r="B158" s="283"/>
      <c r="C158" s="310" t="s">
        <v>1701</v>
      </c>
      <c r="D158" s="260"/>
      <c r="E158" s="260"/>
      <c r="F158" s="311" t="s">
        <v>1682</v>
      </c>
      <c r="G158" s="260"/>
      <c r="H158" s="310" t="s">
        <v>1716</v>
      </c>
      <c r="I158" s="310" t="s">
        <v>1678</v>
      </c>
      <c r="J158" s="310">
        <v>50</v>
      </c>
      <c r="K158" s="306"/>
    </row>
    <row r="159" spans="2:11" s="1" customFormat="1" ht="15" customHeight="1">
      <c r="B159" s="283"/>
      <c r="C159" s="310" t="s">
        <v>89</v>
      </c>
      <c r="D159" s="260"/>
      <c r="E159" s="260"/>
      <c r="F159" s="311" t="s">
        <v>1676</v>
      </c>
      <c r="G159" s="260"/>
      <c r="H159" s="310" t="s">
        <v>1738</v>
      </c>
      <c r="I159" s="310" t="s">
        <v>1678</v>
      </c>
      <c r="J159" s="310" t="s">
        <v>1739</v>
      </c>
      <c r="K159" s="306"/>
    </row>
    <row r="160" spans="2:11" s="1" customFormat="1" ht="15" customHeight="1">
      <c r="B160" s="283"/>
      <c r="C160" s="310" t="s">
        <v>1740</v>
      </c>
      <c r="D160" s="260"/>
      <c r="E160" s="260"/>
      <c r="F160" s="311" t="s">
        <v>1676</v>
      </c>
      <c r="G160" s="260"/>
      <c r="H160" s="310" t="s">
        <v>1741</v>
      </c>
      <c r="I160" s="310" t="s">
        <v>1711</v>
      </c>
      <c r="J160" s="310"/>
      <c r="K160" s="306"/>
    </row>
    <row r="161" spans="2:1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pans="2:11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pans="2:11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pans="2:11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pans="2:11" s="1" customFormat="1" ht="45" customHeight="1">
      <c r="B165" s="252"/>
      <c r="C165" s="387" t="s">
        <v>1742</v>
      </c>
      <c r="D165" s="387"/>
      <c r="E165" s="387"/>
      <c r="F165" s="387"/>
      <c r="G165" s="387"/>
      <c r="H165" s="387"/>
      <c r="I165" s="387"/>
      <c r="J165" s="387"/>
      <c r="K165" s="253"/>
    </row>
    <row r="166" spans="2:11" s="1" customFormat="1" ht="17.25" customHeight="1">
      <c r="B166" s="252"/>
      <c r="C166" s="273" t="s">
        <v>1670</v>
      </c>
      <c r="D166" s="273"/>
      <c r="E166" s="273"/>
      <c r="F166" s="273" t="s">
        <v>1671</v>
      </c>
      <c r="G166" s="315"/>
      <c r="H166" s="316" t="s">
        <v>55</v>
      </c>
      <c r="I166" s="316" t="s">
        <v>58</v>
      </c>
      <c r="J166" s="273" t="s">
        <v>1672</v>
      </c>
      <c r="K166" s="253"/>
    </row>
    <row r="167" spans="2:11" s="1" customFormat="1" ht="17.25" customHeight="1">
      <c r="B167" s="254"/>
      <c r="C167" s="275" t="s">
        <v>1673</v>
      </c>
      <c r="D167" s="275"/>
      <c r="E167" s="275"/>
      <c r="F167" s="276" t="s">
        <v>1674</v>
      </c>
      <c r="G167" s="317"/>
      <c r="H167" s="318"/>
      <c r="I167" s="318"/>
      <c r="J167" s="275" t="s">
        <v>1675</v>
      </c>
      <c r="K167" s="255"/>
    </row>
    <row r="168" spans="2:11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pans="2:11" s="1" customFormat="1" ht="15" customHeight="1">
      <c r="B169" s="283"/>
      <c r="C169" s="260" t="s">
        <v>1679</v>
      </c>
      <c r="D169" s="260"/>
      <c r="E169" s="260"/>
      <c r="F169" s="281" t="s">
        <v>1676</v>
      </c>
      <c r="G169" s="260"/>
      <c r="H169" s="260" t="s">
        <v>1716</v>
      </c>
      <c r="I169" s="260" t="s">
        <v>1678</v>
      </c>
      <c r="J169" s="260">
        <v>120</v>
      </c>
      <c r="K169" s="306"/>
    </row>
    <row r="170" spans="2:11" s="1" customFormat="1" ht="15" customHeight="1">
      <c r="B170" s="283"/>
      <c r="C170" s="260" t="s">
        <v>1725</v>
      </c>
      <c r="D170" s="260"/>
      <c r="E170" s="260"/>
      <c r="F170" s="281" t="s">
        <v>1676</v>
      </c>
      <c r="G170" s="260"/>
      <c r="H170" s="260" t="s">
        <v>1726</v>
      </c>
      <c r="I170" s="260" t="s">
        <v>1678</v>
      </c>
      <c r="J170" s="260" t="s">
        <v>1727</v>
      </c>
      <c r="K170" s="306"/>
    </row>
    <row r="171" spans="2:11" s="1" customFormat="1" ht="15" customHeight="1">
      <c r="B171" s="283"/>
      <c r="C171" s="260" t="s">
        <v>1624</v>
      </c>
      <c r="D171" s="260"/>
      <c r="E171" s="260"/>
      <c r="F171" s="281" t="s">
        <v>1676</v>
      </c>
      <c r="G171" s="260"/>
      <c r="H171" s="260" t="s">
        <v>1743</v>
      </c>
      <c r="I171" s="260" t="s">
        <v>1678</v>
      </c>
      <c r="J171" s="260" t="s">
        <v>1727</v>
      </c>
      <c r="K171" s="306"/>
    </row>
    <row r="172" spans="2:11" s="1" customFormat="1" ht="15" customHeight="1">
      <c r="B172" s="283"/>
      <c r="C172" s="260" t="s">
        <v>1681</v>
      </c>
      <c r="D172" s="260"/>
      <c r="E172" s="260"/>
      <c r="F172" s="281" t="s">
        <v>1682</v>
      </c>
      <c r="G172" s="260"/>
      <c r="H172" s="260" t="s">
        <v>1743</v>
      </c>
      <c r="I172" s="260" t="s">
        <v>1678</v>
      </c>
      <c r="J172" s="260">
        <v>50</v>
      </c>
      <c r="K172" s="306"/>
    </row>
    <row r="173" spans="2:11" s="1" customFormat="1" ht="15" customHeight="1">
      <c r="B173" s="283"/>
      <c r="C173" s="260" t="s">
        <v>1684</v>
      </c>
      <c r="D173" s="260"/>
      <c r="E173" s="260"/>
      <c r="F173" s="281" t="s">
        <v>1676</v>
      </c>
      <c r="G173" s="260"/>
      <c r="H173" s="260" t="s">
        <v>1743</v>
      </c>
      <c r="I173" s="260" t="s">
        <v>1686</v>
      </c>
      <c r="J173" s="260"/>
      <c r="K173" s="306"/>
    </row>
    <row r="174" spans="2:11" s="1" customFormat="1" ht="15" customHeight="1">
      <c r="B174" s="283"/>
      <c r="C174" s="260" t="s">
        <v>1695</v>
      </c>
      <c r="D174" s="260"/>
      <c r="E174" s="260"/>
      <c r="F174" s="281" t="s">
        <v>1682</v>
      </c>
      <c r="G174" s="260"/>
      <c r="H174" s="260" t="s">
        <v>1743</v>
      </c>
      <c r="I174" s="260" t="s">
        <v>1678</v>
      </c>
      <c r="J174" s="260">
        <v>50</v>
      </c>
      <c r="K174" s="306"/>
    </row>
    <row r="175" spans="2:11" s="1" customFormat="1" ht="15" customHeight="1">
      <c r="B175" s="283"/>
      <c r="C175" s="260" t="s">
        <v>1703</v>
      </c>
      <c r="D175" s="260"/>
      <c r="E175" s="260"/>
      <c r="F175" s="281" t="s">
        <v>1682</v>
      </c>
      <c r="G175" s="260"/>
      <c r="H175" s="260" t="s">
        <v>1743</v>
      </c>
      <c r="I175" s="260" t="s">
        <v>1678</v>
      </c>
      <c r="J175" s="260">
        <v>50</v>
      </c>
      <c r="K175" s="306"/>
    </row>
    <row r="176" spans="2:11" s="1" customFormat="1" ht="15" customHeight="1">
      <c r="B176" s="283"/>
      <c r="C176" s="260" t="s">
        <v>1701</v>
      </c>
      <c r="D176" s="260"/>
      <c r="E176" s="260"/>
      <c r="F176" s="281" t="s">
        <v>1682</v>
      </c>
      <c r="G176" s="260"/>
      <c r="H176" s="260" t="s">
        <v>1743</v>
      </c>
      <c r="I176" s="260" t="s">
        <v>1678</v>
      </c>
      <c r="J176" s="260">
        <v>50</v>
      </c>
      <c r="K176" s="306"/>
    </row>
    <row r="177" spans="2:11" s="1" customFormat="1" ht="15" customHeight="1">
      <c r="B177" s="283"/>
      <c r="C177" s="260" t="s">
        <v>136</v>
      </c>
      <c r="D177" s="260"/>
      <c r="E177" s="260"/>
      <c r="F177" s="281" t="s">
        <v>1676</v>
      </c>
      <c r="G177" s="260"/>
      <c r="H177" s="260" t="s">
        <v>1744</v>
      </c>
      <c r="I177" s="260" t="s">
        <v>1745</v>
      </c>
      <c r="J177" s="260"/>
      <c r="K177" s="306"/>
    </row>
    <row r="178" spans="2:11" s="1" customFormat="1" ht="15" customHeight="1">
      <c r="B178" s="283"/>
      <c r="C178" s="260" t="s">
        <v>58</v>
      </c>
      <c r="D178" s="260"/>
      <c r="E178" s="260"/>
      <c r="F178" s="281" t="s">
        <v>1676</v>
      </c>
      <c r="G178" s="260"/>
      <c r="H178" s="260" t="s">
        <v>1746</v>
      </c>
      <c r="I178" s="260" t="s">
        <v>1747</v>
      </c>
      <c r="J178" s="260">
        <v>1</v>
      </c>
      <c r="K178" s="306"/>
    </row>
    <row r="179" spans="2:11" s="1" customFormat="1" ht="15" customHeight="1">
      <c r="B179" s="283"/>
      <c r="C179" s="260" t="s">
        <v>54</v>
      </c>
      <c r="D179" s="260"/>
      <c r="E179" s="260"/>
      <c r="F179" s="281" t="s">
        <v>1676</v>
      </c>
      <c r="G179" s="260"/>
      <c r="H179" s="260" t="s">
        <v>1748</v>
      </c>
      <c r="I179" s="260" t="s">
        <v>1678</v>
      </c>
      <c r="J179" s="260">
        <v>20</v>
      </c>
      <c r="K179" s="306"/>
    </row>
    <row r="180" spans="2:11" s="1" customFormat="1" ht="15" customHeight="1">
      <c r="B180" s="283"/>
      <c r="C180" s="260" t="s">
        <v>55</v>
      </c>
      <c r="D180" s="260"/>
      <c r="E180" s="260"/>
      <c r="F180" s="281" t="s">
        <v>1676</v>
      </c>
      <c r="G180" s="260"/>
      <c r="H180" s="260" t="s">
        <v>1749</v>
      </c>
      <c r="I180" s="260" t="s">
        <v>1678</v>
      </c>
      <c r="J180" s="260">
        <v>255</v>
      </c>
      <c r="K180" s="306"/>
    </row>
    <row r="181" spans="2:11" s="1" customFormat="1" ht="15" customHeight="1">
      <c r="B181" s="283"/>
      <c r="C181" s="260" t="s">
        <v>137</v>
      </c>
      <c r="D181" s="260"/>
      <c r="E181" s="260"/>
      <c r="F181" s="281" t="s">
        <v>1676</v>
      </c>
      <c r="G181" s="260"/>
      <c r="H181" s="260" t="s">
        <v>1640</v>
      </c>
      <c r="I181" s="260" t="s">
        <v>1678</v>
      </c>
      <c r="J181" s="260">
        <v>10</v>
      </c>
      <c r="K181" s="306"/>
    </row>
    <row r="182" spans="2:11" s="1" customFormat="1" ht="15" customHeight="1">
      <c r="B182" s="283"/>
      <c r="C182" s="260" t="s">
        <v>138</v>
      </c>
      <c r="D182" s="260"/>
      <c r="E182" s="260"/>
      <c r="F182" s="281" t="s">
        <v>1676</v>
      </c>
      <c r="G182" s="260"/>
      <c r="H182" s="260" t="s">
        <v>1750</v>
      </c>
      <c r="I182" s="260" t="s">
        <v>1711</v>
      </c>
      <c r="J182" s="260"/>
      <c r="K182" s="306"/>
    </row>
    <row r="183" spans="2:11" s="1" customFormat="1" ht="15" customHeight="1">
      <c r="B183" s="283"/>
      <c r="C183" s="260" t="s">
        <v>1751</v>
      </c>
      <c r="D183" s="260"/>
      <c r="E183" s="260"/>
      <c r="F183" s="281" t="s">
        <v>1676</v>
      </c>
      <c r="G183" s="260"/>
      <c r="H183" s="260" t="s">
        <v>1752</v>
      </c>
      <c r="I183" s="260" t="s">
        <v>1711</v>
      </c>
      <c r="J183" s="260"/>
      <c r="K183" s="306"/>
    </row>
    <row r="184" spans="2:11" s="1" customFormat="1" ht="15" customHeight="1">
      <c r="B184" s="283"/>
      <c r="C184" s="260" t="s">
        <v>1740</v>
      </c>
      <c r="D184" s="260"/>
      <c r="E184" s="260"/>
      <c r="F184" s="281" t="s">
        <v>1676</v>
      </c>
      <c r="G184" s="260"/>
      <c r="H184" s="260" t="s">
        <v>1753</v>
      </c>
      <c r="I184" s="260" t="s">
        <v>1711</v>
      </c>
      <c r="J184" s="260"/>
      <c r="K184" s="306"/>
    </row>
    <row r="185" spans="2:11" s="1" customFormat="1" ht="15" customHeight="1">
      <c r="B185" s="283"/>
      <c r="C185" s="260" t="s">
        <v>140</v>
      </c>
      <c r="D185" s="260"/>
      <c r="E185" s="260"/>
      <c r="F185" s="281" t="s">
        <v>1682</v>
      </c>
      <c r="G185" s="260"/>
      <c r="H185" s="260" t="s">
        <v>1754</v>
      </c>
      <c r="I185" s="260" t="s">
        <v>1678</v>
      </c>
      <c r="J185" s="260">
        <v>50</v>
      </c>
      <c r="K185" s="306"/>
    </row>
    <row r="186" spans="2:11" s="1" customFormat="1" ht="15" customHeight="1">
      <c r="B186" s="283"/>
      <c r="C186" s="260" t="s">
        <v>1755</v>
      </c>
      <c r="D186" s="260"/>
      <c r="E186" s="260"/>
      <c r="F186" s="281" t="s">
        <v>1682</v>
      </c>
      <c r="G186" s="260"/>
      <c r="H186" s="260" t="s">
        <v>1756</v>
      </c>
      <c r="I186" s="260" t="s">
        <v>1757</v>
      </c>
      <c r="J186" s="260"/>
      <c r="K186" s="306"/>
    </row>
    <row r="187" spans="2:11" s="1" customFormat="1" ht="15" customHeight="1">
      <c r="B187" s="283"/>
      <c r="C187" s="260" t="s">
        <v>1758</v>
      </c>
      <c r="D187" s="260"/>
      <c r="E187" s="260"/>
      <c r="F187" s="281" t="s">
        <v>1682</v>
      </c>
      <c r="G187" s="260"/>
      <c r="H187" s="260" t="s">
        <v>1759</v>
      </c>
      <c r="I187" s="260" t="s">
        <v>1757</v>
      </c>
      <c r="J187" s="260"/>
      <c r="K187" s="306"/>
    </row>
    <row r="188" spans="2:11" s="1" customFormat="1" ht="15" customHeight="1">
      <c r="B188" s="283"/>
      <c r="C188" s="260" t="s">
        <v>1760</v>
      </c>
      <c r="D188" s="260"/>
      <c r="E188" s="260"/>
      <c r="F188" s="281" t="s">
        <v>1682</v>
      </c>
      <c r="G188" s="260"/>
      <c r="H188" s="260" t="s">
        <v>1761</v>
      </c>
      <c r="I188" s="260" t="s">
        <v>1757</v>
      </c>
      <c r="J188" s="260"/>
      <c r="K188" s="306"/>
    </row>
    <row r="189" spans="2:11" s="1" customFormat="1" ht="15" customHeight="1">
      <c r="B189" s="283"/>
      <c r="C189" s="319" t="s">
        <v>1762</v>
      </c>
      <c r="D189" s="260"/>
      <c r="E189" s="260"/>
      <c r="F189" s="281" t="s">
        <v>1682</v>
      </c>
      <c r="G189" s="260"/>
      <c r="H189" s="260" t="s">
        <v>1763</v>
      </c>
      <c r="I189" s="260" t="s">
        <v>1764</v>
      </c>
      <c r="J189" s="320" t="s">
        <v>1765</v>
      </c>
      <c r="K189" s="306"/>
    </row>
    <row r="190" spans="2:11" s="18" customFormat="1" ht="15" customHeight="1">
      <c r="B190" s="321"/>
      <c r="C190" s="322" t="s">
        <v>1766</v>
      </c>
      <c r="D190" s="323"/>
      <c r="E190" s="323"/>
      <c r="F190" s="324" t="s">
        <v>1682</v>
      </c>
      <c r="G190" s="323"/>
      <c r="H190" s="323" t="s">
        <v>1767</v>
      </c>
      <c r="I190" s="323" t="s">
        <v>1764</v>
      </c>
      <c r="J190" s="325" t="s">
        <v>1765</v>
      </c>
      <c r="K190" s="326"/>
    </row>
    <row r="191" spans="2:11" s="1" customFormat="1" ht="15" customHeight="1">
      <c r="B191" s="283"/>
      <c r="C191" s="319" t="s">
        <v>43</v>
      </c>
      <c r="D191" s="260"/>
      <c r="E191" s="260"/>
      <c r="F191" s="281" t="s">
        <v>1676</v>
      </c>
      <c r="G191" s="260"/>
      <c r="H191" s="257" t="s">
        <v>1768</v>
      </c>
      <c r="I191" s="260" t="s">
        <v>1769</v>
      </c>
      <c r="J191" s="260"/>
      <c r="K191" s="306"/>
    </row>
    <row r="192" spans="2:11" s="1" customFormat="1" ht="15" customHeight="1">
      <c r="B192" s="283"/>
      <c r="C192" s="319" t="s">
        <v>1770</v>
      </c>
      <c r="D192" s="260"/>
      <c r="E192" s="260"/>
      <c r="F192" s="281" t="s">
        <v>1676</v>
      </c>
      <c r="G192" s="260"/>
      <c r="H192" s="260" t="s">
        <v>1771</v>
      </c>
      <c r="I192" s="260" t="s">
        <v>1711</v>
      </c>
      <c r="J192" s="260"/>
      <c r="K192" s="306"/>
    </row>
    <row r="193" spans="2:11" s="1" customFormat="1" ht="15" customHeight="1">
      <c r="B193" s="283"/>
      <c r="C193" s="319" t="s">
        <v>1772</v>
      </c>
      <c r="D193" s="260"/>
      <c r="E193" s="260"/>
      <c r="F193" s="281" t="s">
        <v>1676</v>
      </c>
      <c r="G193" s="260"/>
      <c r="H193" s="260" t="s">
        <v>1773</v>
      </c>
      <c r="I193" s="260" t="s">
        <v>1711</v>
      </c>
      <c r="J193" s="260"/>
      <c r="K193" s="306"/>
    </row>
    <row r="194" spans="2:11" s="1" customFormat="1" ht="15" customHeight="1">
      <c r="B194" s="283"/>
      <c r="C194" s="319" t="s">
        <v>1774</v>
      </c>
      <c r="D194" s="260"/>
      <c r="E194" s="260"/>
      <c r="F194" s="281" t="s">
        <v>1682</v>
      </c>
      <c r="G194" s="260"/>
      <c r="H194" s="260" t="s">
        <v>1775</v>
      </c>
      <c r="I194" s="260" t="s">
        <v>1711</v>
      </c>
      <c r="J194" s="260"/>
      <c r="K194" s="306"/>
    </row>
    <row r="195" spans="2:11" s="1" customFormat="1" ht="15" customHeight="1">
      <c r="B195" s="312"/>
      <c r="C195" s="327"/>
      <c r="D195" s="292"/>
      <c r="E195" s="292"/>
      <c r="F195" s="292"/>
      <c r="G195" s="292"/>
      <c r="H195" s="292"/>
      <c r="I195" s="292"/>
      <c r="J195" s="292"/>
      <c r="K195" s="313"/>
    </row>
    <row r="196" spans="2:11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pans="2:11" s="1" customFormat="1" ht="18.75" customHeight="1">
      <c r="B197" s="294"/>
      <c r="C197" s="304"/>
      <c r="D197" s="304"/>
      <c r="E197" s="304"/>
      <c r="F197" s="314"/>
      <c r="G197" s="304"/>
      <c r="H197" s="304"/>
      <c r="I197" s="304"/>
      <c r="J197" s="304"/>
      <c r="K197" s="294"/>
    </row>
    <row r="198" spans="2:11" s="1" customFormat="1" ht="18.75" customHeight="1">
      <c r="B198" s="267"/>
      <c r="C198" s="267"/>
      <c r="D198" s="267"/>
      <c r="E198" s="267"/>
      <c r="F198" s="267"/>
      <c r="G198" s="267"/>
      <c r="H198" s="267"/>
      <c r="I198" s="267"/>
      <c r="J198" s="267"/>
      <c r="K198" s="267"/>
    </row>
    <row r="199" spans="2:11" s="1" customFormat="1" ht="13.5">
      <c r="B199" s="249"/>
      <c r="C199" s="250"/>
      <c r="D199" s="250"/>
      <c r="E199" s="250"/>
      <c r="F199" s="250"/>
      <c r="G199" s="250"/>
      <c r="H199" s="250"/>
      <c r="I199" s="250"/>
      <c r="J199" s="250"/>
      <c r="K199" s="251"/>
    </row>
    <row r="200" spans="2:11" s="1" customFormat="1" ht="21">
      <c r="B200" s="252"/>
      <c r="C200" s="387" t="s">
        <v>1776</v>
      </c>
      <c r="D200" s="387"/>
      <c r="E200" s="387"/>
      <c r="F200" s="387"/>
      <c r="G200" s="387"/>
      <c r="H200" s="387"/>
      <c r="I200" s="387"/>
      <c r="J200" s="387"/>
      <c r="K200" s="253"/>
    </row>
    <row r="201" spans="2:11" s="1" customFormat="1" ht="25.5" customHeight="1">
      <c r="B201" s="252"/>
      <c r="C201" s="328" t="s">
        <v>1777</v>
      </c>
      <c r="D201" s="328"/>
      <c r="E201" s="328"/>
      <c r="F201" s="328" t="s">
        <v>1778</v>
      </c>
      <c r="G201" s="329"/>
      <c r="H201" s="390" t="s">
        <v>1779</v>
      </c>
      <c r="I201" s="390"/>
      <c r="J201" s="390"/>
      <c r="K201" s="253"/>
    </row>
    <row r="202" spans="2:11" s="1" customFormat="1" ht="5.25" customHeight="1">
      <c r="B202" s="283"/>
      <c r="C202" s="278"/>
      <c r="D202" s="278"/>
      <c r="E202" s="278"/>
      <c r="F202" s="278"/>
      <c r="G202" s="304"/>
      <c r="H202" s="278"/>
      <c r="I202" s="278"/>
      <c r="J202" s="278"/>
      <c r="K202" s="306"/>
    </row>
    <row r="203" spans="2:11" s="1" customFormat="1" ht="15" customHeight="1">
      <c r="B203" s="283"/>
      <c r="C203" s="260" t="s">
        <v>1769</v>
      </c>
      <c r="D203" s="260"/>
      <c r="E203" s="260"/>
      <c r="F203" s="281" t="s">
        <v>44</v>
      </c>
      <c r="G203" s="260"/>
      <c r="H203" s="391" t="s">
        <v>1780</v>
      </c>
      <c r="I203" s="391"/>
      <c r="J203" s="391"/>
      <c r="K203" s="306"/>
    </row>
    <row r="204" spans="2:11" s="1" customFormat="1" ht="15" customHeight="1">
      <c r="B204" s="283"/>
      <c r="C204" s="260"/>
      <c r="D204" s="260"/>
      <c r="E204" s="260"/>
      <c r="F204" s="281" t="s">
        <v>45</v>
      </c>
      <c r="G204" s="260"/>
      <c r="H204" s="391" t="s">
        <v>1781</v>
      </c>
      <c r="I204" s="391"/>
      <c r="J204" s="391"/>
      <c r="K204" s="306"/>
    </row>
    <row r="205" spans="2:11" s="1" customFormat="1" ht="15" customHeight="1">
      <c r="B205" s="283"/>
      <c r="C205" s="260"/>
      <c r="D205" s="260"/>
      <c r="E205" s="260"/>
      <c r="F205" s="281" t="s">
        <v>48</v>
      </c>
      <c r="G205" s="260"/>
      <c r="H205" s="391" t="s">
        <v>1782</v>
      </c>
      <c r="I205" s="391"/>
      <c r="J205" s="391"/>
      <c r="K205" s="306"/>
    </row>
    <row r="206" spans="2:11" s="1" customFormat="1" ht="15" customHeight="1">
      <c r="B206" s="283"/>
      <c r="C206" s="260"/>
      <c r="D206" s="260"/>
      <c r="E206" s="260"/>
      <c r="F206" s="281" t="s">
        <v>46</v>
      </c>
      <c r="G206" s="260"/>
      <c r="H206" s="391" t="s">
        <v>1783</v>
      </c>
      <c r="I206" s="391"/>
      <c r="J206" s="391"/>
      <c r="K206" s="306"/>
    </row>
    <row r="207" spans="2:11" s="1" customFormat="1" ht="15" customHeight="1">
      <c r="B207" s="283"/>
      <c r="C207" s="260"/>
      <c r="D207" s="260"/>
      <c r="E207" s="260"/>
      <c r="F207" s="281" t="s">
        <v>47</v>
      </c>
      <c r="G207" s="260"/>
      <c r="H207" s="391" t="s">
        <v>1784</v>
      </c>
      <c r="I207" s="391"/>
      <c r="J207" s="391"/>
      <c r="K207" s="306"/>
    </row>
    <row r="208" spans="2:11" s="1" customFormat="1" ht="15" customHeight="1">
      <c r="B208" s="283"/>
      <c r="C208" s="260"/>
      <c r="D208" s="260"/>
      <c r="E208" s="260"/>
      <c r="F208" s="281"/>
      <c r="G208" s="260"/>
      <c r="H208" s="260"/>
      <c r="I208" s="260"/>
      <c r="J208" s="260"/>
      <c r="K208" s="306"/>
    </row>
    <row r="209" spans="2:11" s="1" customFormat="1" ht="15" customHeight="1">
      <c r="B209" s="283"/>
      <c r="C209" s="260" t="s">
        <v>1723</v>
      </c>
      <c r="D209" s="260"/>
      <c r="E209" s="260"/>
      <c r="F209" s="281" t="s">
        <v>80</v>
      </c>
      <c r="G209" s="260"/>
      <c r="H209" s="391" t="s">
        <v>1785</v>
      </c>
      <c r="I209" s="391"/>
      <c r="J209" s="391"/>
      <c r="K209" s="306"/>
    </row>
    <row r="210" spans="2:11" s="1" customFormat="1" ht="15" customHeight="1">
      <c r="B210" s="283"/>
      <c r="C210" s="260"/>
      <c r="D210" s="260"/>
      <c r="E210" s="260"/>
      <c r="F210" s="281" t="s">
        <v>1619</v>
      </c>
      <c r="G210" s="260"/>
      <c r="H210" s="391" t="s">
        <v>1620</v>
      </c>
      <c r="I210" s="391"/>
      <c r="J210" s="391"/>
      <c r="K210" s="306"/>
    </row>
    <row r="211" spans="2:11" s="1" customFormat="1" ht="15" customHeight="1">
      <c r="B211" s="283"/>
      <c r="C211" s="260"/>
      <c r="D211" s="260"/>
      <c r="E211" s="260"/>
      <c r="F211" s="281" t="s">
        <v>1617</v>
      </c>
      <c r="G211" s="260"/>
      <c r="H211" s="391" t="s">
        <v>1786</v>
      </c>
      <c r="I211" s="391"/>
      <c r="J211" s="391"/>
      <c r="K211" s="306"/>
    </row>
    <row r="212" spans="2:11" s="1" customFormat="1" ht="15" customHeight="1">
      <c r="B212" s="330"/>
      <c r="C212" s="260"/>
      <c r="D212" s="260"/>
      <c r="E212" s="260"/>
      <c r="F212" s="281" t="s">
        <v>1621</v>
      </c>
      <c r="G212" s="319"/>
      <c r="H212" s="392" t="s">
        <v>1622</v>
      </c>
      <c r="I212" s="392"/>
      <c r="J212" s="392"/>
      <c r="K212" s="331"/>
    </row>
    <row r="213" spans="2:11" s="1" customFormat="1" ht="15" customHeight="1">
      <c r="B213" s="330"/>
      <c r="C213" s="260"/>
      <c r="D213" s="260"/>
      <c r="E213" s="260"/>
      <c r="F213" s="281" t="s">
        <v>1560</v>
      </c>
      <c r="G213" s="319"/>
      <c r="H213" s="392" t="s">
        <v>1787</v>
      </c>
      <c r="I213" s="392"/>
      <c r="J213" s="392"/>
      <c r="K213" s="331"/>
    </row>
    <row r="214" spans="2:11" s="1" customFormat="1" ht="15" customHeight="1">
      <c r="B214" s="330"/>
      <c r="C214" s="260"/>
      <c r="D214" s="260"/>
      <c r="E214" s="260"/>
      <c r="F214" s="281"/>
      <c r="G214" s="319"/>
      <c r="H214" s="310"/>
      <c r="I214" s="310"/>
      <c r="J214" s="310"/>
      <c r="K214" s="331"/>
    </row>
    <row r="215" spans="2:11" s="1" customFormat="1" ht="15" customHeight="1">
      <c r="B215" s="330"/>
      <c r="C215" s="260" t="s">
        <v>1747</v>
      </c>
      <c r="D215" s="260"/>
      <c r="E215" s="260"/>
      <c r="F215" s="281">
        <v>1</v>
      </c>
      <c r="G215" s="319"/>
      <c r="H215" s="392" t="s">
        <v>1788</v>
      </c>
      <c r="I215" s="392"/>
      <c r="J215" s="392"/>
      <c r="K215" s="331"/>
    </row>
    <row r="216" spans="2:11" s="1" customFormat="1" ht="15" customHeight="1">
      <c r="B216" s="330"/>
      <c r="C216" s="260"/>
      <c r="D216" s="260"/>
      <c r="E216" s="260"/>
      <c r="F216" s="281">
        <v>2</v>
      </c>
      <c r="G216" s="319"/>
      <c r="H216" s="392" t="s">
        <v>1789</v>
      </c>
      <c r="I216" s="392"/>
      <c r="J216" s="392"/>
      <c r="K216" s="331"/>
    </row>
    <row r="217" spans="2:11" s="1" customFormat="1" ht="15" customHeight="1">
      <c r="B217" s="330"/>
      <c r="C217" s="260"/>
      <c r="D217" s="260"/>
      <c r="E217" s="260"/>
      <c r="F217" s="281">
        <v>3</v>
      </c>
      <c r="G217" s="319"/>
      <c r="H217" s="392" t="s">
        <v>1790</v>
      </c>
      <c r="I217" s="392"/>
      <c r="J217" s="392"/>
      <c r="K217" s="331"/>
    </row>
    <row r="218" spans="2:11" s="1" customFormat="1" ht="15" customHeight="1">
      <c r="B218" s="330"/>
      <c r="C218" s="260"/>
      <c r="D218" s="260"/>
      <c r="E218" s="260"/>
      <c r="F218" s="281">
        <v>4</v>
      </c>
      <c r="G218" s="319"/>
      <c r="H218" s="392" t="s">
        <v>1791</v>
      </c>
      <c r="I218" s="392"/>
      <c r="J218" s="392"/>
      <c r="K218" s="331"/>
    </row>
    <row r="219" spans="2:11" s="1" customFormat="1" ht="12.75" customHeight="1">
      <c r="B219" s="332"/>
      <c r="C219" s="333"/>
      <c r="D219" s="333"/>
      <c r="E219" s="333"/>
      <c r="F219" s="333"/>
      <c r="G219" s="333"/>
      <c r="H219" s="333"/>
      <c r="I219" s="333"/>
      <c r="J219" s="333"/>
      <c r="K219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01.1 - SO 01.1 - ETAPA...</vt:lpstr>
      <vt:lpstr>Pokyny pro vyplnění</vt:lpstr>
      <vt:lpstr>'Rekapitulace stavby'!Názvy_tisku</vt:lpstr>
      <vt:lpstr>'SO 01.1 - SO 01.1 - ETAPA...'!Názvy_tisku</vt:lpstr>
      <vt:lpstr>'Pokyny pro vyplnění'!Oblast_tisku</vt:lpstr>
      <vt:lpstr>'Rekapitulace stavby'!Oblast_tisku</vt:lpstr>
      <vt:lpstr>'SO 01.1 - SO 01.1 - ETAPA...'!Oblast_tisku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2025-01-31T14:20:48Z</dcterms:created>
  <dcterms:modified xsi:type="dcterms:W3CDTF">2025-02-01T08:03:52Z</dcterms:modified>
</cp:coreProperties>
</file>