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rkubicova\Desktop\Veřejné zakázky Karviná 2025\II Podlimitka Dodávka a výměna filtrů klimatizačních zařízení II\Zadávací dokumentace\"/>
    </mc:Choice>
  </mc:AlternateContent>
  <xr:revisionPtr revIDLastSave="0" documentId="13_ncr:1_{780ACE51-6FCE-4392-99F6-B0924A66E090}" xr6:coauthVersionLast="47" xr6:coauthVersionMax="47" xr10:uidLastSave="{00000000-0000-0000-0000-000000000000}"/>
  <bookViews>
    <workbookView xWindow="-98" yWindow="-98" windowWidth="19396" windowHeight="11475" tabRatio="500" xr2:uid="{00000000-000D-0000-FFFF-FFFF00000000}"/>
  </bookViews>
  <sheets>
    <sheet name="filtry Karviná I.,II." sheetId="1" r:id="rId1"/>
    <sheet name="filtry Karviná III." sheetId="2" r:id="rId2"/>
    <sheet name="filtry Orlová I.,II.,III" sheetId="3" r:id="rId3"/>
    <sheet name="výměna filtrů" sheetId="4" r:id="rId4"/>
    <sheet name="dodávka a výměna celkem" sheetId="5" r:id="rId5"/>
  </sheets>
  <definedNames>
    <definedName name="_xlnm._FilterDatabase" localSheetId="0" hidden="1">'filtry Karviná I.,II.'!$A$5:$K$84</definedName>
    <definedName name="_xlnm._FilterDatabase" localSheetId="2" hidden="1">'filtry Orlová I.,II.,III'!$B$8:$E$8</definedName>
    <definedName name="Excel_BuiltIn__FilterDatabase" localSheetId="0">'filtry Karviná I.,II.'!$A$5:$K$60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O30" i="3" l="1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O22" i="3"/>
  <c r="Q22" i="3" s="1"/>
  <c r="O21" i="3"/>
  <c r="Q21" i="3" s="1"/>
  <c r="O16" i="3"/>
  <c r="Q16" i="3" s="1"/>
  <c r="P30" i="3" l="1"/>
  <c r="P29" i="3"/>
  <c r="P28" i="3"/>
  <c r="P27" i="3"/>
  <c r="P26" i="3"/>
  <c r="P25" i="3"/>
  <c r="P24" i="3"/>
  <c r="P23" i="3"/>
  <c r="P22" i="3"/>
  <c r="P21" i="3"/>
  <c r="P16" i="3"/>
  <c r="U12" i="2"/>
  <c r="U44" i="2"/>
  <c r="D118" i="4"/>
  <c r="C118" i="4"/>
  <c r="H116" i="4"/>
  <c r="J116" i="4" s="1"/>
  <c r="I116" i="4" s="1"/>
  <c r="G116" i="4"/>
  <c r="F116" i="4"/>
  <c r="E116" i="4" s="1"/>
  <c r="H106" i="4"/>
  <c r="J106" i="4" s="1"/>
  <c r="I106" i="4" s="1"/>
  <c r="G106" i="4"/>
  <c r="F106" i="4"/>
  <c r="E106" i="4" s="1"/>
  <c r="H90" i="4"/>
  <c r="J90" i="4" s="1"/>
  <c r="I90" i="4" s="1"/>
  <c r="G90" i="4"/>
  <c r="F90" i="4"/>
  <c r="E90" i="4" s="1"/>
  <c r="H76" i="4"/>
  <c r="G76" i="4"/>
  <c r="F76" i="4"/>
  <c r="E76" i="4" s="1"/>
  <c r="H68" i="4"/>
  <c r="J68" i="4" s="1"/>
  <c r="I68" i="4" s="1"/>
  <c r="G68" i="4"/>
  <c r="F68" i="4"/>
  <c r="E68" i="4" s="1"/>
  <c r="H54" i="4"/>
  <c r="J54" i="4" s="1"/>
  <c r="I54" i="4" s="1"/>
  <c r="G54" i="4"/>
  <c r="F54" i="4"/>
  <c r="E54" i="4"/>
  <c r="H46" i="4"/>
  <c r="J46" i="4" s="1"/>
  <c r="I46" i="4" s="1"/>
  <c r="G46" i="4"/>
  <c r="F46" i="4"/>
  <c r="E46" i="4" s="1"/>
  <c r="H39" i="4"/>
  <c r="J39" i="4" s="1"/>
  <c r="I39" i="4" s="1"/>
  <c r="G39" i="4"/>
  <c r="F39" i="4"/>
  <c r="E39" i="4" s="1"/>
  <c r="H23" i="4"/>
  <c r="J23" i="4" s="1"/>
  <c r="I23" i="4" s="1"/>
  <c r="G23" i="4"/>
  <c r="F23" i="4"/>
  <c r="E23" i="4" s="1"/>
  <c r="H11" i="4"/>
  <c r="G11" i="4"/>
  <c r="F11" i="4"/>
  <c r="E11" i="4"/>
  <c r="L46" i="3"/>
  <c r="J46" i="3"/>
  <c r="C33" i="5" s="1"/>
  <c r="U44" i="3"/>
  <c r="V44" i="3" s="1"/>
  <c r="X44" i="3" s="1"/>
  <c r="W44" i="3" s="1"/>
  <c r="N44" i="3"/>
  <c r="M44" i="3" s="1"/>
  <c r="U43" i="3"/>
  <c r="N43" i="3"/>
  <c r="M43" i="3" s="1"/>
  <c r="U41" i="3"/>
  <c r="N41" i="3"/>
  <c r="M41" i="3" s="1"/>
  <c r="U40" i="3"/>
  <c r="V40" i="3" s="1"/>
  <c r="X40" i="3" s="1"/>
  <c r="W40" i="3" s="1"/>
  <c r="N40" i="3"/>
  <c r="M40" i="3" s="1"/>
  <c r="U38" i="3"/>
  <c r="N38" i="3"/>
  <c r="M38" i="3" s="1"/>
  <c r="U37" i="3"/>
  <c r="V37" i="3" s="1"/>
  <c r="X37" i="3" s="1"/>
  <c r="W37" i="3" s="1"/>
  <c r="N37" i="3"/>
  <c r="M37" i="3" s="1"/>
  <c r="U36" i="3"/>
  <c r="V36" i="3" s="1"/>
  <c r="X36" i="3" s="1"/>
  <c r="W36" i="3" s="1"/>
  <c r="N36" i="3"/>
  <c r="M36" i="3" s="1"/>
  <c r="U35" i="3"/>
  <c r="V35" i="3" s="1"/>
  <c r="X35" i="3" s="1"/>
  <c r="W35" i="3" s="1"/>
  <c r="N35" i="3"/>
  <c r="M35" i="3" s="1"/>
  <c r="U34" i="3"/>
  <c r="V34" i="3" s="1"/>
  <c r="X34" i="3" s="1"/>
  <c r="W34" i="3" s="1"/>
  <c r="N34" i="3"/>
  <c r="M34" i="3" s="1"/>
  <c r="U33" i="3"/>
  <c r="N33" i="3"/>
  <c r="M33" i="3"/>
  <c r="U32" i="3"/>
  <c r="N32" i="3"/>
  <c r="M32" i="3" s="1"/>
  <c r="R30" i="3"/>
  <c r="T30" i="3" s="1"/>
  <c r="N30" i="3"/>
  <c r="M30" i="3" s="1"/>
  <c r="R29" i="3"/>
  <c r="T29" i="3" s="1"/>
  <c r="S29" i="3"/>
  <c r="N29" i="3"/>
  <c r="M29" i="3" s="1"/>
  <c r="R28" i="3"/>
  <c r="T28" i="3" s="1"/>
  <c r="N28" i="3"/>
  <c r="M28" i="3" s="1"/>
  <c r="R27" i="3"/>
  <c r="T27" i="3" s="1"/>
  <c r="N27" i="3"/>
  <c r="M27" i="3"/>
  <c r="R26" i="3"/>
  <c r="N26" i="3"/>
  <c r="M26" i="3"/>
  <c r="R25" i="3"/>
  <c r="T25" i="3" s="1"/>
  <c r="S25" i="3" s="1"/>
  <c r="N25" i="3"/>
  <c r="M25" i="3" s="1"/>
  <c r="R24" i="3"/>
  <c r="T24" i="3" s="1"/>
  <c r="N24" i="3"/>
  <c r="M24" i="3" s="1"/>
  <c r="R23" i="3"/>
  <c r="N23" i="3"/>
  <c r="M23" i="3" s="1"/>
  <c r="R22" i="3"/>
  <c r="T22" i="3" s="1"/>
  <c r="N22" i="3"/>
  <c r="M22" i="3" s="1"/>
  <c r="R21" i="3"/>
  <c r="T21" i="3" s="1"/>
  <c r="S21" i="3" s="1"/>
  <c r="N21" i="3"/>
  <c r="M21" i="3" s="1"/>
  <c r="U19" i="3"/>
  <c r="V19" i="3" s="1"/>
  <c r="X19" i="3" s="1"/>
  <c r="W19" i="3" s="1"/>
  <c r="N19" i="3"/>
  <c r="M19" i="3" s="1"/>
  <c r="V18" i="3"/>
  <c r="U18" i="3"/>
  <c r="N18" i="3"/>
  <c r="M18" i="3" s="1"/>
  <c r="R16" i="3"/>
  <c r="T16" i="3" s="1"/>
  <c r="N16" i="3"/>
  <c r="M16" i="3" s="1"/>
  <c r="O13" i="3"/>
  <c r="N13" i="3"/>
  <c r="M13" i="3" s="1"/>
  <c r="O12" i="3"/>
  <c r="N12" i="3"/>
  <c r="M12" i="3"/>
  <c r="O11" i="3"/>
  <c r="Q11" i="3" s="1"/>
  <c r="P11" i="3" s="1"/>
  <c r="N11" i="3"/>
  <c r="M11" i="3" s="1"/>
  <c r="O10" i="3"/>
  <c r="R10" i="3" s="1"/>
  <c r="N10" i="3"/>
  <c r="M10" i="3" s="1"/>
  <c r="N54" i="2"/>
  <c r="D54" i="2"/>
  <c r="C13" i="5" s="1"/>
  <c r="Q52" i="2"/>
  <c r="T52" i="2" s="1"/>
  <c r="V52" i="2" s="1"/>
  <c r="U52" i="2" s="1"/>
  <c r="P52" i="2"/>
  <c r="O52" i="2" s="1"/>
  <c r="Q51" i="2"/>
  <c r="T51" i="2" s="1"/>
  <c r="V51" i="2" s="1"/>
  <c r="U51" i="2" s="1"/>
  <c r="P51" i="2"/>
  <c r="O51" i="2" s="1"/>
  <c r="Q50" i="2"/>
  <c r="T50" i="2" s="1"/>
  <c r="V50" i="2" s="1"/>
  <c r="U50" i="2" s="1"/>
  <c r="P50" i="2"/>
  <c r="O50" i="2"/>
  <c r="Q49" i="2"/>
  <c r="T49" i="2" s="1"/>
  <c r="V49" i="2" s="1"/>
  <c r="U49" i="2" s="1"/>
  <c r="P49" i="2"/>
  <c r="O49" i="2" s="1"/>
  <c r="Q48" i="2"/>
  <c r="T48" i="2" s="1"/>
  <c r="V48" i="2" s="1"/>
  <c r="U48" i="2" s="1"/>
  <c r="P48" i="2"/>
  <c r="O48" i="2" s="1"/>
  <c r="Q47" i="2"/>
  <c r="T47" i="2" s="1"/>
  <c r="V47" i="2" s="1"/>
  <c r="U47" i="2" s="1"/>
  <c r="P47" i="2"/>
  <c r="O47" i="2"/>
  <c r="Q46" i="2"/>
  <c r="T46" i="2" s="1"/>
  <c r="V46" i="2" s="1"/>
  <c r="U46" i="2" s="1"/>
  <c r="P46" i="2"/>
  <c r="O46" i="2" s="1"/>
  <c r="Q45" i="2"/>
  <c r="T45" i="2" s="1"/>
  <c r="V45" i="2" s="1"/>
  <c r="U45" i="2" s="1"/>
  <c r="P45" i="2"/>
  <c r="O45" i="2" s="1"/>
  <c r="Q44" i="2"/>
  <c r="T44" i="2" s="1"/>
  <c r="V44" i="2" s="1"/>
  <c r="P44" i="2"/>
  <c r="O44" i="2" s="1"/>
  <c r="Q43" i="2"/>
  <c r="T43" i="2" s="1"/>
  <c r="V43" i="2" s="1"/>
  <c r="U43" i="2" s="1"/>
  <c r="P43" i="2"/>
  <c r="O43" i="2" s="1"/>
  <c r="Q42" i="2"/>
  <c r="T42" i="2" s="1"/>
  <c r="V42" i="2" s="1"/>
  <c r="U42" i="2" s="1"/>
  <c r="P42" i="2"/>
  <c r="O42" i="2" s="1"/>
  <c r="T41" i="2"/>
  <c r="V41" i="2" s="1"/>
  <c r="U41" i="2" s="1"/>
  <c r="Q41" i="2"/>
  <c r="S41" i="2" s="1"/>
  <c r="R41" i="2" s="1"/>
  <c r="P41" i="2"/>
  <c r="O41" i="2" s="1"/>
  <c r="Q40" i="2"/>
  <c r="T40" i="2" s="1"/>
  <c r="V40" i="2" s="1"/>
  <c r="U40" i="2" s="1"/>
  <c r="P40" i="2"/>
  <c r="O40" i="2" s="1"/>
  <c r="Q39" i="2"/>
  <c r="T39" i="2" s="1"/>
  <c r="V39" i="2" s="1"/>
  <c r="U39" i="2" s="1"/>
  <c r="P39" i="2"/>
  <c r="O39" i="2" s="1"/>
  <c r="S38" i="2"/>
  <c r="R38" i="2" s="1"/>
  <c r="Q38" i="2"/>
  <c r="T38" i="2" s="1"/>
  <c r="V38" i="2" s="1"/>
  <c r="U38" i="2" s="1"/>
  <c r="P38" i="2"/>
  <c r="O38" i="2" s="1"/>
  <c r="S37" i="2"/>
  <c r="R37" i="2" s="1"/>
  <c r="Q37" i="2"/>
  <c r="T37" i="2" s="1"/>
  <c r="V37" i="2" s="1"/>
  <c r="U37" i="2" s="1"/>
  <c r="P37" i="2"/>
  <c r="O37" i="2" s="1"/>
  <c r="Q36" i="2"/>
  <c r="T36" i="2" s="1"/>
  <c r="V36" i="2" s="1"/>
  <c r="U36" i="2" s="1"/>
  <c r="P36" i="2"/>
  <c r="O36" i="2" s="1"/>
  <c r="Q35" i="2"/>
  <c r="T35" i="2" s="1"/>
  <c r="V35" i="2" s="1"/>
  <c r="U35" i="2" s="1"/>
  <c r="P35" i="2"/>
  <c r="O35" i="2" s="1"/>
  <c r="Q34" i="2"/>
  <c r="T34" i="2" s="1"/>
  <c r="V34" i="2" s="1"/>
  <c r="U34" i="2" s="1"/>
  <c r="P34" i="2"/>
  <c r="O34" i="2" s="1"/>
  <c r="Q33" i="2"/>
  <c r="S33" i="2" s="1"/>
  <c r="R33" i="2" s="1"/>
  <c r="P33" i="2"/>
  <c r="O33" i="2" s="1"/>
  <c r="Q32" i="2"/>
  <c r="T32" i="2" s="1"/>
  <c r="V32" i="2" s="1"/>
  <c r="U32" i="2" s="1"/>
  <c r="P32" i="2"/>
  <c r="O32" i="2" s="1"/>
  <c r="Q31" i="2"/>
  <c r="T31" i="2" s="1"/>
  <c r="V31" i="2" s="1"/>
  <c r="U31" i="2" s="1"/>
  <c r="P31" i="2"/>
  <c r="O31" i="2" s="1"/>
  <c r="S30" i="2"/>
  <c r="R30" i="2" s="1"/>
  <c r="Q30" i="2"/>
  <c r="T30" i="2" s="1"/>
  <c r="V30" i="2" s="1"/>
  <c r="U30" i="2" s="1"/>
  <c r="P30" i="2"/>
  <c r="O30" i="2"/>
  <c r="Q29" i="2"/>
  <c r="T29" i="2" s="1"/>
  <c r="V29" i="2" s="1"/>
  <c r="U29" i="2" s="1"/>
  <c r="P29" i="2"/>
  <c r="O29" i="2" s="1"/>
  <c r="Q28" i="2"/>
  <c r="T28" i="2" s="1"/>
  <c r="V28" i="2" s="1"/>
  <c r="U28" i="2" s="1"/>
  <c r="P28" i="2"/>
  <c r="O28" i="2" s="1"/>
  <c r="Q27" i="2"/>
  <c r="T27" i="2" s="1"/>
  <c r="V27" i="2" s="1"/>
  <c r="U27" i="2" s="1"/>
  <c r="P27" i="2"/>
  <c r="O27" i="2" s="1"/>
  <c r="Q26" i="2"/>
  <c r="T26" i="2" s="1"/>
  <c r="V26" i="2" s="1"/>
  <c r="U26" i="2" s="1"/>
  <c r="P26" i="2"/>
  <c r="O26" i="2" s="1"/>
  <c r="Q25" i="2"/>
  <c r="T25" i="2" s="1"/>
  <c r="V25" i="2" s="1"/>
  <c r="U25" i="2" s="1"/>
  <c r="P25" i="2"/>
  <c r="O25" i="2" s="1"/>
  <c r="Q24" i="2"/>
  <c r="T24" i="2" s="1"/>
  <c r="V24" i="2" s="1"/>
  <c r="U24" i="2" s="1"/>
  <c r="P24" i="2"/>
  <c r="O24" i="2" s="1"/>
  <c r="Q23" i="2"/>
  <c r="T23" i="2" s="1"/>
  <c r="V23" i="2" s="1"/>
  <c r="U23" i="2" s="1"/>
  <c r="P23" i="2"/>
  <c r="O23" i="2" s="1"/>
  <c r="Q22" i="2"/>
  <c r="T22" i="2" s="1"/>
  <c r="V22" i="2" s="1"/>
  <c r="U22" i="2" s="1"/>
  <c r="P22" i="2"/>
  <c r="O22" i="2"/>
  <c r="T21" i="2"/>
  <c r="V21" i="2" s="1"/>
  <c r="U21" i="2" s="1"/>
  <c r="Q21" i="2"/>
  <c r="S21" i="2" s="1"/>
  <c r="R21" i="2" s="1"/>
  <c r="P21" i="2"/>
  <c r="O21" i="2" s="1"/>
  <c r="Q20" i="2"/>
  <c r="T20" i="2" s="1"/>
  <c r="V20" i="2" s="1"/>
  <c r="U20" i="2" s="1"/>
  <c r="P20" i="2"/>
  <c r="O20" i="2" s="1"/>
  <c r="Q19" i="2"/>
  <c r="T19" i="2" s="1"/>
  <c r="V19" i="2" s="1"/>
  <c r="U19" i="2" s="1"/>
  <c r="P19" i="2"/>
  <c r="O19" i="2"/>
  <c r="S18" i="2"/>
  <c r="R18" i="2" s="1"/>
  <c r="Q18" i="2"/>
  <c r="T18" i="2" s="1"/>
  <c r="V18" i="2" s="1"/>
  <c r="U18" i="2" s="1"/>
  <c r="P18" i="2"/>
  <c r="O18" i="2" s="1"/>
  <c r="Q17" i="2"/>
  <c r="T17" i="2" s="1"/>
  <c r="V17" i="2" s="1"/>
  <c r="U17" i="2" s="1"/>
  <c r="P17" i="2"/>
  <c r="O17" i="2" s="1"/>
  <c r="Q16" i="2"/>
  <c r="T16" i="2" s="1"/>
  <c r="V16" i="2" s="1"/>
  <c r="U16" i="2" s="1"/>
  <c r="P16" i="2"/>
  <c r="O16" i="2" s="1"/>
  <c r="Q15" i="2"/>
  <c r="T15" i="2" s="1"/>
  <c r="V15" i="2" s="1"/>
  <c r="U15" i="2" s="1"/>
  <c r="P15" i="2"/>
  <c r="O15" i="2" s="1"/>
  <c r="Q14" i="2"/>
  <c r="T14" i="2" s="1"/>
  <c r="V14" i="2" s="1"/>
  <c r="U14" i="2" s="1"/>
  <c r="P14" i="2"/>
  <c r="O14" i="2" s="1"/>
  <c r="S13" i="2"/>
  <c r="R13" i="2" s="1"/>
  <c r="Q13" i="2"/>
  <c r="T13" i="2" s="1"/>
  <c r="V13" i="2" s="1"/>
  <c r="U13" i="2" s="1"/>
  <c r="P13" i="2"/>
  <c r="O13" i="2" s="1"/>
  <c r="Q12" i="2"/>
  <c r="T12" i="2" s="1"/>
  <c r="V12" i="2" s="1"/>
  <c r="P12" i="2"/>
  <c r="O12" i="2" s="1"/>
  <c r="Q11" i="2"/>
  <c r="T11" i="2" s="1"/>
  <c r="V11" i="2" s="1"/>
  <c r="U11" i="2" s="1"/>
  <c r="P11" i="2"/>
  <c r="O11" i="2" s="1"/>
  <c r="Q10" i="2"/>
  <c r="T10" i="2" s="1"/>
  <c r="V10" i="2" s="1"/>
  <c r="U10" i="2" s="1"/>
  <c r="P10" i="2"/>
  <c r="O10" i="2"/>
  <c r="T9" i="2"/>
  <c r="V9" i="2" s="1"/>
  <c r="U9" i="2" s="1"/>
  <c r="S9" i="2"/>
  <c r="R9" i="2" s="1"/>
  <c r="Q9" i="2"/>
  <c r="P9" i="2"/>
  <c r="O9" i="2" s="1"/>
  <c r="Q8" i="2"/>
  <c r="T8" i="2" s="1"/>
  <c r="P8" i="2"/>
  <c r="O8" i="2" s="1"/>
  <c r="I84" i="1"/>
  <c r="L83" i="1"/>
  <c r="M83" i="1" s="1"/>
  <c r="O83" i="1" s="1"/>
  <c r="N83" i="1" s="1"/>
  <c r="K83" i="1"/>
  <c r="J83" i="1" s="1"/>
  <c r="L82" i="1"/>
  <c r="M82" i="1" s="1"/>
  <c r="O82" i="1" s="1"/>
  <c r="N82" i="1" s="1"/>
  <c r="K82" i="1"/>
  <c r="J82" i="1" s="1"/>
  <c r="M81" i="1"/>
  <c r="O81" i="1" s="1"/>
  <c r="N81" i="1" s="1"/>
  <c r="L81" i="1"/>
  <c r="K81" i="1"/>
  <c r="J81" i="1" s="1"/>
  <c r="L80" i="1"/>
  <c r="M80" i="1" s="1"/>
  <c r="O80" i="1" s="1"/>
  <c r="N80" i="1" s="1"/>
  <c r="K80" i="1"/>
  <c r="J80" i="1" s="1"/>
  <c r="M79" i="1"/>
  <c r="O79" i="1" s="1"/>
  <c r="N79" i="1" s="1"/>
  <c r="L79" i="1"/>
  <c r="K79" i="1"/>
  <c r="J79" i="1" s="1"/>
  <c r="L78" i="1"/>
  <c r="M78" i="1" s="1"/>
  <c r="O78" i="1" s="1"/>
  <c r="N78" i="1" s="1"/>
  <c r="K78" i="1"/>
  <c r="J78" i="1"/>
  <c r="L77" i="1"/>
  <c r="M77" i="1" s="1"/>
  <c r="O77" i="1" s="1"/>
  <c r="N77" i="1" s="1"/>
  <c r="K77" i="1"/>
  <c r="J77" i="1" s="1"/>
  <c r="L76" i="1"/>
  <c r="K76" i="1"/>
  <c r="J76" i="1" s="1"/>
  <c r="L75" i="1"/>
  <c r="M75" i="1" s="1"/>
  <c r="O75" i="1" s="1"/>
  <c r="N75" i="1" s="1"/>
  <c r="K75" i="1"/>
  <c r="J75" i="1" s="1"/>
  <c r="L74" i="1"/>
  <c r="M74" i="1" s="1"/>
  <c r="O74" i="1" s="1"/>
  <c r="N74" i="1" s="1"/>
  <c r="K74" i="1"/>
  <c r="J74" i="1" s="1"/>
  <c r="L73" i="1"/>
  <c r="M73" i="1" s="1"/>
  <c r="O73" i="1" s="1"/>
  <c r="N73" i="1" s="1"/>
  <c r="K73" i="1"/>
  <c r="J73" i="1" s="1"/>
  <c r="M72" i="1"/>
  <c r="O72" i="1" s="1"/>
  <c r="N72" i="1" s="1"/>
  <c r="L72" i="1"/>
  <c r="K72" i="1"/>
  <c r="J72" i="1" s="1"/>
  <c r="M71" i="1"/>
  <c r="O71" i="1" s="1"/>
  <c r="N71" i="1" s="1"/>
  <c r="L71" i="1"/>
  <c r="K71" i="1"/>
  <c r="J71" i="1" s="1"/>
  <c r="L70" i="1"/>
  <c r="M70" i="1" s="1"/>
  <c r="O70" i="1" s="1"/>
  <c r="N70" i="1" s="1"/>
  <c r="K70" i="1"/>
  <c r="J70" i="1" s="1"/>
  <c r="L69" i="1"/>
  <c r="M69" i="1" s="1"/>
  <c r="O69" i="1" s="1"/>
  <c r="N69" i="1" s="1"/>
  <c r="K69" i="1"/>
  <c r="J69" i="1" s="1"/>
  <c r="L68" i="1"/>
  <c r="K68" i="1"/>
  <c r="J68" i="1" s="1"/>
  <c r="L67" i="1"/>
  <c r="M67" i="1" s="1"/>
  <c r="O67" i="1" s="1"/>
  <c r="N67" i="1" s="1"/>
  <c r="K67" i="1"/>
  <c r="J67" i="1" s="1"/>
  <c r="L66" i="1"/>
  <c r="M66" i="1" s="1"/>
  <c r="O66" i="1" s="1"/>
  <c r="N66" i="1" s="1"/>
  <c r="K66" i="1"/>
  <c r="J66" i="1" s="1"/>
  <c r="M65" i="1"/>
  <c r="O65" i="1" s="1"/>
  <c r="N65" i="1" s="1"/>
  <c r="L65" i="1"/>
  <c r="K65" i="1"/>
  <c r="J65" i="1" s="1"/>
  <c r="L64" i="1"/>
  <c r="M64" i="1" s="1"/>
  <c r="O64" i="1" s="1"/>
  <c r="N64" i="1" s="1"/>
  <c r="K64" i="1"/>
  <c r="J64" i="1" s="1"/>
  <c r="M63" i="1"/>
  <c r="O63" i="1" s="1"/>
  <c r="N63" i="1" s="1"/>
  <c r="L63" i="1"/>
  <c r="K63" i="1"/>
  <c r="J63" i="1"/>
  <c r="L62" i="1"/>
  <c r="M62" i="1" s="1"/>
  <c r="O62" i="1" s="1"/>
  <c r="N62" i="1" s="1"/>
  <c r="K62" i="1"/>
  <c r="J62" i="1" s="1"/>
  <c r="L61" i="1"/>
  <c r="K61" i="1"/>
  <c r="J61" i="1" s="1"/>
  <c r="L60" i="1"/>
  <c r="K60" i="1"/>
  <c r="J60" i="1"/>
  <c r="L59" i="1"/>
  <c r="M59" i="1" s="1"/>
  <c r="O59" i="1" s="1"/>
  <c r="N59" i="1" s="1"/>
  <c r="K59" i="1"/>
  <c r="J59" i="1" s="1"/>
  <c r="L58" i="1"/>
  <c r="M58" i="1" s="1"/>
  <c r="O58" i="1" s="1"/>
  <c r="N58" i="1" s="1"/>
  <c r="K58" i="1"/>
  <c r="J58" i="1" s="1"/>
  <c r="L57" i="1"/>
  <c r="M57" i="1" s="1"/>
  <c r="O57" i="1" s="1"/>
  <c r="N57" i="1" s="1"/>
  <c r="K57" i="1"/>
  <c r="J57" i="1" s="1"/>
  <c r="L56" i="1"/>
  <c r="M56" i="1" s="1"/>
  <c r="O56" i="1" s="1"/>
  <c r="N56" i="1" s="1"/>
  <c r="K56" i="1"/>
  <c r="J56" i="1" s="1"/>
  <c r="M55" i="1"/>
  <c r="O55" i="1" s="1"/>
  <c r="N55" i="1" s="1"/>
  <c r="L55" i="1"/>
  <c r="K55" i="1"/>
  <c r="J55" i="1"/>
  <c r="L54" i="1"/>
  <c r="M54" i="1" s="1"/>
  <c r="O54" i="1" s="1"/>
  <c r="N54" i="1" s="1"/>
  <c r="K54" i="1"/>
  <c r="J54" i="1"/>
  <c r="L53" i="1"/>
  <c r="M53" i="1" s="1"/>
  <c r="O53" i="1" s="1"/>
  <c r="N53" i="1" s="1"/>
  <c r="K53" i="1"/>
  <c r="J53" i="1" s="1"/>
  <c r="L52" i="1"/>
  <c r="K52" i="1"/>
  <c r="J52" i="1" s="1"/>
  <c r="L51" i="1"/>
  <c r="M51" i="1" s="1"/>
  <c r="O51" i="1" s="1"/>
  <c r="N51" i="1" s="1"/>
  <c r="K51" i="1"/>
  <c r="J51" i="1" s="1"/>
  <c r="L50" i="1"/>
  <c r="M50" i="1" s="1"/>
  <c r="O50" i="1" s="1"/>
  <c r="N50" i="1" s="1"/>
  <c r="K50" i="1"/>
  <c r="J50" i="1" s="1"/>
  <c r="L49" i="1"/>
  <c r="M49" i="1" s="1"/>
  <c r="O49" i="1" s="1"/>
  <c r="N49" i="1" s="1"/>
  <c r="K49" i="1"/>
  <c r="J49" i="1" s="1"/>
  <c r="L48" i="1"/>
  <c r="M48" i="1" s="1"/>
  <c r="O48" i="1" s="1"/>
  <c r="N48" i="1" s="1"/>
  <c r="K48" i="1"/>
  <c r="J48" i="1" s="1"/>
  <c r="L47" i="1"/>
  <c r="M47" i="1" s="1"/>
  <c r="O47" i="1" s="1"/>
  <c r="N47" i="1" s="1"/>
  <c r="K47" i="1"/>
  <c r="J47" i="1" s="1"/>
  <c r="M46" i="1"/>
  <c r="O46" i="1" s="1"/>
  <c r="N46" i="1" s="1"/>
  <c r="L46" i="1"/>
  <c r="K46" i="1"/>
  <c r="J46" i="1" s="1"/>
  <c r="L45" i="1"/>
  <c r="M45" i="1" s="1"/>
  <c r="O45" i="1" s="1"/>
  <c r="N45" i="1" s="1"/>
  <c r="K45" i="1"/>
  <c r="J45" i="1" s="1"/>
  <c r="L44" i="1"/>
  <c r="K44" i="1"/>
  <c r="J44" i="1" s="1"/>
  <c r="L43" i="1"/>
  <c r="M43" i="1" s="1"/>
  <c r="O43" i="1" s="1"/>
  <c r="N43" i="1" s="1"/>
  <c r="K43" i="1"/>
  <c r="J43" i="1" s="1"/>
  <c r="L42" i="1"/>
  <c r="M42" i="1" s="1"/>
  <c r="O42" i="1" s="1"/>
  <c r="N42" i="1" s="1"/>
  <c r="K42" i="1"/>
  <c r="J42" i="1" s="1"/>
  <c r="M41" i="1"/>
  <c r="O41" i="1" s="1"/>
  <c r="N41" i="1" s="1"/>
  <c r="L41" i="1"/>
  <c r="K41" i="1"/>
  <c r="J41" i="1" s="1"/>
  <c r="L40" i="1"/>
  <c r="M40" i="1" s="1"/>
  <c r="O40" i="1" s="1"/>
  <c r="N40" i="1" s="1"/>
  <c r="K40" i="1"/>
  <c r="J40" i="1" s="1"/>
  <c r="M39" i="1"/>
  <c r="O39" i="1" s="1"/>
  <c r="N39" i="1" s="1"/>
  <c r="L39" i="1"/>
  <c r="K39" i="1"/>
  <c r="J39" i="1"/>
  <c r="L38" i="1"/>
  <c r="M38" i="1" s="1"/>
  <c r="O38" i="1" s="1"/>
  <c r="N38" i="1" s="1"/>
  <c r="K38" i="1"/>
  <c r="J38" i="1" s="1"/>
  <c r="L37" i="1"/>
  <c r="M37" i="1" s="1"/>
  <c r="O37" i="1" s="1"/>
  <c r="N37" i="1" s="1"/>
  <c r="K37" i="1"/>
  <c r="J37" i="1" s="1"/>
  <c r="L36" i="1"/>
  <c r="K36" i="1"/>
  <c r="J36" i="1" s="1"/>
  <c r="L35" i="1"/>
  <c r="M35" i="1" s="1"/>
  <c r="O35" i="1" s="1"/>
  <c r="N35" i="1" s="1"/>
  <c r="K35" i="1"/>
  <c r="J35" i="1" s="1"/>
  <c r="L34" i="1"/>
  <c r="M34" i="1" s="1"/>
  <c r="O34" i="1" s="1"/>
  <c r="N34" i="1" s="1"/>
  <c r="K34" i="1"/>
  <c r="J34" i="1" s="1"/>
  <c r="L33" i="1"/>
  <c r="M33" i="1" s="1"/>
  <c r="O33" i="1" s="1"/>
  <c r="N33" i="1" s="1"/>
  <c r="K33" i="1"/>
  <c r="J33" i="1" s="1"/>
  <c r="L32" i="1"/>
  <c r="M32" i="1" s="1"/>
  <c r="O32" i="1" s="1"/>
  <c r="N32" i="1" s="1"/>
  <c r="K32" i="1"/>
  <c r="J32" i="1" s="1"/>
  <c r="L31" i="1"/>
  <c r="M31" i="1" s="1"/>
  <c r="O31" i="1" s="1"/>
  <c r="N31" i="1" s="1"/>
  <c r="K31" i="1"/>
  <c r="J31" i="1" s="1"/>
  <c r="M30" i="1"/>
  <c r="O30" i="1" s="1"/>
  <c r="N30" i="1" s="1"/>
  <c r="L30" i="1"/>
  <c r="K30" i="1"/>
  <c r="J30" i="1"/>
  <c r="L29" i="1"/>
  <c r="M29" i="1" s="1"/>
  <c r="O29" i="1" s="1"/>
  <c r="N29" i="1" s="1"/>
  <c r="K29" i="1"/>
  <c r="J29" i="1" s="1"/>
  <c r="L28" i="1"/>
  <c r="K28" i="1"/>
  <c r="J28" i="1" s="1"/>
  <c r="L27" i="1"/>
  <c r="M27" i="1" s="1"/>
  <c r="O27" i="1" s="1"/>
  <c r="N27" i="1" s="1"/>
  <c r="K27" i="1"/>
  <c r="J27" i="1" s="1"/>
  <c r="L26" i="1"/>
  <c r="M26" i="1" s="1"/>
  <c r="O26" i="1" s="1"/>
  <c r="N26" i="1" s="1"/>
  <c r="K26" i="1"/>
  <c r="J26" i="1" s="1"/>
  <c r="M25" i="1"/>
  <c r="O25" i="1" s="1"/>
  <c r="N25" i="1" s="1"/>
  <c r="L25" i="1"/>
  <c r="K25" i="1"/>
  <c r="J25" i="1" s="1"/>
  <c r="L24" i="1"/>
  <c r="M24" i="1" s="1"/>
  <c r="O24" i="1" s="1"/>
  <c r="N24" i="1" s="1"/>
  <c r="K24" i="1"/>
  <c r="J24" i="1" s="1"/>
  <c r="M23" i="1"/>
  <c r="O23" i="1" s="1"/>
  <c r="N23" i="1" s="1"/>
  <c r="L23" i="1"/>
  <c r="K23" i="1"/>
  <c r="J23" i="1" s="1"/>
  <c r="L22" i="1"/>
  <c r="M22" i="1" s="1"/>
  <c r="O22" i="1" s="1"/>
  <c r="N22" i="1" s="1"/>
  <c r="K22" i="1"/>
  <c r="J22" i="1" s="1"/>
  <c r="L21" i="1"/>
  <c r="M21" i="1" s="1"/>
  <c r="O21" i="1" s="1"/>
  <c r="N21" i="1" s="1"/>
  <c r="K21" i="1"/>
  <c r="J21" i="1" s="1"/>
  <c r="L20" i="1"/>
  <c r="K20" i="1"/>
  <c r="J20" i="1" s="1"/>
  <c r="L19" i="1"/>
  <c r="M19" i="1" s="1"/>
  <c r="O19" i="1" s="1"/>
  <c r="N19" i="1" s="1"/>
  <c r="K19" i="1"/>
  <c r="J19" i="1" s="1"/>
  <c r="L18" i="1"/>
  <c r="M18" i="1" s="1"/>
  <c r="O18" i="1" s="1"/>
  <c r="N18" i="1" s="1"/>
  <c r="K18" i="1"/>
  <c r="J18" i="1" s="1"/>
  <c r="L17" i="1"/>
  <c r="M17" i="1" s="1"/>
  <c r="O17" i="1" s="1"/>
  <c r="N17" i="1" s="1"/>
  <c r="K17" i="1"/>
  <c r="J17" i="1" s="1"/>
  <c r="L16" i="1"/>
  <c r="M16" i="1" s="1"/>
  <c r="O16" i="1" s="1"/>
  <c r="N16" i="1" s="1"/>
  <c r="K16" i="1"/>
  <c r="J16" i="1" s="1"/>
  <c r="L15" i="1"/>
  <c r="M15" i="1" s="1"/>
  <c r="O15" i="1" s="1"/>
  <c r="N15" i="1" s="1"/>
  <c r="K15" i="1"/>
  <c r="J15" i="1" s="1"/>
  <c r="M14" i="1"/>
  <c r="O14" i="1" s="1"/>
  <c r="N14" i="1" s="1"/>
  <c r="L14" i="1"/>
  <c r="K14" i="1"/>
  <c r="J14" i="1" s="1"/>
  <c r="L13" i="1"/>
  <c r="M13" i="1" s="1"/>
  <c r="O13" i="1" s="1"/>
  <c r="N13" i="1" s="1"/>
  <c r="K13" i="1"/>
  <c r="J13" i="1" s="1"/>
  <c r="L12" i="1"/>
  <c r="K12" i="1"/>
  <c r="J12" i="1"/>
  <c r="L11" i="1"/>
  <c r="M11" i="1" s="1"/>
  <c r="O11" i="1" s="1"/>
  <c r="N11" i="1" s="1"/>
  <c r="K11" i="1"/>
  <c r="J11" i="1" s="1"/>
  <c r="L10" i="1"/>
  <c r="M10" i="1" s="1"/>
  <c r="O10" i="1" s="1"/>
  <c r="N10" i="1" s="1"/>
  <c r="K10" i="1"/>
  <c r="J10" i="1" s="1"/>
  <c r="M9" i="1"/>
  <c r="O9" i="1" s="1"/>
  <c r="N9" i="1" s="1"/>
  <c r="L9" i="1"/>
  <c r="K9" i="1"/>
  <c r="J9" i="1" s="1"/>
  <c r="L8" i="1"/>
  <c r="M8" i="1" s="1"/>
  <c r="O8" i="1" s="1"/>
  <c r="N8" i="1" s="1"/>
  <c r="K8" i="1"/>
  <c r="J8" i="1" s="1"/>
  <c r="M7" i="1"/>
  <c r="O7" i="1" s="1"/>
  <c r="L7" i="1"/>
  <c r="K7" i="1"/>
  <c r="S14" i="2" l="1"/>
  <c r="R14" i="2" s="1"/>
  <c r="S26" i="2"/>
  <c r="R26" i="2" s="1"/>
  <c r="S42" i="2"/>
  <c r="R42" i="2" s="1"/>
  <c r="S49" i="2"/>
  <c r="R49" i="2" s="1"/>
  <c r="T10" i="3"/>
  <c r="T33" i="2"/>
  <c r="V33" i="2" s="1"/>
  <c r="U33" i="2" s="1"/>
  <c r="U46" i="3"/>
  <c r="S29" i="2"/>
  <c r="R29" i="2" s="1"/>
  <c r="S25" i="2"/>
  <c r="R25" i="2" s="1"/>
  <c r="S10" i="2"/>
  <c r="R10" i="2" s="1"/>
  <c r="S45" i="2"/>
  <c r="R45" i="2" s="1"/>
  <c r="R11" i="3"/>
  <c r="T11" i="3" s="1"/>
  <c r="S11" i="3" s="1"/>
  <c r="T26" i="3"/>
  <c r="S26" i="3" s="1"/>
  <c r="G118" i="4"/>
  <c r="C18" i="5"/>
  <c r="C53" i="5" s="1"/>
  <c r="N7" i="1"/>
  <c r="S50" i="2"/>
  <c r="R50" i="2" s="1"/>
  <c r="H118" i="4"/>
  <c r="D18" i="5"/>
  <c r="S34" i="2"/>
  <c r="R34" i="2" s="1"/>
  <c r="L84" i="1"/>
  <c r="C8" i="5" s="1"/>
  <c r="C23" i="5" s="1"/>
  <c r="R12" i="3"/>
  <c r="T12" i="3" s="1"/>
  <c r="S12" i="3" s="1"/>
  <c r="Q12" i="3"/>
  <c r="P12" i="3" s="1"/>
  <c r="J11" i="4"/>
  <c r="X18" i="3"/>
  <c r="S17" i="2"/>
  <c r="R17" i="2" s="1"/>
  <c r="S46" i="2"/>
  <c r="R46" i="2" s="1"/>
  <c r="R13" i="3"/>
  <c r="T13" i="3" s="1"/>
  <c r="Q13" i="3"/>
  <c r="P13" i="3" s="1"/>
  <c r="O46" i="3"/>
  <c r="Q10" i="3"/>
  <c r="S22" i="2"/>
  <c r="R22" i="2" s="1"/>
  <c r="C38" i="5"/>
  <c r="T23" i="3"/>
  <c r="S23" i="3" s="1"/>
  <c r="J76" i="4"/>
  <c r="D38" i="5"/>
  <c r="V8" i="2"/>
  <c r="U8" i="2" s="1"/>
  <c r="T54" i="2"/>
  <c r="S22" i="3"/>
  <c r="S27" i="3"/>
  <c r="S30" i="3"/>
  <c r="S16" i="3"/>
  <c r="J7" i="1"/>
  <c r="J84" i="1" s="1"/>
  <c r="O54" i="2"/>
  <c r="V54" i="2"/>
  <c r="F13" i="5" s="1"/>
  <c r="E118" i="4"/>
  <c r="M46" i="3"/>
  <c r="P54" i="2"/>
  <c r="M61" i="1"/>
  <c r="O61" i="1" s="1"/>
  <c r="N61" i="1" s="1"/>
  <c r="Q54" i="2"/>
  <c r="D13" i="5" s="1"/>
  <c r="V33" i="3"/>
  <c r="X33" i="3" s="1"/>
  <c r="W33" i="3" s="1"/>
  <c r="V43" i="3"/>
  <c r="X43" i="3" s="1"/>
  <c r="W43" i="3" s="1"/>
  <c r="C28" i="5"/>
  <c r="C43" i="5" s="1"/>
  <c r="S8" i="2"/>
  <c r="R8" i="2" s="1"/>
  <c r="S12" i="2"/>
  <c r="R12" i="2" s="1"/>
  <c r="S16" i="2"/>
  <c r="R16" i="2" s="1"/>
  <c r="S20" i="2"/>
  <c r="R20" i="2" s="1"/>
  <c r="S24" i="2"/>
  <c r="R24" i="2" s="1"/>
  <c r="S28" i="2"/>
  <c r="R28" i="2" s="1"/>
  <c r="S32" i="2"/>
  <c r="R32" i="2" s="1"/>
  <c r="S36" i="2"/>
  <c r="R36" i="2" s="1"/>
  <c r="S40" i="2"/>
  <c r="R40" i="2" s="1"/>
  <c r="S44" i="2"/>
  <c r="R44" i="2" s="1"/>
  <c r="S48" i="2"/>
  <c r="R48" i="2" s="1"/>
  <c r="S52" i="2"/>
  <c r="R52" i="2" s="1"/>
  <c r="S10" i="3"/>
  <c r="S13" i="3"/>
  <c r="S24" i="3"/>
  <c r="S28" i="3"/>
  <c r="V38" i="3"/>
  <c r="X38" i="3" s="1"/>
  <c r="W38" i="3" s="1"/>
  <c r="F118" i="4"/>
  <c r="K84" i="1"/>
  <c r="N46" i="3"/>
  <c r="M12" i="1"/>
  <c r="O12" i="1" s="1"/>
  <c r="N12" i="1" s="1"/>
  <c r="M20" i="1"/>
  <c r="O20" i="1" s="1"/>
  <c r="N20" i="1" s="1"/>
  <c r="M28" i="1"/>
  <c r="O28" i="1" s="1"/>
  <c r="N28" i="1" s="1"/>
  <c r="M36" i="1"/>
  <c r="O36" i="1" s="1"/>
  <c r="N36" i="1" s="1"/>
  <c r="M44" i="1"/>
  <c r="O44" i="1" s="1"/>
  <c r="N44" i="1" s="1"/>
  <c r="M52" i="1"/>
  <c r="M60" i="1"/>
  <c r="O60" i="1" s="1"/>
  <c r="N60" i="1" s="1"/>
  <c r="M68" i="1"/>
  <c r="O68" i="1" s="1"/>
  <c r="N68" i="1" s="1"/>
  <c r="M76" i="1"/>
  <c r="O76" i="1" s="1"/>
  <c r="N76" i="1" s="1"/>
  <c r="S11" i="2"/>
  <c r="R11" i="2" s="1"/>
  <c r="S15" i="2"/>
  <c r="R15" i="2" s="1"/>
  <c r="S19" i="2"/>
  <c r="R19" i="2" s="1"/>
  <c r="S23" i="2"/>
  <c r="R23" i="2" s="1"/>
  <c r="S27" i="2"/>
  <c r="R27" i="2" s="1"/>
  <c r="S31" i="2"/>
  <c r="R31" i="2" s="1"/>
  <c r="S35" i="2"/>
  <c r="R35" i="2" s="1"/>
  <c r="S39" i="2"/>
  <c r="R39" i="2" s="1"/>
  <c r="S43" i="2"/>
  <c r="R43" i="2" s="1"/>
  <c r="S47" i="2"/>
  <c r="R47" i="2" s="1"/>
  <c r="S51" i="2"/>
  <c r="R51" i="2" s="1"/>
  <c r="V32" i="3"/>
  <c r="V41" i="3"/>
  <c r="X41" i="3" s="1"/>
  <c r="W41" i="3" s="1"/>
  <c r="J118" i="4"/>
  <c r="V46" i="3" l="1"/>
  <c r="D28" i="5" s="1"/>
  <c r="R54" i="2"/>
  <c r="Q46" i="3"/>
  <c r="P10" i="3"/>
  <c r="P46" i="3" s="1"/>
  <c r="W18" i="3"/>
  <c r="I11" i="4"/>
  <c r="F18" i="5"/>
  <c r="M84" i="1"/>
  <c r="D8" i="5" s="1"/>
  <c r="D23" i="5" s="1"/>
  <c r="O52" i="1"/>
  <c r="N52" i="1" s="1"/>
  <c r="N84" i="1" s="1"/>
  <c r="E8" i="5" s="1"/>
  <c r="I76" i="4"/>
  <c r="E38" i="5" s="1"/>
  <c r="F38" i="5"/>
  <c r="O84" i="1"/>
  <c r="F8" i="5" s="1"/>
  <c r="D53" i="5"/>
  <c r="T46" i="3"/>
  <c r="F33" i="5" s="1"/>
  <c r="X32" i="3"/>
  <c r="W32" i="3" s="1"/>
  <c r="R46" i="3"/>
  <c r="D33" i="5" s="1"/>
  <c r="C48" i="5"/>
  <c r="C58" i="5" s="1"/>
  <c r="S46" i="3"/>
  <c r="E33" i="5" s="1"/>
  <c r="U54" i="2"/>
  <c r="E13" i="5" s="1"/>
  <c r="S54" i="2"/>
  <c r="F23" i="5" l="1"/>
  <c r="X46" i="3"/>
  <c r="F28" i="5" s="1"/>
  <c r="F43" i="5" s="1"/>
  <c r="W46" i="3"/>
  <c r="E28" i="5" s="1"/>
  <c r="E43" i="5" s="1"/>
  <c r="F48" i="5"/>
  <c r="D48" i="5"/>
  <c r="D58" i="5" s="1"/>
  <c r="F53" i="5"/>
  <c r="E53" i="5" s="1"/>
  <c r="E18" i="5"/>
  <c r="E23" i="5" s="1"/>
  <c r="I118" i="4"/>
  <c r="D43" i="5"/>
  <c r="F58" i="5" l="1"/>
  <c r="E48" i="5"/>
  <c r="E58" i="5" s="1"/>
</calcChain>
</file>

<file path=xl/sharedStrings.xml><?xml version="1.0" encoding="utf-8"?>
<sst xmlns="http://schemas.openxmlformats.org/spreadsheetml/2006/main" count="1353" uniqueCount="344">
  <si>
    <t>Příloha č. 7 Výzvy k podání nabídek - Seznam druhů a požadovaný počet filtrů</t>
  </si>
  <si>
    <t>VZ "Dodávky a servis filtrů klimatizačních zařízení"</t>
  </si>
  <si>
    <t>Filtry pro VZT Karviná  (dodávka)     I. a II. stupeň</t>
  </si>
  <si>
    <t>Klim. Jed.</t>
  </si>
  <si>
    <t>Typ filtru</t>
  </si>
  <si>
    <t>Materiál rámu</t>
  </si>
  <si>
    <t>počet</t>
  </si>
  <si>
    <t>počet ks</t>
  </si>
  <si>
    <t>požad. nacenění</t>
  </si>
  <si>
    <t>cena za 1ks</t>
  </si>
  <si>
    <t>DPH</t>
  </si>
  <si>
    <t>požadovaná</t>
  </si>
  <si>
    <t>cena za pož.počet</t>
  </si>
  <si>
    <t>kapes</t>
  </si>
  <si>
    <t>ve VZT</t>
  </si>
  <si>
    <t>na 1ks</t>
  </si>
  <si>
    <t>filtru bez DPH</t>
  </si>
  <si>
    <t>filtru s DPH</t>
  </si>
  <si>
    <t>dodávka ks</t>
  </si>
  <si>
    <t>kusů bez DPH</t>
  </si>
  <si>
    <t>kusů  s DPH</t>
  </si>
  <si>
    <t>KJ-1</t>
  </si>
  <si>
    <t>kapsový</t>
  </si>
  <si>
    <t>287x592x200</t>
  </si>
  <si>
    <t>ePM10 60%</t>
  </si>
  <si>
    <t>plast</t>
  </si>
  <si>
    <t>592x592x200</t>
  </si>
  <si>
    <t>287x592x635</t>
  </si>
  <si>
    <t>ePM1 80%</t>
  </si>
  <si>
    <t>592x592x635</t>
  </si>
  <si>
    <t>KJ-2</t>
  </si>
  <si>
    <t>KJ-3</t>
  </si>
  <si>
    <t>ePM2,5 65%</t>
  </si>
  <si>
    <t>402x592x635</t>
  </si>
  <si>
    <t>490x592x635</t>
  </si>
  <si>
    <t>KJ-4</t>
  </si>
  <si>
    <t>KJ-5</t>
  </si>
  <si>
    <t>KJ-6</t>
  </si>
  <si>
    <t>KJ-7</t>
  </si>
  <si>
    <t>745x920x200</t>
  </si>
  <si>
    <t>kov</t>
  </si>
  <si>
    <t>592x592x525</t>
  </si>
  <si>
    <t>287x592x525</t>
  </si>
  <si>
    <t>KJ-8</t>
  </si>
  <si>
    <t>KJ-9</t>
  </si>
  <si>
    <t>744x744x360</t>
  </si>
  <si>
    <t>KJ-10</t>
  </si>
  <si>
    <t>592x592x360</t>
  </si>
  <si>
    <t>KJ-10a</t>
  </si>
  <si>
    <t>592x592x500</t>
  </si>
  <si>
    <t>KJ-11</t>
  </si>
  <si>
    <t>KJ-12</t>
  </si>
  <si>
    <t>490x490x500</t>
  </si>
  <si>
    <t>490x490x360</t>
  </si>
  <si>
    <t>KJ-13</t>
  </si>
  <si>
    <t>287x402x360</t>
  </si>
  <si>
    <t>402x402x360</t>
  </si>
  <si>
    <t>402x287x500</t>
  </si>
  <si>
    <t>287x287x500</t>
  </si>
  <si>
    <t>402x402x500</t>
  </si>
  <si>
    <t>402x287x360</t>
  </si>
  <si>
    <t>287x402x500</t>
  </si>
  <si>
    <t>KJ-15</t>
  </si>
  <si>
    <t>734x430x360</t>
  </si>
  <si>
    <t>734x430x500</t>
  </si>
  <si>
    <t>KJ-16</t>
  </si>
  <si>
    <t>KJ- varna</t>
  </si>
  <si>
    <t>592x897x360</t>
  </si>
  <si>
    <t>287x897x360</t>
  </si>
  <si>
    <t>KJ-kuchyň</t>
  </si>
  <si>
    <t>KJ- sklady</t>
  </si>
  <si>
    <t>rámečkový</t>
  </si>
  <si>
    <t>592x287x48</t>
  </si>
  <si>
    <t>COARSE 60%</t>
  </si>
  <si>
    <t>KJ-18</t>
  </si>
  <si>
    <t>KJ-19</t>
  </si>
  <si>
    <t>340x645x360</t>
  </si>
  <si>
    <t xml:space="preserve">Trane </t>
  </si>
  <si>
    <t>470x600x48</t>
  </si>
  <si>
    <t>KJ-14</t>
  </si>
  <si>
    <t>490x402x360</t>
  </si>
  <si>
    <t>490x402x630</t>
  </si>
  <si>
    <t>402x402x630</t>
  </si>
  <si>
    <t>KJ-20</t>
  </si>
  <si>
    <t>592x287x500</t>
  </si>
  <si>
    <t>340x645x600</t>
  </si>
  <si>
    <t>420x805x600</t>
  </si>
  <si>
    <t>KJ-21</t>
  </si>
  <si>
    <t>287x592x500</t>
  </si>
  <si>
    <t>KJ-23</t>
  </si>
  <si>
    <t>magnet</t>
  </si>
  <si>
    <t>KJ-22</t>
  </si>
  <si>
    <t>287x592x360</t>
  </si>
  <si>
    <t>592x592x630</t>
  </si>
  <si>
    <t>287x592x630</t>
  </si>
  <si>
    <t>celkem filtry I., II. Karviná</t>
  </si>
  <si>
    <t>Filtry pro VZT Karviná (dodávka)     III. stupeň</t>
  </si>
  <si>
    <t>dodávka na 1.výměnu</t>
  </si>
  <si>
    <t>jednotka</t>
  </si>
  <si>
    <t>Filtr</t>
  </si>
  <si>
    <t>Nadstavec</t>
  </si>
  <si>
    <t>cena za 1kus</t>
  </si>
  <si>
    <t>poř č.</t>
  </si>
  <si>
    <t xml:space="preserve">počet </t>
  </si>
  <si>
    <t>Rozměr filtru v mm</t>
  </si>
  <si>
    <t>Třída filtrace dle 1822</t>
  </si>
  <si>
    <t>Mat. rámu</t>
  </si>
  <si>
    <t>Typ a umístění těsnění</t>
  </si>
  <si>
    <t>Průtok vzduchu v m3/h</t>
  </si>
  <si>
    <t>Počáteční TZ (Pa)</t>
  </si>
  <si>
    <t>Typ</t>
  </si>
  <si>
    <t>rozměr v mm</t>
  </si>
  <si>
    <t>na 1kus</t>
  </si>
  <si>
    <t>JIP 1.NP</t>
  </si>
  <si>
    <t>absolutní</t>
  </si>
  <si>
    <t>457x457x78</t>
  </si>
  <si>
    <t>H13</t>
  </si>
  <si>
    <t>MDF</t>
  </si>
  <si>
    <t>PUR vstup</t>
  </si>
  <si>
    <t>457x610x78</t>
  </si>
  <si>
    <t>AstroPak  250PU</t>
  </si>
  <si>
    <t>610x305x78</t>
  </si>
  <si>
    <t>COS</t>
  </si>
  <si>
    <t>absolutní speciální VVE 83-3-B-Z</t>
  </si>
  <si>
    <t>915x610x90</t>
  </si>
  <si>
    <t>H14</t>
  </si>
  <si>
    <t>hliník</t>
  </si>
  <si>
    <t>Ploché na vstupu</t>
  </si>
  <si>
    <t>8.NP</t>
  </si>
  <si>
    <t>absolutní speciální VVE 83-1-B-Z</t>
  </si>
  <si>
    <t>absolutní speciální VVE 63-3-B-Z</t>
  </si>
  <si>
    <t>610x610x90</t>
  </si>
  <si>
    <t xml:space="preserve"> 7.NP</t>
  </si>
  <si>
    <t>305x610x292</t>
  </si>
  <si>
    <t>laminární pole</t>
  </si>
  <si>
    <t>2400x1400x445</t>
  </si>
  <si>
    <t>Porodní</t>
  </si>
  <si>
    <t>610x610x78</t>
  </si>
  <si>
    <t>623x623</t>
  </si>
  <si>
    <t>sál</t>
  </si>
  <si>
    <t>623x1246</t>
  </si>
  <si>
    <t xml:space="preserve">porodní </t>
  </si>
  <si>
    <t>boxy</t>
  </si>
  <si>
    <t>Centr.steril.</t>
  </si>
  <si>
    <t>KJ-7,8</t>
  </si>
  <si>
    <t>CGF- PL 470</t>
  </si>
  <si>
    <t>Centrální</t>
  </si>
  <si>
    <t>457x457x149</t>
  </si>
  <si>
    <t>FN 4- BUGW - (O – Φ160)</t>
  </si>
  <si>
    <t>Příjem</t>
  </si>
  <si>
    <t>610x915x149</t>
  </si>
  <si>
    <t>FN 9- BULW - (O – Φ250)</t>
  </si>
  <si>
    <t>FN 4- BUGW - (O – Φ200)</t>
  </si>
  <si>
    <t>JIP 5.NP</t>
  </si>
  <si>
    <t>absolutní speciální VVE 53-3-B-Z</t>
  </si>
  <si>
    <t>305x610x90</t>
  </si>
  <si>
    <t>absolutní speciální VVE 53-4-B-Z</t>
  </si>
  <si>
    <t>JIP 6.NP</t>
  </si>
  <si>
    <t>Novorozenci</t>
  </si>
  <si>
    <t>kompaktní</t>
  </si>
  <si>
    <t>592x592x292</t>
  </si>
  <si>
    <t>-</t>
  </si>
  <si>
    <t>ARO KJ-14</t>
  </si>
  <si>
    <t>14.16</t>
  </si>
  <si>
    <t>305x610x56</t>
  </si>
  <si>
    <t>FN 3.6 – CPVY – (O – Φ200)</t>
  </si>
  <si>
    <t>370x700x320</t>
  </si>
  <si>
    <t>14.15</t>
  </si>
  <si>
    <t>305x305x149</t>
  </si>
  <si>
    <t>FN 3 – CPVY – (O – Φ200)</t>
  </si>
  <si>
    <t>370x600x320</t>
  </si>
  <si>
    <t>14.14</t>
  </si>
  <si>
    <t>nově</t>
  </si>
  <si>
    <t>435x435x78</t>
  </si>
  <si>
    <t>14.13</t>
  </si>
  <si>
    <t>305x305x56</t>
  </si>
  <si>
    <t>FN 3 – CPVW – (E – 100/100)</t>
  </si>
  <si>
    <t>600x600x150</t>
  </si>
  <si>
    <t>610x915x80</t>
  </si>
  <si>
    <t>Hliník</t>
  </si>
  <si>
    <t>GEL vstup, mřížka výstup</t>
  </si>
  <si>
    <t>610x762x80</t>
  </si>
  <si>
    <t>Ortop</t>
  </si>
  <si>
    <t>sály</t>
  </si>
  <si>
    <t>305x305x78</t>
  </si>
  <si>
    <t>575x575x78</t>
  </si>
  <si>
    <t>Dětská</t>
  </si>
  <si>
    <t>345x345x78</t>
  </si>
  <si>
    <t xml:space="preserve">JIP </t>
  </si>
  <si>
    <t>2.NP</t>
  </si>
  <si>
    <t>535x535x78</t>
  </si>
  <si>
    <t>Filtry pro VZT Orlová (dodávka) I, II a III stupeň</t>
  </si>
  <si>
    <t>Osazení</t>
  </si>
  <si>
    <t>požadov.</t>
  </si>
  <si>
    <t>poč. ks.</t>
  </si>
  <si>
    <t>nacenění</t>
  </si>
  <si>
    <t xml:space="preserve">filtru bez </t>
  </si>
  <si>
    <t>cena za 1ks.</t>
  </si>
  <si>
    <t>Rozměr v mm</t>
  </si>
  <si>
    <t>dodávka ks.</t>
  </si>
  <si>
    <t xml:space="preserve">Op.sály - </t>
  </si>
  <si>
    <t xml:space="preserve">stropní </t>
  </si>
  <si>
    <t>HEPA filtry</t>
  </si>
  <si>
    <t>Aseptika</t>
  </si>
  <si>
    <t>915x610x78</t>
  </si>
  <si>
    <t>1220x610x78</t>
  </si>
  <si>
    <t xml:space="preserve">Op.sály </t>
  </si>
  <si>
    <t>strojovna</t>
  </si>
  <si>
    <t>Septika</t>
  </si>
  <si>
    <r>
      <rPr>
        <sz val="8.5"/>
        <rFont val="Tahoma"/>
        <family val="2"/>
        <charset val="238"/>
      </rPr>
      <t xml:space="preserve">absolutní speciální filtrační vložka FVJ-3B - </t>
    </r>
    <r>
      <rPr>
        <sz val="8.5"/>
        <color rgb="FFFF3300"/>
        <rFont val="Tahoma"/>
        <family val="2"/>
        <charset val="238"/>
      </rPr>
      <t>2 složence</t>
    </r>
  </si>
  <si>
    <t>460x200x400</t>
  </si>
  <si>
    <t>E11</t>
  </si>
  <si>
    <t>plech</t>
  </si>
  <si>
    <t>605x897x350</t>
  </si>
  <si>
    <t>605x897x635</t>
  </si>
  <si>
    <t>NIP</t>
  </si>
  <si>
    <t>filtry</t>
  </si>
  <si>
    <t>305x610x150</t>
  </si>
  <si>
    <t xml:space="preserve">Kapsové </t>
  </si>
  <si>
    <t>592x287x525</t>
  </si>
  <si>
    <t>592x287x360</t>
  </si>
  <si>
    <t xml:space="preserve">Kompaktní </t>
  </si>
  <si>
    <t>ePM1 85%</t>
  </si>
  <si>
    <t xml:space="preserve"> filtry</t>
  </si>
  <si>
    <t>592x287x292</t>
  </si>
  <si>
    <t xml:space="preserve">Filtrační </t>
  </si>
  <si>
    <t>textilie</t>
  </si>
  <si>
    <t>přířez</t>
  </si>
  <si>
    <t>COARSE 40%</t>
  </si>
  <si>
    <t>celkem filtry Orlová</t>
  </si>
  <si>
    <t>Výměna filtrů bez dodávky</t>
  </si>
  <si>
    <t>1. výměna</t>
  </si>
  <si>
    <t>typ filtru</t>
  </si>
  <si>
    <t xml:space="preserve">celkový počet </t>
  </si>
  <si>
    <t xml:space="preserve">cena výměny </t>
  </si>
  <si>
    <t>cena výměny a měření</t>
  </si>
  <si>
    <t>měněných filtrů</t>
  </si>
  <si>
    <t xml:space="preserve"> bez DPH</t>
  </si>
  <si>
    <t>defektoskopie s DPH</t>
  </si>
  <si>
    <t>VVE 83-3-B-Z   H14</t>
  </si>
  <si>
    <t>operační sály</t>
  </si>
  <si>
    <t>VVE 83-1-B-Z   H14</t>
  </si>
  <si>
    <t>Karviná</t>
  </si>
  <si>
    <t>Defektoskopie</t>
  </si>
  <si>
    <t>po výměně</t>
  </si>
  <si>
    <t>VVE 63-3-B-Z   H14</t>
  </si>
  <si>
    <t>celkem centrální operační sály Karviná</t>
  </si>
  <si>
    <t>Porodní sál</t>
  </si>
  <si>
    <t>absolutní H13  305x610x292 mm</t>
  </si>
  <si>
    <t xml:space="preserve"> s DPH</t>
  </si>
  <si>
    <t>Absolutní H13 610x610x78 mm</t>
  </si>
  <si>
    <t>Porodní  boxy</t>
  </si>
  <si>
    <t>celkem porodní sál a boxy Karviná</t>
  </si>
  <si>
    <t xml:space="preserve">JIP 4 NP. </t>
  </si>
  <si>
    <r>
      <rPr>
        <sz val="8.5"/>
        <rFont val="Tahoma"/>
        <family val="2"/>
        <charset val="238"/>
      </rPr>
      <t>VVE 83-1-B-Z, V= 220m</t>
    </r>
    <r>
      <rPr>
        <vertAlign val="superscript"/>
        <sz val="8.5"/>
        <rFont val="Tahoma"/>
        <family val="2"/>
        <charset val="238"/>
      </rPr>
      <t>3</t>
    </r>
    <r>
      <rPr>
        <sz val="8.5"/>
        <rFont val="Tahoma"/>
        <family val="2"/>
        <charset val="238"/>
      </rPr>
      <t>/h   H13</t>
    </r>
  </si>
  <si>
    <t>chirurgická</t>
  </si>
  <si>
    <r>
      <rPr>
        <sz val="8.5"/>
        <rFont val="Tahoma"/>
        <family val="2"/>
        <charset val="238"/>
      </rPr>
      <t>VVE 53-3-B-Z, V= 200m</t>
    </r>
    <r>
      <rPr>
        <vertAlign val="superscript"/>
        <sz val="8.5"/>
        <rFont val="Tahoma"/>
        <family val="2"/>
        <charset val="238"/>
      </rPr>
      <t>3</t>
    </r>
    <r>
      <rPr>
        <sz val="8.5"/>
        <rFont val="Tahoma"/>
        <family val="2"/>
        <charset val="238"/>
      </rPr>
      <t>/h   H13</t>
    </r>
  </si>
  <si>
    <t>VVE 53-4-B-Z, V= 300m3/h  H13</t>
  </si>
  <si>
    <t xml:space="preserve">JIP 5 NP. </t>
  </si>
  <si>
    <t>ortopedická</t>
  </si>
  <si>
    <t>celkem JIP chirurgie a JIP ortopedie Karviná</t>
  </si>
  <si>
    <t>bez DPH</t>
  </si>
  <si>
    <t>sterilizace</t>
  </si>
  <si>
    <t>Absolutní H13 457x457x78 mm</t>
  </si>
  <si>
    <t>celkem centrální sterilizace Karviná</t>
  </si>
  <si>
    <t>cena výměny</t>
  </si>
  <si>
    <t>JIP 1.NP.</t>
  </si>
  <si>
    <t>Absolutní H13  457x457x78 mm</t>
  </si>
  <si>
    <t>interní</t>
  </si>
  <si>
    <t>Absolutní H13  457x610x78 mm</t>
  </si>
  <si>
    <t>celkem JIP interní Karviná</t>
  </si>
  <si>
    <t xml:space="preserve">Absolutní H13 457x457x149 mm </t>
  </si>
  <si>
    <t>centrální</t>
  </si>
  <si>
    <t>Absolutní H13 610x915x149 mm</t>
  </si>
  <si>
    <t>příjem</t>
  </si>
  <si>
    <t>Absolutní H13 305x610x56 mm</t>
  </si>
  <si>
    <t>ARO</t>
  </si>
  <si>
    <t>Absolutní H13 305x305x149 mm</t>
  </si>
  <si>
    <t>Absolutní H13 305x305x56 mm</t>
  </si>
  <si>
    <t>Absolutní H13 305x610x292 mm</t>
  </si>
  <si>
    <t>Absolutní H13 435x435x78mm</t>
  </si>
  <si>
    <t>celkem centrální příjem a ARO Karviná</t>
  </si>
  <si>
    <t>Operační sály</t>
  </si>
  <si>
    <t>Orlová</t>
  </si>
  <si>
    <t>Absolutní H13  610x610x78 mm</t>
  </si>
  <si>
    <t>Absolutní H13  915x610x78 mm</t>
  </si>
  <si>
    <t>Absolutní H13  1220x610x78 mm</t>
  </si>
  <si>
    <t>celkem operační sály Orlová</t>
  </si>
  <si>
    <t>Absolutní H13  345x345x78 mm</t>
  </si>
  <si>
    <t>Absolutní H13  305x610x150 mm</t>
  </si>
  <si>
    <t>stropní filtry</t>
  </si>
  <si>
    <t>Absolutní H13  535x535x78 mm</t>
  </si>
  <si>
    <t>Absolutní H13  305x610x292 mm</t>
  </si>
  <si>
    <t>celkem NIP Orlová</t>
  </si>
  <si>
    <t>610x915x80 H14</t>
  </si>
  <si>
    <t>610x762x80 H14</t>
  </si>
  <si>
    <t>457x457x78 H13</t>
  </si>
  <si>
    <t>305x305x78 H13</t>
  </si>
  <si>
    <t>575x575x78 H13</t>
  </si>
  <si>
    <t>celkem Ortopedie Karviná</t>
  </si>
  <si>
    <t>absolutní 345x345x78 H13</t>
  </si>
  <si>
    <t>absolutní 435x435x78 H13</t>
  </si>
  <si>
    <t>absolutní 535x535x78 H13</t>
  </si>
  <si>
    <t>celkem JIP dětská Karviná</t>
  </si>
  <si>
    <t>celkem výměny filtrů, měření defektoskopie bez dodávek</t>
  </si>
  <si>
    <t>pracoviště</t>
  </si>
  <si>
    <t>celková cena za dodávku</t>
  </si>
  <si>
    <t xml:space="preserve">filtrů I., II. stupně </t>
  </si>
  <si>
    <t>s  DPH</t>
  </si>
  <si>
    <t>kusů</t>
  </si>
  <si>
    <t xml:space="preserve">filtrů III. stupně </t>
  </si>
  <si>
    <t>s defektoskopii</t>
  </si>
  <si>
    <t>Hepafiltrů s defektoskopii</t>
  </si>
  <si>
    <t xml:space="preserve">celková cena za </t>
  </si>
  <si>
    <t xml:space="preserve">Orlová a </t>
  </si>
  <si>
    <t xml:space="preserve"> dodávku I.,II.,III stupně</t>
  </si>
  <si>
    <t>s DPH</t>
  </si>
  <si>
    <t>celkem</t>
  </si>
  <si>
    <t xml:space="preserve"> III. stupně s defektoskopii</t>
  </si>
  <si>
    <t>výměna filtace celkem</t>
  </si>
  <si>
    <t>a dodávku celkem</t>
  </si>
  <si>
    <t>2. požadované výměny</t>
  </si>
  <si>
    <t>dodávka na 1.výměnu 3. stupně</t>
  </si>
  <si>
    <t>požadovaná dodávka na 2.výměny</t>
  </si>
  <si>
    <t>požadovaná dodávka na 2.výměny 3.stupně</t>
  </si>
  <si>
    <t>požadovaná dodávka 1 a 2 stupně filtrace</t>
  </si>
  <si>
    <t>Výměna filtrů 3 stupně  bez dodávky</t>
  </si>
  <si>
    <t>požadovaná dodávka</t>
  </si>
  <si>
    <t>2 výměny III.stupně</t>
  </si>
  <si>
    <t>celková cena za výměny</t>
  </si>
  <si>
    <t>dodávka I.,II.,III stupně</t>
  </si>
  <si>
    <t>+ výměny III. stupně</t>
  </si>
  <si>
    <t>celková cena dodávky</t>
  </si>
  <si>
    <t xml:space="preserve"> I.,II.,III stupně+ vyměna 3 stupně</t>
  </si>
  <si>
    <t xml:space="preserve">  všech filtrů</t>
  </si>
  <si>
    <t>požadovaná dodávka a</t>
  </si>
  <si>
    <t>celková cena za 2 výměny</t>
  </si>
  <si>
    <t>na 1 ks</t>
  </si>
  <si>
    <t>pož. nacenění</t>
  </si>
  <si>
    <t>2x20000 + 1x20000</t>
  </si>
  <si>
    <t>Třída filtrace dle ISO 16890 a EN 1822 nebo vyšší</t>
  </si>
  <si>
    <t>Účinnost dle ISO 16890 nebo vyšší</t>
  </si>
  <si>
    <t xml:space="preserve">Rozměr filtru (mm) </t>
  </si>
  <si>
    <t>VZ "Dodávky a servis filtrů klimatizačních zařízení II"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</si>
</sst>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č_-;\-* #,##0.00\ _K_č_-;_-* &quot;-&quot;??\ _K_č_-;_-@_-"/>
    <numFmt numFmtId="165" formatCode="_-* #,##0.00&quot; Kč&quot;_-;\-* #,##0.00&quot; Kč&quot;_-;_-* \-??&quot; Kč&quot;_-;_-@_-"/>
    <numFmt numFmtId="166" formatCode="d/m"/>
    <numFmt numFmtId="167" formatCode="_-* #,##0.00\ _K_č_-;\-* #,##0.00\ _K_č_-;_-* \-??\ _K_č_-;_-@_-"/>
  </numFmts>
  <fonts count="26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color rgb="FFFF6600"/>
      <name val="Tahoma"/>
      <family val="2"/>
      <charset val="238"/>
    </font>
    <font>
      <sz val="8.5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.5"/>
      <name val="Tahoma"/>
      <family val="2"/>
      <charset val="238"/>
    </font>
    <font>
      <sz val="9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Tahoma"/>
      <family val="2"/>
      <charset val="238"/>
    </font>
    <font>
      <b/>
      <sz val="8.5"/>
      <color rgb="FF000000"/>
      <name val="Tahoma"/>
      <family val="2"/>
      <charset val="238"/>
    </font>
    <font>
      <sz val="8.5"/>
      <color rgb="FF000000"/>
      <name val="Tahoma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Tahoma"/>
      <family val="2"/>
      <charset val="238"/>
    </font>
    <font>
      <sz val="8.5"/>
      <name val="Arial"/>
      <family val="2"/>
      <charset val="238"/>
    </font>
    <font>
      <sz val="9"/>
      <name val="Arial"/>
      <family val="2"/>
      <charset val="238"/>
    </font>
    <font>
      <sz val="8.5"/>
      <color rgb="FFFF3300"/>
      <name val="Tahoma"/>
      <family val="2"/>
      <charset val="238"/>
    </font>
    <font>
      <b/>
      <sz val="10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rgb="FF0000CC"/>
      <name val="Arial"/>
      <family val="2"/>
      <charset val="238"/>
    </font>
    <font>
      <b/>
      <sz val="9"/>
      <color rgb="FF0000CC"/>
      <name val="Arial"/>
      <family val="2"/>
      <charset val="238"/>
    </font>
    <font>
      <b/>
      <sz val="10"/>
      <color rgb="FFED4C05"/>
      <name val="Tahoma"/>
      <family val="2"/>
      <charset val="238"/>
    </font>
    <font>
      <vertAlign val="superscript"/>
      <sz val="8.5"/>
      <name val="Tahoma"/>
      <family val="2"/>
      <charset val="238"/>
    </font>
    <font>
      <sz val="10"/>
      <color rgb="FFED4C05"/>
      <name val="Tahoma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rgb="FFE6E6E6"/>
        <bgColor rgb="FFEEEEEE"/>
      </patternFill>
    </fill>
    <fill>
      <patternFill patternType="solid">
        <fgColor rgb="FFEEEEEE"/>
        <bgColor rgb="FFE6E6E6"/>
      </patternFill>
    </fill>
    <fill>
      <patternFill patternType="solid">
        <fgColor rgb="FFDDDDDD"/>
        <bgColor rgb="FFE6E6E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E6E6E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EEEEE"/>
      </patternFill>
    </fill>
    <fill>
      <patternFill patternType="solid">
        <fgColor rgb="FF92D050"/>
        <bgColor rgb="FF008080"/>
      </patternFill>
    </fill>
    <fill>
      <patternFill patternType="solid">
        <fgColor rgb="FF92D050"/>
        <bgColor rgb="FFFFFF00"/>
      </patternFill>
    </fill>
    <fill>
      <patternFill patternType="solid">
        <fgColor theme="2" tint="-4.9989318521683403E-2"/>
        <bgColor rgb="FFE6E6E6"/>
      </patternFill>
    </fill>
    <fill>
      <patternFill patternType="solid">
        <fgColor theme="2" tint="-0.14999847407452621"/>
        <bgColor rgb="FFE6E6E6"/>
      </patternFill>
    </fill>
    <fill>
      <patternFill patternType="solid">
        <fgColor theme="4" tint="0.39997558519241921"/>
        <bgColor rgb="FFE6E6E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E6E6E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E6E6E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6E6E6"/>
      </patternFill>
    </fill>
    <fill>
      <patternFill patternType="solid">
        <fgColor theme="0" tint="-0.249977111117893"/>
        <bgColor rgb="FFE6E6E6"/>
      </patternFill>
    </fill>
    <fill>
      <patternFill patternType="solid">
        <fgColor theme="0"/>
        <bgColor rgb="FFDDDDDD"/>
      </patternFill>
    </fill>
    <fill>
      <patternFill patternType="solid">
        <fgColor theme="0" tint="-4.9989318521683403E-2"/>
        <bgColor rgb="FFEEEEEE"/>
      </patternFill>
    </fill>
    <fill>
      <patternFill patternType="solid">
        <fgColor theme="0" tint="-0.14999847407452621"/>
        <bgColor rgb="FFEEEEEE"/>
      </patternFill>
    </fill>
    <fill>
      <patternFill patternType="solid">
        <fgColor theme="2" tint="-4.9989318521683403E-2"/>
        <bgColor rgb="FFEEEEEE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0" tint="-0.249977111117893"/>
        <bgColor rgb="FFEEEEEE"/>
      </patternFill>
    </fill>
  </fills>
  <borders count="7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4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165" fontId="5" fillId="5" borderId="16" xfId="0" applyNumberFormat="1" applyFont="1" applyFill="1" applyBorder="1"/>
    <xf numFmtId="0" fontId="4" fillId="3" borderId="20" xfId="0" applyFont="1" applyFill="1" applyBorder="1" applyAlignment="1">
      <alignment horizontal="center"/>
    </xf>
    <xf numFmtId="0" fontId="8" fillId="3" borderId="21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left"/>
    </xf>
    <xf numFmtId="0" fontId="4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7" fillId="3" borderId="19" xfId="0" applyFont="1" applyFill="1" applyBorder="1" applyAlignment="1">
      <alignment horizontal="left"/>
    </xf>
    <xf numFmtId="0" fontId="4" fillId="3" borderId="27" xfId="0" applyFont="1" applyFill="1" applyBorder="1" applyAlignment="1">
      <alignment horizontal="left"/>
    </xf>
    <xf numFmtId="0" fontId="7" fillId="3" borderId="10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left"/>
    </xf>
    <xf numFmtId="0" fontId="4" fillId="3" borderId="28" xfId="0" applyFont="1" applyFill="1" applyBorder="1" applyAlignment="1">
      <alignment horizontal="left"/>
    </xf>
    <xf numFmtId="0" fontId="4" fillId="3" borderId="29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left"/>
    </xf>
    <xf numFmtId="0" fontId="4" fillId="3" borderId="32" xfId="0" applyFont="1" applyFill="1" applyBorder="1" applyAlignment="1">
      <alignment horizontal="left"/>
    </xf>
    <xf numFmtId="0" fontId="7" fillId="3" borderId="36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11" fillId="3" borderId="1" xfId="0" applyFont="1" applyFill="1" applyBorder="1" applyAlignment="1">
      <alignment horizontal="left"/>
    </xf>
    <xf numFmtId="0" fontId="12" fillId="3" borderId="28" xfId="0" applyFont="1" applyFill="1" applyBorder="1" applyAlignment="1">
      <alignment horizontal="left"/>
    </xf>
    <xf numFmtId="0" fontId="12" fillId="3" borderId="29" xfId="0" applyFont="1" applyFill="1" applyBorder="1" applyAlignment="1">
      <alignment horizontal="center"/>
    </xf>
    <xf numFmtId="0" fontId="12" fillId="3" borderId="30" xfId="0" applyFont="1" applyFill="1" applyBorder="1" applyAlignment="1">
      <alignment horizontal="center"/>
    </xf>
    <xf numFmtId="0" fontId="11" fillId="3" borderId="37" xfId="0" applyFont="1" applyFill="1" applyBorder="1" applyAlignment="1">
      <alignment horizontal="left"/>
    </xf>
    <xf numFmtId="0" fontId="12" fillId="3" borderId="16" xfId="0" applyFont="1" applyFill="1" applyBorder="1" applyAlignment="1">
      <alignment horizontal="center"/>
    </xf>
    <xf numFmtId="0" fontId="11" fillId="3" borderId="36" xfId="0" applyFont="1" applyFill="1" applyBorder="1" applyAlignment="1">
      <alignment horizontal="left"/>
    </xf>
    <xf numFmtId="0" fontId="12" fillId="3" borderId="25" xfId="0" applyFont="1" applyFill="1" applyBorder="1" applyAlignment="1">
      <alignment horizontal="center"/>
    </xf>
    <xf numFmtId="0" fontId="7" fillId="0" borderId="32" xfId="0" applyFont="1" applyBorder="1" applyAlignment="1">
      <alignment horizontal="left"/>
    </xf>
    <xf numFmtId="0" fontId="4" fillId="0" borderId="2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7" fillId="0" borderId="37" xfId="0" applyFont="1" applyBorder="1" applyAlignment="1">
      <alignment horizontal="left"/>
    </xf>
    <xf numFmtId="0" fontId="10" fillId="4" borderId="1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center"/>
    </xf>
    <xf numFmtId="0" fontId="2" fillId="4" borderId="2" xfId="0" applyFont="1" applyFill="1" applyBorder="1"/>
    <xf numFmtId="165" fontId="0" fillId="0" borderId="0" xfId="0" applyNumberFormat="1"/>
    <xf numFmtId="4" fontId="0" fillId="0" borderId="0" xfId="0" applyNumberFormat="1"/>
    <xf numFmtId="0" fontId="14" fillId="0" borderId="0" xfId="0" applyFont="1"/>
    <xf numFmtId="166" fontId="0" fillId="0" borderId="0" xfId="0" applyNumberFormat="1"/>
    <xf numFmtId="0" fontId="2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15" fillId="2" borderId="41" xfId="0" applyFont="1" applyFill="1" applyBorder="1" applyAlignment="1">
      <alignment horizontal="center" vertical="center"/>
    </xf>
    <xf numFmtId="0" fontId="5" fillId="2" borderId="7" xfId="0" applyFont="1" applyFill="1" applyBorder="1"/>
    <xf numFmtId="0" fontId="4" fillId="2" borderId="44" xfId="0" applyFont="1" applyFill="1" applyBorder="1" applyAlignment="1">
      <alignment horizontal="left"/>
    </xf>
    <xf numFmtId="0" fontId="4" fillId="2" borderId="44" xfId="0" applyFont="1" applyFill="1" applyBorder="1" applyAlignment="1">
      <alignment horizontal="center"/>
    </xf>
    <xf numFmtId="166" fontId="4" fillId="2" borderId="26" xfId="0" applyNumberFormat="1" applyFont="1" applyFill="1" applyBorder="1" applyAlignment="1">
      <alignment horizontal="left"/>
    </xf>
    <xf numFmtId="0" fontId="4" fillId="2" borderId="24" xfId="0" applyFont="1" applyFill="1" applyBorder="1" applyAlignment="1">
      <alignment horizontal="left"/>
    </xf>
    <xf numFmtId="0" fontId="4" fillId="2" borderId="45" xfId="0" applyFont="1" applyFill="1" applyBorder="1" applyAlignment="1">
      <alignment horizontal="left"/>
    </xf>
    <xf numFmtId="0" fontId="5" fillId="2" borderId="46" xfId="0" applyFont="1" applyFill="1" applyBorder="1"/>
    <xf numFmtId="0" fontId="1" fillId="0" borderId="0" xfId="0" applyFont="1"/>
    <xf numFmtId="0" fontId="7" fillId="3" borderId="37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/>
    </xf>
    <xf numFmtId="166" fontId="4" fillId="3" borderId="16" xfId="0" applyNumberFormat="1" applyFont="1" applyFill="1" applyBorder="1" applyAlignment="1">
      <alignment horizontal="center"/>
    </xf>
    <xf numFmtId="0" fontId="4" fillId="3" borderId="16" xfId="0" applyFont="1" applyFill="1" applyBorder="1"/>
    <xf numFmtId="0" fontId="4" fillId="3" borderId="16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center"/>
    </xf>
    <xf numFmtId="166" fontId="4" fillId="3" borderId="21" xfId="0" applyNumberFormat="1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3" borderId="25" xfId="0" applyFont="1" applyFill="1" applyBorder="1"/>
    <xf numFmtId="0" fontId="4" fillId="3" borderId="25" xfId="0" applyFont="1" applyFill="1" applyBorder="1" applyAlignment="1">
      <alignment horizontal="left"/>
    </xf>
    <xf numFmtId="0" fontId="4" fillId="3" borderId="36" xfId="0" applyFont="1" applyFill="1" applyBorder="1" applyAlignment="1">
      <alignment horizontal="left"/>
    </xf>
    <xf numFmtId="0" fontId="4" fillId="3" borderId="21" xfId="0" applyFont="1" applyFill="1" applyBorder="1"/>
    <xf numFmtId="0" fontId="7" fillId="3" borderId="37" xfId="0" applyFont="1" applyFill="1" applyBorder="1" applyAlignment="1">
      <alignment horizontal="left" vertical="center"/>
    </xf>
    <xf numFmtId="0" fontId="9" fillId="3" borderId="32" xfId="0" applyFont="1" applyFill="1" applyBorder="1" applyAlignment="1">
      <alignment horizontal="left"/>
    </xf>
    <xf numFmtId="0" fontId="4" fillId="0" borderId="34" xfId="0" applyFont="1" applyBorder="1" applyAlignment="1">
      <alignment horizontal="center"/>
    </xf>
    <xf numFmtId="0" fontId="4" fillId="3" borderId="21" xfId="0" applyFont="1" applyFill="1" applyBorder="1" applyAlignment="1">
      <alignment horizontal="left"/>
    </xf>
    <xf numFmtId="0" fontId="4" fillId="4" borderId="30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3" borderId="30" xfId="0" applyFont="1" applyFill="1" applyBorder="1"/>
    <xf numFmtId="0" fontId="4" fillId="3" borderId="30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center"/>
    </xf>
    <xf numFmtId="2" fontId="4" fillId="3" borderId="21" xfId="0" applyNumberFormat="1" applyFont="1" applyFill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7" fillId="3" borderId="36" xfId="0" applyFont="1" applyFill="1" applyBorder="1" applyAlignment="1">
      <alignment horizontal="left" vertical="center"/>
    </xf>
    <xf numFmtId="0" fontId="4" fillId="0" borderId="21" xfId="0" applyFont="1" applyBorder="1"/>
    <xf numFmtId="166" fontId="4" fillId="0" borderId="30" xfId="0" applyNumberFormat="1" applyFont="1" applyBorder="1" applyAlignment="1">
      <alignment horizontal="center"/>
    </xf>
    <xf numFmtId="166" fontId="4" fillId="0" borderId="8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6" fontId="4" fillId="0" borderId="16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0" fontId="4" fillId="0" borderId="25" xfId="0" applyFont="1" applyBorder="1"/>
    <xf numFmtId="166" fontId="4" fillId="0" borderId="25" xfId="0" applyNumberFormat="1" applyFont="1" applyBorder="1" applyAlignment="1">
      <alignment horizontal="center"/>
    </xf>
    <xf numFmtId="0" fontId="7" fillId="0" borderId="52" xfId="0" applyFont="1" applyBorder="1" applyAlignment="1">
      <alignment horizontal="left"/>
    </xf>
    <xf numFmtId="0" fontId="7" fillId="0" borderId="52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0" fillId="2" borderId="1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4" fillId="2" borderId="19" xfId="0" applyFont="1" applyFill="1" applyBorder="1" applyAlignment="1">
      <alignment horizontal="left" vertical="center"/>
    </xf>
    <xf numFmtId="0" fontId="0" fillId="0" borderId="7" xfId="0" applyBorder="1"/>
    <xf numFmtId="0" fontId="0" fillId="0" borderId="6" xfId="0" applyBorder="1"/>
    <xf numFmtId="0" fontId="0" fillId="0" borderId="55" xfId="0" applyBorder="1"/>
    <xf numFmtId="3" fontId="4" fillId="4" borderId="21" xfId="0" applyNumberFormat="1" applyFont="1" applyFill="1" applyBorder="1"/>
    <xf numFmtId="165" fontId="4" fillId="5" borderId="21" xfId="0" applyNumberFormat="1" applyFont="1" applyFill="1" applyBorder="1"/>
    <xf numFmtId="0" fontId="16" fillId="0" borderId="0" xfId="0" applyFont="1"/>
    <xf numFmtId="0" fontId="16" fillId="0" borderId="55" xfId="0" applyFont="1" applyBorder="1"/>
    <xf numFmtId="3" fontId="4" fillId="4" borderId="25" xfId="0" applyNumberFormat="1" applyFont="1" applyFill="1" applyBorder="1"/>
    <xf numFmtId="0" fontId="7" fillId="0" borderId="32" xfId="0" applyFont="1" applyBorder="1"/>
    <xf numFmtId="0" fontId="4" fillId="0" borderId="32" xfId="0" applyFont="1" applyBorder="1" applyAlignment="1">
      <alignment horizontal="left"/>
    </xf>
    <xf numFmtId="165" fontId="4" fillId="5" borderId="25" xfId="0" applyNumberFormat="1" applyFont="1" applyFill="1" applyBorder="1"/>
    <xf numFmtId="0" fontId="4" fillId="0" borderId="19" xfId="0" applyFont="1" applyBorder="1" applyAlignment="1">
      <alignment horizontal="left"/>
    </xf>
    <xf numFmtId="4" fontId="0" fillId="0" borderId="55" xfId="0" applyNumberFormat="1" applyBorder="1"/>
    <xf numFmtId="0" fontId="4" fillId="0" borderId="14" xfId="0" applyFont="1" applyBorder="1" applyAlignment="1">
      <alignment horizontal="center"/>
    </xf>
    <xf numFmtId="3" fontId="4" fillId="4" borderId="16" xfId="0" applyNumberFormat="1" applyFont="1" applyFill="1" applyBorder="1"/>
    <xf numFmtId="0" fontId="4" fillId="0" borderId="32" xfId="0" applyFont="1" applyBorder="1"/>
    <xf numFmtId="0" fontId="4" fillId="0" borderId="23" xfId="0" applyFont="1" applyBorder="1" applyAlignment="1">
      <alignment horizontal="center"/>
    </xf>
    <xf numFmtId="165" fontId="5" fillId="5" borderId="26" xfId="0" applyNumberFormat="1" applyFont="1" applyFill="1" applyBorder="1"/>
    <xf numFmtId="165" fontId="5" fillId="5" borderId="25" xfId="0" applyNumberFormat="1" applyFont="1" applyFill="1" applyBorder="1"/>
    <xf numFmtId="4" fontId="0" fillId="0" borderId="25" xfId="0" applyNumberFormat="1" applyBorder="1"/>
    <xf numFmtId="0" fontId="7" fillId="0" borderId="43" xfId="0" applyFont="1" applyBorder="1"/>
    <xf numFmtId="165" fontId="5" fillId="5" borderId="21" xfId="0" applyNumberFormat="1" applyFont="1" applyFill="1" applyBorder="1"/>
    <xf numFmtId="4" fontId="0" fillId="0" borderId="16" xfId="0" applyNumberFormat="1" applyBorder="1"/>
    <xf numFmtId="4" fontId="0" fillId="0" borderId="22" xfId="0" applyNumberFormat="1" applyBorder="1"/>
    <xf numFmtId="4" fontId="0" fillId="0" borderId="21" xfId="0" applyNumberFormat="1" applyBorder="1"/>
    <xf numFmtId="165" fontId="5" fillId="5" borderId="34" xfId="0" applyNumberFormat="1" applyFont="1" applyFill="1" applyBorder="1"/>
    <xf numFmtId="4" fontId="0" fillId="0" borderId="17" xfId="0" applyNumberFormat="1" applyBorder="1"/>
    <xf numFmtId="4" fontId="0" fillId="0" borderId="26" xfId="0" applyNumberFormat="1" applyBorder="1"/>
    <xf numFmtId="0" fontId="4" fillId="0" borderId="0" xfId="0" applyFont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>
      <alignment horizontal="left"/>
    </xf>
    <xf numFmtId="0" fontId="10" fillId="4" borderId="30" xfId="0" applyFont="1" applyFill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" fillId="4" borderId="30" xfId="0" applyFont="1" applyFill="1" applyBorder="1"/>
    <xf numFmtId="165" fontId="2" fillId="0" borderId="0" xfId="0" applyNumberFormat="1" applyFont="1"/>
    <xf numFmtId="4" fontId="17" fillId="0" borderId="0" xfId="0" applyNumberFormat="1" applyFont="1"/>
    <xf numFmtId="0" fontId="19" fillId="0" borderId="0" xfId="0" applyFont="1"/>
    <xf numFmtId="4" fontId="20" fillId="0" borderId="0" xfId="0" applyNumberFormat="1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21" fillId="0" borderId="0" xfId="0" applyFont="1"/>
    <xf numFmtId="4" fontId="22" fillId="0" borderId="0" xfId="0" applyNumberFormat="1" applyFont="1"/>
    <xf numFmtId="0" fontId="5" fillId="2" borderId="52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4" fillId="0" borderId="64" xfId="0" applyFont="1" applyBorder="1" applyAlignment="1">
      <alignment horizontal="left"/>
    </xf>
    <xf numFmtId="0" fontId="5" fillId="5" borderId="5" xfId="0" applyFont="1" applyFill="1" applyBorder="1" applyAlignment="1">
      <alignment horizontal="center"/>
    </xf>
    <xf numFmtId="0" fontId="5" fillId="0" borderId="0" xfId="0" applyFont="1"/>
    <xf numFmtId="0" fontId="5" fillId="0" borderId="6" xfId="0" applyFont="1" applyBorder="1"/>
    <xf numFmtId="0" fontId="5" fillId="5" borderId="19" xfId="0" applyFont="1" applyFill="1" applyBorder="1" applyAlignment="1">
      <alignment horizontal="center"/>
    </xf>
    <xf numFmtId="0" fontId="5" fillId="0" borderId="55" xfId="0" applyFont="1" applyBorder="1"/>
    <xf numFmtId="0" fontId="2" fillId="0" borderId="64" xfId="0" applyFont="1" applyBorder="1"/>
    <xf numFmtId="0" fontId="15" fillId="0" borderId="6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10" fillId="0" borderId="36" xfId="0" applyFont="1" applyBorder="1" applyAlignment="1">
      <alignment horizontal="left" vertical="center"/>
    </xf>
    <xf numFmtId="0" fontId="8" fillId="0" borderId="65" xfId="0" applyFont="1" applyBorder="1"/>
    <xf numFmtId="0" fontId="4" fillId="0" borderId="46" xfId="0" applyFont="1" applyBorder="1" applyAlignment="1">
      <alignment horizontal="center"/>
    </xf>
    <xf numFmtId="165" fontId="5" fillId="5" borderId="10" xfId="0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4" fillId="0" borderId="66" xfId="0" applyFont="1" applyBorder="1" applyAlignment="1">
      <alignment horizontal="left"/>
    </xf>
    <xf numFmtId="0" fontId="8" fillId="0" borderId="17" xfId="0" applyFont="1" applyBorder="1"/>
    <xf numFmtId="0" fontId="7" fillId="0" borderId="62" xfId="0" applyFont="1" applyBorder="1" applyAlignment="1">
      <alignment horizontal="left"/>
    </xf>
    <xf numFmtId="0" fontId="8" fillId="2" borderId="46" xfId="0" applyFont="1" applyFill="1" applyBorder="1"/>
    <xf numFmtId="0" fontId="5" fillId="0" borderId="0" xfId="0" applyFont="1" applyAlignment="1">
      <alignment horizontal="center"/>
    </xf>
    <xf numFmtId="0" fontId="4" fillId="0" borderId="62" xfId="0" applyFont="1" applyBorder="1" applyAlignment="1">
      <alignment horizontal="left"/>
    </xf>
    <xf numFmtId="0" fontId="5" fillId="0" borderId="46" xfId="0" applyFont="1" applyBorder="1"/>
    <xf numFmtId="0" fontId="5" fillId="0" borderId="46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8" fillId="0" borderId="29" xfId="0" applyFont="1" applyBorder="1"/>
    <xf numFmtId="0" fontId="4" fillId="0" borderId="6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5" fillId="2" borderId="9" xfId="0" applyFont="1" applyFill="1" applyBorder="1" applyAlignment="1">
      <alignment horizontal="center"/>
    </xf>
    <xf numFmtId="14" fontId="4" fillId="0" borderId="21" xfId="0" applyNumberFormat="1" applyFont="1" applyBorder="1"/>
    <xf numFmtId="0" fontId="4" fillId="0" borderId="68" xfId="0" applyFont="1" applyBorder="1" applyAlignment="1">
      <alignment horizontal="center"/>
    </xf>
    <xf numFmtId="0" fontId="2" fillId="0" borderId="65" xfId="0" applyFont="1" applyBorder="1"/>
    <xf numFmtId="0" fontId="15" fillId="0" borderId="0" xfId="0" applyFont="1"/>
    <xf numFmtId="0" fontId="2" fillId="0" borderId="29" xfId="0" applyFont="1" applyBorder="1"/>
    <xf numFmtId="14" fontId="2" fillId="0" borderId="0" xfId="0" applyNumberFormat="1" applyFont="1"/>
    <xf numFmtId="0" fontId="3" fillId="0" borderId="4" xfId="0" applyFont="1" applyBorder="1" applyAlignment="1">
      <alignment horizontal="left" vertical="center"/>
    </xf>
    <xf numFmtId="0" fontId="4" fillId="0" borderId="34" xfId="0" applyFont="1" applyBorder="1" applyAlignment="1">
      <alignment horizontal="left"/>
    </xf>
    <xf numFmtId="0" fontId="4" fillId="0" borderId="33" xfId="0" applyFont="1" applyBorder="1"/>
    <xf numFmtId="0" fontId="4" fillId="0" borderId="57" xfId="0" applyFont="1" applyBorder="1" applyAlignment="1">
      <alignment horizontal="left"/>
    </xf>
    <xf numFmtId="0" fontId="7" fillId="0" borderId="57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5" borderId="5" xfId="0" applyFont="1" applyFill="1" applyBorder="1"/>
    <xf numFmtId="0" fontId="5" fillId="5" borderId="10" xfId="0" applyFont="1" applyFill="1" applyBorder="1"/>
    <xf numFmtId="0" fontId="5" fillId="0" borderId="11" xfId="0" applyFont="1" applyBorder="1"/>
    <xf numFmtId="0" fontId="5" fillId="3" borderId="9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3" borderId="66" xfId="0" applyFont="1" applyFill="1" applyBorder="1" applyAlignment="1">
      <alignment horizontal="left"/>
    </xf>
    <xf numFmtId="0" fontId="10" fillId="0" borderId="32" xfId="0" applyFont="1" applyBorder="1" applyAlignment="1">
      <alignment horizontal="left" vertical="center"/>
    </xf>
    <xf numFmtId="0" fontId="4" fillId="0" borderId="13" xfId="0" applyFont="1" applyBorder="1" applyAlignment="1">
      <alignment horizontal="center"/>
    </xf>
    <xf numFmtId="0" fontId="2" fillId="0" borderId="7" xfId="0" applyFont="1" applyBorder="1"/>
    <xf numFmtId="166" fontId="4" fillId="0" borderId="49" xfId="0" applyNumberFormat="1" applyFont="1" applyBorder="1" applyAlignment="1">
      <alignment horizontal="left"/>
    </xf>
    <xf numFmtId="166" fontId="4" fillId="0" borderId="21" xfId="0" applyNumberFormat="1" applyFont="1" applyBorder="1" applyAlignment="1">
      <alignment horizontal="left"/>
    </xf>
    <xf numFmtId="166" fontId="4" fillId="0" borderId="34" xfId="0" applyNumberFormat="1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166" fontId="4" fillId="0" borderId="53" xfId="0" applyNumberFormat="1" applyFont="1" applyBorder="1" applyAlignment="1">
      <alignment horizontal="center"/>
    </xf>
    <xf numFmtId="166" fontId="4" fillId="0" borderId="33" xfId="0" applyNumberFormat="1" applyFont="1" applyBorder="1" applyAlignment="1">
      <alignment horizontal="center"/>
    </xf>
    <xf numFmtId="166" fontId="4" fillId="0" borderId="0" xfId="0" applyNumberFormat="1" applyFont="1" applyAlignment="1">
      <alignment horizontal="center"/>
    </xf>
    <xf numFmtId="166" fontId="4" fillId="0" borderId="67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166" fontId="4" fillId="0" borderId="50" xfId="0" applyNumberFormat="1" applyFont="1" applyBorder="1" applyAlignment="1">
      <alignment horizontal="center"/>
    </xf>
    <xf numFmtId="0" fontId="2" fillId="0" borderId="3" xfId="0" applyFont="1" applyBorder="1"/>
    <xf numFmtId="0" fontId="10" fillId="0" borderId="4" xfId="0" applyFont="1" applyBorder="1" applyAlignment="1">
      <alignment horizontal="center" vertical="center"/>
    </xf>
    <xf numFmtId="167" fontId="0" fillId="0" borderId="0" xfId="0" applyNumberFormat="1"/>
    <xf numFmtId="0" fontId="0" fillId="0" borderId="66" xfId="0" applyBorder="1"/>
    <xf numFmtId="0" fontId="0" fillId="0" borderId="4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4" xfId="0" applyBorder="1"/>
    <xf numFmtId="0" fontId="0" fillId="0" borderId="67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4" borderId="20" xfId="0" applyFill="1" applyBorder="1"/>
    <xf numFmtId="0" fontId="0" fillId="0" borderId="33" xfId="0" applyBorder="1" applyAlignment="1">
      <alignment horizontal="center"/>
    </xf>
    <xf numFmtId="0" fontId="0" fillId="3" borderId="33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0" fillId="3" borderId="67" xfId="0" applyFill="1" applyBorder="1" applyAlignment="1">
      <alignment horizontal="center"/>
    </xf>
    <xf numFmtId="0" fontId="0" fillId="3" borderId="52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0" fillId="3" borderId="50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69" xfId="0" applyFill="1" applyBorder="1" applyAlignment="1">
      <alignment horizontal="center"/>
    </xf>
    <xf numFmtId="0" fontId="0" fillId="4" borderId="20" xfId="0" applyFill="1" applyBorder="1" applyAlignment="1">
      <alignment horizontal="right"/>
    </xf>
    <xf numFmtId="0" fontId="0" fillId="0" borderId="62" xfId="0" applyBorder="1"/>
    <xf numFmtId="0" fontId="0" fillId="0" borderId="46" xfId="0" applyBorder="1"/>
    <xf numFmtId="0" fontId="0" fillId="0" borderId="11" xfId="0" applyBorder="1"/>
    <xf numFmtId="0" fontId="1" fillId="4" borderId="24" xfId="0" applyFont="1" applyFill="1" applyBorder="1"/>
    <xf numFmtId="4" fontId="0" fillId="6" borderId="16" xfId="0" applyNumberFormat="1" applyFill="1" applyBorder="1"/>
    <xf numFmtId="4" fontId="0" fillId="6" borderId="18" xfId="0" applyNumberFormat="1" applyFill="1" applyBorder="1"/>
    <xf numFmtId="4" fontId="13" fillId="6" borderId="30" xfId="0" applyNumberFormat="1" applyFont="1" applyFill="1" applyBorder="1"/>
    <xf numFmtId="4" fontId="13" fillId="6" borderId="3" xfId="0" applyNumberFormat="1" applyFont="1" applyFill="1" applyBorder="1"/>
    <xf numFmtId="4" fontId="0" fillId="7" borderId="16" xfId="0" applyNumberFormat="1" applyFill="1" applyBorder="1"/>
    <xf numFmtId="4" fontId="0" fillId="7" borderId="18" xfId="0" applyNumberFormat="1" applyFill="1" applyBorder="1"/>
    <xf numFmtId="0" fontId="0" fillId="8" borderId="0" xfId="0" applyFill="1"/>
    <xf numFmtId="165" fontId="9" fillId="6" borderId="4" xfId="0" applyNumberFormat="1" applyFont="1" applyFill="1" applyBorder="1"/>
    <xf numFmtId="165" fontId="9" fillId="7" borderId="4" xfId="0" applyNumberFormat="1" applyFont="1" applyFill="1" applyBorder="1"/>
    <xf numFmtId="4" fontId="16" fillId="6" borderId="21" xfId="0" applyNumberFormat="1" applyFont="1" applyFill="1" applyBorder="1"/>
    <xf numFmtId="4" fontId="16" fillId="7" borderId="56" xfId="0" applyNumberFormat="1" applyFont="1" applyFill="1" applyBorder="1"/>
    <xf numFmtId="4" fontId="0" fillId="7" borderId="21" xfId="0" applyNumberFormat="1" applyFill="1" applyBorder="1"/>
    <xf numFmtId="4" fontId="0" fillId="7" borderId="56" xfId="0" applyNumberFormat="1" applyFill="1" applyBorder="1"/>
    <xf numFmtId="4" fontId="16" fillId="6" borderId="25" xfId="0" applyNumberFormat="1" applyFont="1" applyFill="1" applyBorder="1"/>
    <xf numFmtId="4" fontId="16" fillId="7" borderId="45" xfId="0" applyNumberFormat="1" applyFont="1" applyFill="1" applyBorder="1"/>
    <xf numFmtId="4" fontId="0" fillId="8" borderId="52" xfId="0" applyNumberFormat="1" applyFill="1" applyBorder="1"/>
    <xf numFmtId="4" fontId="0" fillId="8" borderId="57" xfId="0" applyNumberFormat="1" applyFill="1" applyBorder="1"/>
    <xf numFmtId="4" fontId="0" fillId="8" borderId="8" xfId="0" applyNumberFormat="1" applyFill="1" applyBorder="1"/>
    <xf numFmtId="4" fontId="0" fillId="8" borderId="58" xfId="0" applyNumberFormat="1" applyFill="1" applyBorder="1"/>
    <xf numFmtId="4" fontId="0" fillId="8" borderId="25" xfId="0" applyNumberFormat="1" applyFill="1" applyBorder="1"/>
    <xf numFmtId="4" fontId="16" fillId="6" borderId="34" xfId="0" applyNumberFormat="1" applyFont="1" applyFill="1" applyBorder="1"/>
    <xf numFmtId="4" fontId="0" fillId="6" borderId="8" xfId="0" applyNumberFormat="1" applyFill="1" applyBorder="1"/>
    <xf numFmtId="4" fontId="0" fillId="6" borderId="9" xfId="0" applyNumberFormat="1" applyFill="1" applyBorder="1"/>
    <xf numFmtId="4" fontId="0" fillId="6" borderId="45" xfId="0" applyNumberFormat="1" applyFill="1" applyBorder="1"/>
    <xf numFmtId="4" fontId="0" fillId="8" borderId="0" xfId="0" applyNumberFormat="1" applyFill="1"/>
    <xf numFmtId="4" fontId="0" fillId="8" borderId="55" xfId="0" applyNumberFormat="1" applyFill="1" applyBorder="1"/>
    <xf numFmtId="4" fontId="0" fillId="8" borderId="7" xfId="0" applyNumberFormat="1" applyFill="1" applyBorder="1"/>
    <xf numFmtId="4" fontId="0" fillId="8" borderId="6" xfId="0" applyNumberFormat="1" applyFill="1" applyBorder="1"/>
    <xf numFmtId="4" fontId="0" fillId="6" borderId="21" xfId="0" applyNumberFormat="1" applyFill="1" applyBorder="1"/>
    <xf numFmtId="4" fontId="0" fillId="6" borderId="22" xfId="0" applyNumberFormat="1" applyFill="1" applyBorder="1"/>
    <xf numFmtId="4" fontId="0" fillId="6" borderId="34" xfId="0" applyNumberFormat="1" applyFill="1" applyBorder="1"/>
    <xf numFmtId="4" fontId="0" fillId="6" borderId="56" xfId="0" applyNumberFormat="1" applyFill="1" applyBorder="1"/>
    <xf numFmtId="4" fontId="1" fillId="6" borderId="30" xfId="0" applyNumberFormat="1" applyFont="1" applyFill="1" applyBorder="1"/>
    <xf numFmtId="4" fontId="1" fillId="7" borderId="30" xfId="0" applyNumberFormat="1" applyFont="1" applyFill="1" applyBorder="1"/>
    <xf numFmtId="0" fontId="0" fillId="4" borderId="16" xfId="0" applyFill="1" applyBorder="1"/>
    <xf numFmtId="4" fontId="0" fillId="8" borderId="26" xfId="0" applyNumberFormat="1" applyFill="1" applyBorder="1"/>
    <xf numFmtId="4" fontId="0" fillId="6" borderId="24" xfId="0" applyNumberFormat="1" applyFill="1" applyBorder="1"/>
    <xf numFmtId="0" fontId="0" fillId="4" borderId="21" xfId="0" applyFill="1" applyBorder="1"/>
    <xf numFmtId="4" fontId="0" fillId="6" borderId="47" xfId="0" applyNumberFormat="1" applyFill="1" applyBorder="1"/>
    <xf numFmtId="0" fontId="0" fillId="4" borderId="25" xfId="0" applyFill="1" applyBorder="1"/>
    <xf numFmtId="4" fontId="16" fillId="7" borderId="40" xfId="0" applyNumberFormat="1" applyFont="1" applyFill="1" applyBorder="1"/>
    <xf numFmtId="4" fontId="1" fillId="6" borderId="61" xfId="0" applyNumberFormat="1" applyFont="1" applyFill="1" applyBorder="1"/>
    <xf numFmtId="0" fontId="5" fillId="6" borderId="19" xfId="0" applyFont="1" applyFill="1" applyBorder="1" applyAlignment="1">
      <alignment horizontal="center"/>
    </xf>
    <xf numFmtId="0" fontId="5" fillId="8" borderId="0" xfId="0" applyFont="1" applyFill="1"/>
    <xf numFmtId="0" fontId="5" fillId="8" borderId="55" xfId="0" applyFont="1" applyFill="1" applyBorder="1"/>
    <xf numFmtId="0" fontId="5" fillId="6" borderId="10" xfId="0" applyFont="1" applyFill="1" applyBorder="1" applyAlignment="1">
      <alignment horizontal="center"/>
    </xf>
    <xf numFmtId="165" fontId="5" fillId="7" borderId="10" xfId="0" applyNumberFormat="1" applyFont="1" applyFill="1" applyBorder="1" applyAlignment="1">
      <alignment horizontal="center"/>
    </xf>
    <xf numFmtId="165" fontId="5" fillId="7" borderId="4" xfId="0" applyNumberFormat="1" applyFont="1" applyFill="1" applyBorder="1"/>
    <xf numFmtId="0" fontId="2" fillId="8" borderId="0" xfId="0" applyFont="1" applyFill="1" applyAlignment="1">
      <alignment horizontal="center"/>
    </xf>
    <xf numFmtId="0" fontId="2" fillId="8" borderId="0" xfId="0" applyFont="1" applyFill="1"/>
    <xf numFmtId="0" fontId="2" fillId="8" borderId="2" xfId="0" applyFont="1" applyFill="1" applyBorder="1"/>
    <xf numFmtId="0" fontId="5" fillId="6" borderId="5" xfId="0" applyFont="1" applyFill="1" applyBorder="1" applyAlignment="1">
      <alignment horizontal="center"/>
    </xf>
    <xf numFmtId="0" fontId="0" fillId="8" borderId="7" xfId="0" applyFill="1" applyBorder="1"/>
    <xf numFmtId="0" fontId="0" fillId="8" borderId="6" xfId="0" applyFill="1" applyBorder="1"/>
    <xf numFmtId="0" fontId="0" fillId="9" borderId="46" xfId="0" applyFill="1" applyBorder="1"/>
    <xf numFmtId="0" fontId="0" fillId="9" borderId="11" xfId="0" applyFill="1" applyBorder="1"/>
    <xf numFmtId="0" fontId="5" fillId="8" borderId="0" xfId="0" applyFont="1" applyFill="1" applyAlignment="1">
      <alignment horizontal="center"/>
    </xf>
    <xf numFmtId="0" fontId="5" fillId="8" borderId="46" xfId="0" applyFont="1" applyFill="1" applyBorder="1" applyAlignment="1">
      <alignment horizontal="center"/>
    </xf>
    <xf numFmtId="0" fontId="5" fillId="8" borderId="6" xfId="0" applyFont="1" applyFill="1" applyBorder="1"/>
    <xf numFmtId="0" fontId="15" fillId="8" borderId="0" xfId="0" applyFont="1" applyFill="1" applyAlignment="1">
      <alignment horizontal="center"/>
    </xf>
    <xf numFmtId="165" fontId="5" fillId="7" borderId="4" xfId="0" applyNumberFormat="1" applyFont="1" applyFill="1" applyBorder="1" applyAlignment="1">
      <alignment horizontal="center"/>
    </xf>
    <xf numFmtId="0" fontId="5" fillId="6" borderId="5" xfId="0" applyFont="1" applyFill="1" applyBorder="1"/>
    <xf numFmtId="0" fontId="5" fillId="6" borderId="10" xfId="0" applyFont="1" applyFill="1" applyBorder="1"/>
    <xf numFmtId="0" fontId="5" fillId="8" borderId="11" xfId="0" applyFont="1" applyFill="1" applyBorder="1"/>
    <xf numFmtId="165" fontId="9" fillId="7" borderId="0" xfId="0" applyNumberFormat="1" applyFont="1" applyFill="1"/>
    <xf numFmtId="165" fontId="9" fillId="7" borderId="1" xfId="0" applyNumberFormat="1" applyFont="1" applyFill="1" applyBorder="1"/>
    <xf numFmtId="4" fontId="1" fillId="6" borderId="21" xfId="0" applyNumberFormat="1" applyFont="1" applyFill="1" applyBorder="1"/>
    <xf numFmtId="4" fontId="1" fillId="6" borderId="56" xfId="0" applyNumberFormat="1" applyFont="1" applyFill="1" applyBorder="1"/>
    <xf numFmtId="0" fontId="0" fillId="8" borderId="55" xfId="0" applyFill="1" applyBorder="1"/>
    <xf numFmtId="0" fontId="0" fillId="8" borderId="34" xfId="0" applyFill="1" applyBorder="1" applyAlignment="1">
      <alignment horizontal="center"/>
    </xf>
    <xf numFmtId="0" fontId="0" fillId="8" borderId="59" xfId="0" applyFill="1" applyBorder="1" applyAlignment="1">
      <alignment horizontal="center"/>
    </xf>
    <xf numFmtId="0" fontId="0" fillId="8" borderId="52" xfId="0" applyFill="1" applyBorder="1" applyAlignment="1">
      <alignment horizontal="center"/>
    </xf>
    <xf numFmtId="0" fontId="0" fillId="8" borderId="63" xfId="0" applyFill="1" applyBorder="1" applyAlignment="1">
      <alignment horizontal="center"/>
    </xf>
    <xf numFmtId="0" fontId="0" fillId="8" borderId="49" xfId="0" applyFill="1" applyBorder="1" applyAlignment="1">
      <alignment horizontal="center"/>
    </xf>
    <xf numFmtId="0" fontId="0" fillId="8" borderId="69" xfId="0" applyFill="1" applyBorder="1" applyAlignment="1">
      <alignment horizontal="center"/>
    </xf>
    <xf numFmtId="4" fontId="0" fillId="10" borderId="21" xfId="0" applyNumberFormat="1" applyFill="1" applyBorder="1"/>
    <xf numFmtId="4" fontId="0" fillId="10" borderId="56" xfId="0" applyNumberFormat="1" applyFill="1" applyBorder="1"/>
    <xf numFmtId="4" fontId="1" fillId="11" borderId="25" xfId="0" applyNumberFormat="1" applyFont="1" applyFill="1" applyBorder="1"/>
    <xf numFmtId="4" fontId="1" fillId="11" borderId="45" xfId="0" applyNumberFormat="1" applyFont="1" applyFill="1" applyBorder="1"/>
    <xf numFmtId="0" fontId="0" fillId="0" borderId="58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4" fontId="1" fillId="6" borderId="22" xfId="0" applyNumberFormat="1" applyFont="1" applyFill="1" applyBorder="1"/>
    <xf numFmtId="0" fontId="0" fillId="8" borderId="35" xfId="0" applyFill="1" applyBorder="1" applyAlignment="1">
      <alignment horizontal="center"/>
    </xf>
    <xf numFmtId="0" fontId="0" fillId="8" borderId="57" xfId="0" applyFill="1" applyBorder="1" applyAlignment="1">
      <alignment horizontal="center"/>
    </xf>
    <xf numFmtId="0" fontId="0" fillId="8" borderId="60" xfId="0" applyFill="1" applyBorder="1" applyAlignment="1">
      <alignment horizontal="center"/>
    </xf>
    <xf numFmtId="4" fontId="0" fillId="10" borderId="22" xfId="0" applyNumberFormat="1" applyFill="1" applyBorder="1"/>
    <xf numFmtId="4" fontId="1" fillId="11" borderId="26" xfId="0" applyNumberFormat="1" applyFont="1" applyFill="1" applyBorder="1"/>
    <xf numFmtId="4" fontId="0" fillId="6" borderId="17" xfId="0" applyNumberFormat="1" applyFill="1" applyBorder="1"/>
    <xf numFmtId="4" fontId="0" fillId="7" borderId="17" xfId="0" applyNumberFormat="1" applyFill="1" applyBorder="1"/>
    <xf numFmtId="4" fontId="16" fillId="6" borderId="22" xfId="0" applyNumberFormat="1" applyFont="1" applyFill="1" applyBorder="1"/>
    <xf numFmtId="4" fontId="0" fillId="6" borderId="58" xfId="0" applyNumberFormat="1" applyFill="1" applyBorder="1"/>
    <xf numFmtId="4" fontId="1" fillId="6" borderId="31" xfId="0" applyNumberFormat="1" applyFont="1" applyFill="1" applyBorder="1"/>
    <xf numFmtId="164" fontId="0" fillId="0" borderId="0" xfId="0" applyNumberFormat="1"/>
    <xf numFmtId="165" fontId="5" fillId="6" borderId="16" xfId="0" applyNumberFormat="1" applyFont="1" applyFill="1" applyBorder="1"/>
    <xf numFmtId="165" fontId="5" fillId="6" borderId="17" xfId="0" applyNumberFormat="1" applyFont="1" applyFill="1" applyBorder="1"/>
    <xf numFmtId="165" fontId="9" fillId="6" borderId="29" xfId="0" applyNumberFormat="1" applyFont="1" applyFill="1" applyBorder="1" applyAlignment="1">
      <alignment horizontal="right"/>
    </xf>
    <xf numFmtId="165" fontId="9" fillId="6" borderId="31" xfId="0" applyNumberFormat="1" applyFont="1" applyFill="1" applyBorder="1" applyAlignment="1">
      <alignment horizontal="right"/>
    </xf>
    <xf numFmtId="165" fontId="4" fillId="6" borderId="21" xfId="0" applyNumberFormat="1" applyFont="1" applyFill="1" applyBorder="1"/>
    <xf numFmtId="165" fontId="4" fillId="6" borderId="22" xfId="0" applyNumberFormat="1" applyFont="1" applyFill="1" applyBorder="1"/>
    <xf numFmtId="165" fontId="5" fillId="6" borderId="8" xfId="0" applyNumberFormat="1" applyFont="1" applyFill="1" applyBorder="1"/>
    <xf numFmtId="165" fontId="5" fillId="6" borderId="58" xfId="0" applyNumberFormat="1" applyFont="1" applyFill="1" applyBorder="1"/>
    <xf numFmtId="165" fontId="5" fillId="6" borderId="25" xfId="0" applyNumberFormat="1" applyFont="1" applyFill="1" applyBorder="1"/>
    <xf numFmtId="165" fontId="5" fillId="6" borderId="22" xfId="0" applyNumberFormat="1" applyFont="1" applyFill="1" applyBorder="1"/>
    <xf numFmtId="165" fontId="5" fillId="6" borderId="21" xfId="0" applyNumberFormat="1" applyFont="1" applyFill="1" applyBorder="1"/>
    <xf numFmtId="165" fontId="5" fillId="6" borderId="34" xfId="0" applyNumberFormat="1" applyFont="1" applyFill="1" applyBorder="1"/>
    <xf numFmtId="165" fontId="5" fillId="6" borderId="26" xfId="0" applyNumberFormat="1" applyFont="1" applyFill="1" applyBorder="1"/>
    <xf numFmtId="165" fontId="9" fillId="6" borderId="30" xfId="0" applyNumberFormat="1" applyFont="1" applyFill="1" applyBorder="1"/>
    <xf numFmtId="165" fontId="9" fillId="6" borderId="31" xfId="0" applyNumberFormat="1" applyFont="1" applyFill="1" applyBorder="1"/>
    <xf numFmtId="165" fontId="5" fillId="6" borderId="4" xfId="0" applyNumberFormat="1" applyFont="1" applyFill="1" applyBorder="1"/>
    <xf numFmtId="165" fontId="9" fillId="6" borderId="1" xfId="0" applyNumberFormat="1" applyFont="1" applyFill="1" applyBorder="1"/>
    <xf numFmtId="0" fontId="6" fillId="12" borderId="8" xfId="0" applyFont="1" applyFill="1" applyBorder="1" applyAlignment="1">
      <alignment horizontal="center" vertical="center"/>
    </xf>
    <xf numFmtId="0" fontId="6" fillId="12" borderId="12" xfId="0" applyFont="1" applyFill="1" applyBorder="1" applyAlignment="1">
      <alignment horizontal="center" vertical="center"/>
    </xf>
    <xf numFmtId="0" fontId="0" fillId="7" borderId="0" xfId="0" applyFill="1"/>
    <xf numFmtId="0" fontId="0" fillId="7" borderId="20" xfId="0" applyFill="1" applyBorder="1"/>
    <xf numFmtId="0" fontId="0" fillId="7" borderId="20" xfId="0" applyFill="1" applyBorder="1" applyAlignment="1">
      <alignment horizontal="right"/>
    </xf>
    <xf numFmtId="0" fontId="5" fillId="2" borderId="19" xfId="0" applyFont="1" applyFill="1" applyBorder="1" applyAlignment="1">
      <alignment horizontal="left"/>
    </xf>
    <xf numFmtId="0" fontId="5" fillId="2" borderId="52" xfId="0" applyFont="1" applyFill="1" applyBorder="1" applyAlignment="1">
      <alignment horizontal="left"/>
    </xf>
    <xf numFmtId="0" fontId="4" fillId="3" borderId="71" xfId="0" applyFont="1" applyFill="1" applyBorder="1" applyAlignment="1">
      <alignment horizontal="left"/>
    </xf>
    <xf numFmtId="0" fontId="10" fillId="3" borderId="32" xfId="0" applyFont="1" applyFill="1" applyBorder="1" applyAlignment="1">
      <alignment horizontal="left"/>
    </xf>
    <xf numFmtId="0" fontId="10" fillId="3" borderId="36" xfId="0" applyFont="1" applyFill="1" applyBorder="1" applyAlignment="1">
      <alignment horizontal="left"/>
    </xf>
    <xf numFmtId="0" fontId="4" fillId="2" borderId="19" xfId="0" applyFont="1" applyFill="1" applyBorder="1" applyAlignment="1">
      <alignment horizontal="left"/>
    </xf>
    <xf numFmtId="4" fontId="0" fillId="6" borderId="25" xfId="0" applyNumberFormat="1" applyFill="1" applyBorder="1"/>
    <xf numFmtId="165" fontId="5" fillId="5" borderId="30" xfId="0" applyNumberFormat="1" applyFont="1" applyFill="1" applyBorder="1"/>
    <xf numFmtId="165" fontId="5" fillId="6" borderId="30" xfId="0" applyNumberFormat="1" applyFont="1" applyFill="1" applyBorder="1"/>
    <xf numFmtId="4" fontId="0" fillId="6" borderId="30" xfId="0" applyNumberFormat="1" applyFill="1" applyBorder="1"/>
    <xf numFmtId="4" fontId="0" fillId="6" borderId="61" xfId="0" applyNumberFormat="1" applyFill="1" applyBorder="1"/>
    <xf numFmtId="49" fontId="4" fillId="17" borderId="14" xfId="0" applyNumberFormat="1" applyFont="1" applyFill="1" applyBorder="1" applyAlignment="1">
      <alignment horizontal="left"/>
    </xf>
    <xf numFmtId="49" fontId="4" fillId="17" borderId="16" xfId="0" applyNumberFormat="1" applyFont="1" applyFill="1" applyBorder="1" applyAlignment="1">
      <alignment horizontal="center"/>
    </xf>
    <xf numFmtId="49" fontId="4" fillId="17" borderId="17" xfId="0" applyNumberFormat="1" applyFont="1" applyFill="1" applyBorder="1" applyAlignment="1">
      <alignment horizontal="center"/>
    </xf>
    <xf numFmtId="0" fontId="4" fillId="17" borderId="15" xfId="0" applyFont="1" applyFill="1" applyBorder="1" applyAlignment="1">
      <alignment horizontal="center"/>
    </xf>
    <xf numFmtId="0" fontId="4" fillId="17" borderId="16" xfId="0" applyFont="1" applyFill="1" applyBorder="1" applyAlignment="1">
      <alignment horizontal="center"/>
    </xf>
    <xf numFmtId="49" fontId="4" fillId="17" borderId="27" xfId="0" applyNumberFormat="1" applyFont="1" applyFill="1" applyBorder="1"/>
    <xf numFmtId="49" fontId="4" fillId="17" borderId="21" xfId="0" applyNumberFormat="1" applyFont="1" applyFill="1" applyBorder="1" applyAlignment="1">
      <alignment horizontal="center"/>
    </xf>
    <xf numFmtId="49" fontId="4" fillId="17" borderId="22" xfId="0" applyNumberFormat="1" applyFont="1" applyFill="1" applyBorder="1" applyAlignment="1">
      <alignment horizontal="center"/>
    </xf>
    <xf numFmtId="0" fontId="4" fillId="17" borderId="20" xfId="0" applyFont="1" applyFill="1" applyBorder="1" applyAlignment="1">
      <alignment horizontal="center"/>
    </xf>
    <xf numFmtId="0" fontId="4" fillId="17" borderId="21" xfId="0" applyFont="1" applyFill="1" applyBorder="1" applyAlignment="1">
      <alignment horizontal="center"/>
    </xf>
    <xf numFmtId="0" fontId="4" fillId="17" borderId="27" xfId="0" applyFont="1" applyFill="1" applyBorder="1"/>
    <xf numFmtId="0" fontId="4" fillId="17" borderId="22" xfId="0" applyFont="1" applyFill="1" applyBorder="1" applyAlignment="1">
      <alignment horizontal="center"/>
    </xf>
    <xf numFmtId="0" fontId="4" fillId="17" borderId="23" xfId="0" applyFont="1" applyFill="1" applyBorder="1"/>
    <xf numFmtId="0" fontId="4" fillId="17" borderId="25" xfId="0" applyFont="1" applyFill="1" applyBorder="1" applyAlignment="1">
      <alignment horizontal="center"/>
    </xf>
    <xf numFmtId="0" fontId="4" fillId="17" borderId="26" xfId="0" applyFont="1" applyFill="1" applyBorder="1" applyAlignment="1">
      <alignment horizontal="center"/>
    </xf>
    <xf numFmtId="0" fontId="4" fillId="17" borderId="24" xfId="0" applyFont="1" applyFill="1" applyBorder="1" applyAlignment="1">
      <alignment horizontal="center"/>
    </xf>
    <xf numFmtId="0" fontId="12" fillId="17" borderId="16" xfId="0" applyFont="1" applyFill="1" applyBorder="1" applyAlignment="1">
      <alignment horizontal="center"/>
    </xf>
    <xf numFmtId="0" fontId="4" fillId="18" borderId="42" xfId="0" applyFont="1" applyFill="1" applyBorder="1" applyAlignment="1">
      <alignment horizontal="center"/>
    </xf>
    <xf numFmtId="0" fontId="8" fillId="17" borderId="15" xfId="0" applyFont="1" applyFill="1" applyBorder="1" applyAlignment="1">
      <alignment horizontal="center"/>
    </xf>
    <xf numFmtId="0" fontId="8" fillId="17" borderId="16" xfId="0" applyFont="1" applyFill="1" applyBorder="1" applyAlignment="1">
      <alignment horizontal="center"/>
    </xf>
    <xf numFmtId="0" fontId="12" fillId="17" borderId="21" xfId="0" applyFont="1" applyFill="1" applyBorder="1" applyAlignment="1">
      <alignment horizontal="center"/>
    </xf>
    <xf numFmtId="0" fontId="4" fillId="18" borderId="47" xfId="0" applyFont="1" applyFill="1" applyBorder="1" applyAlignment="1">
      <alignment horizontal="center"/>
    </xf>
    <xf numFmtId="0" fontId="8" fillId="17" borderId="20" xfId="0" applyFont="1" applyFill="1" applyBorder="1" applyAlignment="1">
      <alignment horizontal="center"/>
    </xf>
    <xf numFmtId="0" fontId="8" fillId="17" borderId="21" xfId="0" applyFont="1" applyFill="1" applyBorder="1" applyAlignment="1">
      <alignment horizontal="center"/>
    </xf>
    <xf numFmtId="0" fontId="12" fillId="17" borderId="22" xfId="0" applyFont="1" applyFill="1" applyBorder="1" applyAlignment="1">
      <alignment horizontal="center"/>
    </xf>
    <xf numFmtId="0" fontId="12" fillId="17" borderId="25" xfId="0" applyFont="1" applyFill="1" applyBorder="1" applyAlignment="1">
      <alignment horizontal="center"/>
    </xf>
    <xf numFmtId="0" fontId="12" fillId="17" borderId="26" xfId="0" applyFont="1" applyFill="1" applyBorder="1" applyAlignment="1">
      <alignment horizontal="center"/>
    </xf>
    <xf numFmtId="0" fontId="8" fillId="17" borderId="24" xfId="0" applyFont="1" applyFill="1" applyBorder="1" applyAlignment="1">
      <alignment horizontal="center"/>
    </xf>
    <xf numFmtId="0" fontId="8" fillId="17" borderId="25" xfId="0" applyFont="1" applyFill="1" applyBorder="1" applyAlignment="1">
      <alignment horizontal="center"/>
    </xf>
    <xf numFmtId="0" fontId="4" fillId="17" borderId="14" xfId="0" applyFont="1" applyFill="1" applyBorder="1" applyAlignment="1">
      <alignment horizontal="left"/>
    </xf>
    <xf numFmtId="0" fontId="4" fillId="17" borderId="27" xfId="0" applyFont="1" applyFill="1" applyBorder="1" applyAlignment="1">
      <alignment horizontal="left"/>
    </xf>
    <xf numFmtId="0" fontId="4" fillId="17" borderId="23" xfId="0" applyFont="1" applyFill="1" applyBorder="1" applyAlignment="1">
      <alignment horizontal="left"/>
    </xf>
    <xf numFmtId="0" fontId="4" fillId="17" borderId="17" xfId="0" applyFont="1" applyFill="1" applyBorder="1" applyAlignment="1">
      <alignment horizontal="center"/>
    </xf>
    <xf numFmtId="0" fontId="4" fillId="19" borderId="15" xfId="0" applyFont="1" applyFill="1" applyBorder="1" applyAlignment="1">
      <alignment horizontal="center"/>
    </xf>
    <xf numFmtId="0" fontId="4" fillId="19" borderId="16" xfId="0" applyFont="1" applyFill="1" applyBorder="1" applyAlignment="1">
      <alignment horizontal="center"/>
    </xf>
    <xf numFmtId="0" fontId="4" fillId="19" borderId="21" xfId="0" applyFont="1" applyFill="1" applyBorder="1" applyAlignment="1">
      <alignment horizontal="center"/>
    </xf>
    <xf numFmtId="0" fontId="4" fillId="19" borderId="25" xfId="0" applyFont="1" applyFill="1" applyBorder="1" applyAlignment="1">
      <alignment horizontal="center"/>
    </xf>
    <xf numFmtId="0" fontId="4" fillId="19" borderId="24" xfId="0" applyFont="1" applyFill="1" applyBorder="1" applyAlignment="1">
      <alignment horizontal="center"/>
    </xf>
    <xf numFmtId="0" fontId="6" fillId="20" borderId="8" xfId="0" applyFont="1" applyFill="1" applyBorder="1" applyAlignment="1">
      <alignment horizontal="center" vertical="center"/>
    </xf>
    <xf numFmtId="0" fontId="6" fillId="20" borderId="9" xfId="0" applyFont="1" applyFill="1" applyBorder="1" applyAlignment="1">
      <alignment horizontal="center" vertical="center"/>
    </xf>
    <xf numFmtId="0" fontId="6" fillId="20" borderId="52" xfId="0" applyFont="1" applyFill="1" applyBorder="1" applyAlignment="1">
      <alignment horizontal="center" vertical="center"/>
    </xf>
    <xf numFmtId="0" fontId="6" fillId="20" borderId="63" xfId="0" applyFont="1" applyFill="1" applyBorder="1" applyAlignment="1">
      <alignment horizontal="center" vertical="center"/>
    </xf>
    <xf numFmtId="0" fontId="4" fillId="17" borderId="43" xfId="0" applyFont="1" applyFill="1" applyBorder="1"/>
    <xf numFmtId="0" fontId="4" fillId="17" borderId="34" xfId="0" applyFont="1" applyFill="1" applyBorder="1" applyAlignment="1">
      <alignment horizontal="center"/>
    </xf>
    <xf numFmtId="0" fontId="4" fillId="17" borderId="35" xfId="0" applyFont="1" applyFill="1" applyBorder="1" applyAlignment="1">
      <alignment horizontal="center"/>
    </xf>
    <xf numFmtId="0" fontId="4" fillId="17" borderId="33" xfId="0" applyFont="1" applyFill="1" applyBorder="1" applyAlignment="1">
      <alignment horizontal="center"/>
    </xf>
    <xf numFmtId="4" fontId="0" fillId="6" borderId="59" xfId="0" applyNumberFormat="1" applyFill="1" applyBorder="1"/>
    <xf numFmtId="0" fontId="4" fillId="19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166" fontId="4" fillId="0" borderId="12" xfId="0" applyNumberFormat="1" applyFont="1" applyBorder="1" applyAlignment="1">
      <alignment horizontal="center"/>
    </xf>
    <xf numFmtId="0" fontId="4" fillId="2" borderId="23" xfId="0" applyFont="1" applyFill="1" applyBorder="1" applyAlignment="1">
      <alignment horizontal="left"/>
    </xf>
    <xf numFmtId="166" fontId="4" fillId="2" borderId="25" xfId="0" applyNumberFormat="1" applyFont="1" applyFill="1" applyBorder="1" applyAlignment="1">
      <alignment horizontal="center" wrapText="1"/>
    </xf>
    <xf numFmtId="0" fontId="7" fillId="17" borderId="1" xfId="0" applyFont="1" applyFill="1" applyBorder="1" applyAlignment="1">
      <alignment horizontal="left"/>
    </xf>
    <xf numFmtId="0" fontId="4" fillId="17" borderId="21" xfId="0" applyFont="1" applyFill="1" applyBorder="1"/>
    <xf numFmtId="0" fontId="4" fillId="17" borderId="29" xfId="0" applyFont="1" applyFill="1" applyBorder="1" applyAlignment="1">
      <alignment horizontal="center"/>
    </xf>
    <xf numFmtId="0" fontId="4" fillId="17" borderId="8" xfId="0" applyFont="1" applyFill="1" applyBorder="1"/>
    <xf numFmtId="0" fontId="4" fillId="17" borderId="48" xfId="0" applyFont="1" applyFill="1" applyBorder="1" applyAlignment="1">
      <alignment horizontal="center"/>
    </xf>
    <xf numFmtId="0" fontId="4" fillId="17" borderId="16" xfId="0" applyFont="1" applyFill="1" applyBorder="1"/>
    <xf numFmtId="0" fontId="4" fillId="17" borderId="25" xfId="0" applyFont="1" applyFill="1" applyBorder="1"/>
    <xf numFmtId="0" fontId="4" fillId="17" borderId="50" xfId="0" applyFont="1" applyFill="1" applyBorder="1" applyAlignment="1">
      <alignment horizontal="center"/>
    </xf>
    <xf numFmtId="0" fontId="7" fillId="17" borderId="37" xfId="0" applyFont="1" applyFill="1" applyBorder="1" applyAlignment="1">
      <alignment horizontal="left"/>
    </xf>
    <xf numFmtId="0" fontId="7" fillId="17" borderId="32" xfId="0" applyFont="1" applyFill="1" applyBorder="1" applyAlignment="1">
      <alignment horizontal="left" vertical="center"/>
    </xf>
    <xf numFmtId="0" fontId="7" fillId="17" borderId="36" xfId="0" applyFont="1" applyFill="1" applyBorder="1" applyAlignment="1">
      <alignment horizontal="left"/>
    </xf>
    <xf numFmtId="166" fontId="4" fillId="17" borderId="30" xfId="0" applyNumberFormat="1" applyFont="1" applyFill="1" applyBorder="1" applyAlignment="1">
      <alignment horizontal="center"/>
    </xf>
    <xf numFmtId="166" fontId="4" fillId="17" borderId="8" xfId="0" applyNumberFormat="1" applyFont="1" applyFill="1" applyBorder="1" applyAlignment="1">
      <alignment horizontal="center"/>
    </xf>
    <xf numFmtId="166" fontId="4" fillId="17" borderId="16" xfId="0" applyNumberFormat="1" applyFont="1" applyFill="1" applyBorder="1" applyAlignment="1">
      <alignment horizontal="center"/>
    </xf>
    <xf numFmtId="166" fontId="4" fillId="17" borderId="21" xfId="0" applyNumberFormat="1" applyFont="1" applyFill="1" applyBorder="1" applyAlignment="1">
      <alignment horizontal="center"/>
    </xf>
    <xf numFmtId="166" fontId="4" fillId="18" borderId="21" xfId="0" applyNumberFormat="1" applyFont="1" applyFill="1" applyBorder="1" applyAlignment="1">
      <alignment horizontal="center"/>
    </xf>
    <xf numFmtId="166" fontId="4" fillId="17" borderId="25" xfId="0" applyNumberFormat="1" applyFont="1" applyFill="1" applyBorder="1" applyAlignment="1">
      <alignment horizontal="center"/>
    </xf>
    <xf numFmtId="0" fontId="4" fillId="17" borderId="30" xfId="0" applyFont="1" applyFill="1" applyBorder="1"/>
    <xf numFmtId="0" fontId="4" fillId="17" borderId="30" xfId="0" applyFont="1" applyFill="1" applyBorder="1" applyAlignment="1">
      <alignment horizontal="left"/>
    </xf>
    <xf numFmtId="0" fontId="4" fillId="17" borderId="8" xfId="0" applyFont="1" applyFill="1" applyBorder="1" applyAlignment="1">
      <alignment horizontal="left"/>
    </xf>
    <xf numFmtId="0" fontId="4" fillId="17" borderId="16" xfId="0" applyFont="1" applyFill="1" applyBorder="1" applyAlignment="1">
      <alignment horizontal="left"/>
    </xf>
    <xf numFmtId="0" fontId="4" fillId="17" borderId="21" xfId="0" applyFont="1" applyFill="1" applyBorder="1" applyAlignment="1">
      <alignment horizontal="left"/>
    </xf>
    <xf numFmtId="0" fontId="4" fillId="17" borderId="25" xfId="0" applyFont="1" applyFill="1" applyBorder="1" applyAlignment="1">
      <alignment horizontal="left"/>
    </xf>
    <xf numFmtId="0" fontId="6" fillId="13" borderId="58" xfId="0" applyFont="1" applyFill="1" applyBorder="1" applyAlignment="1">
      <alignment horizontal="center" vertical="center"/>
    </xf>
    <xf numFmtId="0" fontId="6" fillId="13" borderId="9" xfId="0" applyFont="1" applyFill="1" applyBorder="1" applyAlignment="1">
      <alignment horizontal="center" vertical="center"/>
    </xf>
    <xf numFmtId="0" fontId="6" fillId="13" borderId="68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/>
    </xf>
    <xf numFmtId="0" fontId="6" fillId="12" borderId="58" xfId="0" applyFont="1" applyFill="1" applyBorder="1" applyAlignment="1">
      <alignment horizontal="center" vertical="center"/>
    </xf>
    <xf numFmtId="0" fontId="5" fillId="12" borderId="10" xfId="0" applyFont="1" applyFill="1" applyBorder="1" applyAlignment="1">
      <alignment horizontal="center"/>
    </xf>
    <xf numFmtId="0" fontId="6" fillId="12" borderId="68" xfId="0" applyFont="1" applyFill="1" applyBorder="1" applyAlignment="1">
      <alignment horizontal="center" vertical="center"/>
    </xf>
    <xf numFmtId="166" fontId="16" fillId="3" borderId="12" xfId="0" applyNumberFormat="1" applyFont="1" applyFill="1" applyBorder="1" applyAlignment="1">
      <alignment horizontal="center"/>
    </xf>
    <xf numFmtId="166" fontId="4" fillId="3" borderId="12" xfId="0" applyNumberFormat="1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4" fillId="3" borderId="12" xfId="0" applyFont="1" applyFill="1" applyBorder="1"/>
    <xf numFmtId="0" fontId="4" fillId="3" borderId="12" xfId="0" applyFont="1" applyFill="1" applyBorder="1" applyAlignment="1">
      <alignment horizontal="left"/>
    </xf>
    <xf numFmtId="0" fontId="16" fillId="3" borderId="72" xfId="0" applyFont="1" applyFill="1" applyBorder="1" applyAlignment="1">
      <alignment horizontal="center"/>
    </xf>
    <xf numFmtId="0" fontId="17" fillId="20" borderId="72" xfId="0" applyFont="1" applyFill="1" applyBorder="1" applyAlignment="1">
      <alignment horizontal="center"/>
    </xf>
    <xf numFmtId="4" fontId="0" fillId="7" borderId="25" xfId="0" applyNumberFormat="1" applyFill="1" applyBorder="1"/>
    <xf numFmtId="4" fontId="0" fillId="7" borderId="45" xfId="0" applyNumberFormat="1" applyFill="1" applyBorder="1"/>
    <xf numFmtId="165" fontId="9" fillId="6" borderId="28" xfId="0" applyNumberFormat="1" applyFont="1" applyFill="1" applyBorder="1" applyAlignment="1">
      <alignment horizontal="right"/>
    </xf>
    <xf numFmtId="0" fontId="1" fillId="22" borderId="30" xfId="0" applyFont="1" applyFill="1" applyBorder="1" applyAlignment="1">
      <alignment horizontal="center"/>
    </xf>
    <xf numFmtId="0" fontId="7" fillId="17" borderId="32" xfId="0" applyFont="1" applyFill="1" applyBorder="1" applyAlignment="1">
      <alignment horizontal="left"/>
    </xf>
    <xf numFmtId="0" fontId="9" fillId="17" borderId="32" xfId="0" applyFont="1" applyFill="1" applyBorder="1" applyAlignment="1">
      <alignment horizontal="left"/>
    </xf>
    <xf numFmtId="0" fontId="10" fillId="17" borderId="32" xfId="0" applyFont="1" applyFill="1" applyBorder="1" applyAlignment="1">
      <alignment horizontal="left"/>
    </xf>
    <xf numFmtId="0" fontId="10" fillId="17" borderId="36" xfId="0" applyFont="1" applyFill="1" applyBorder="1" applyAlignment="1">
      <alignment horizontal="left"/>
    </xf>
    <xf numFmtId="4" fontId="0" fillId="7" borderId="30" xfId="0" applyNumberFormat="1" applyFill="1" applyBorder="1"/>
    <xf numFmtId="4" fontId="0" fillId="7" borderId="61" xfId="0" applyNumberFormat="1" applyFill="1" applyBorder="1"/>
    <xf numFmtId="0" fontId="7" fillId="17" borderId="66" xfId="0" applyFont="1" applyFill="1" applyBorder="1" applyAlignment="1">
      <alignment horizontal="left"/>
    </xf>
    <xf numFmtId="0" fontId="7" fillId="17" borderId="64" xfId="0" applyFont="1" applyFill="1" applyBorder="1" applyAlignment="1">
      <alignment horizontal="left"/>
    </xf>
    <xf numFmtId="0" fontId="7" fillId="17" borderId="64" xfId="0" applyFont="1" applyFill="1" applyBorder="1" applyAlignment="1">
      <alignment horizontal="center" vertical="center"/>
    </xf>
    <xf numFmtId="0" fontId="7" fillId="17" borderId="64" xfId="0" applyFont="1" applyFill="1" applyBorder="1" applyAlignment="1">
      <alignment horizontal="left" vertical="center"/>
    </xf>
    <xf numFmtId="0" fontId="7" fillId="17" borderId="62" xfId="0" applyFont="1" applyFill="1" applyBorder="1" applyAlignment="1">
      <alignment horizontal="left"/>
    </xf>
    <xf numFmtId="4" fontId="0" fillId="6" borderId="26" xfId="0" applyNumberFormat="1" applyFill="1" applyBorder="1"/>
    <xf numFmtId="4" fontId="0" fillId="6" borderId="31" xfId="0" applyNumberFormat="1" applyFill="1" applyBorder="1"/>
    <xf numFmtId="0" fontId="6" fillId="13" borderId="66" xfId="0" applyFont="1" applyFill="1" applyBorder="1" applyAlignment="1">
      <alignment horizontal="center" vertical="center"/>
    </xf>
    <xf numFmtId="0" fontId="6" fillId="13" borderId="62" xfId="0" applyFont="1" applyFill="1" applyBorder="1" applyAlignment="1">
      <alignment horizontal="center" vertical="center"/>
    </xf>
    <xf numFmtId="4" fontId="0" fillId="7" borderId="14" xfId="0" applyNumberFormat="1" applyFill="1" applyBorder="1"/>
    <xf numFmtId="4" fontId="0" fillId="7" borderId="27" xfId="0" applyNumberFormat="1" applyFill="1" applyBorder="1"/>
    <xf numFmtId="4" fontId="0" fillId="7" borderId="23" xfId="0" applyNumberFormat="1" applyFill="1" applyBorder="1"/>
    <xf numFmtId="4" fontId="0" fillId="7" borderId="28" xfId="0" applyNumberFormat="1" applyFill="1" applyBorder="1"/>
    <xf numFmtId="0" fontId="0" fillId="8" borderId="32" xfId="0" applyFill="1" applyBorder="1"/>
    <xf numFmtId="165" fontId="9" fillId="6" borderId="3" xfId="0" applyNumberFormat="1" applyFont="1" applyFill="1" applyBorder="1"/>
    <xf numFmtId="0" fontId="5" fillId="7" borderId="5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6" fillId="20" borderId="5" xfId="0" applyFont="1" applyFill="1" applyBorder="1" applyAlignment="1">
      <alignment horizontal="center" vertical="center"/>
    </xf>
    <xf numFmtId="0" fontId="6" fillId="20" borderId="19" xfId="0" applyFont="1" applyFill="1" applyBorder="1" applyAlignment="1">
      <alignment horizontal="center" vertical="center"/>
    </xf>
    <xf numFmtId="0" fontId="4" fillId="23" borderId="19" xfId="0" applyFont="1" applyFill="1" applyBorder="1" applyAlignment="1">
      <alignment horizontal="center"/>
    </xf>
    <xf numFmtId="0" fontId="4" fillId="24" borderId="19" xfId="0" applyFont="1" applyFill="1" applyBorder="1" applyAlignment="1">
      <alignment horizontal="center"/>
    </xf>
    <xf numFmtId="0" fontId="5" fillId="24" borderId="32" xfId="0" applyFont="1" applyFill="1" applyBorder="1" applyAlignment="1">
      <alignment horizontal="center"/>
    </xf>
    <xf numFmtId="0" fontId="4" fillId="24" borderId="19" xfId="0" applyFont="1" applyFill="1" applyBorder="1" applyAlignment="1">
      <alignment horizontal="center" vertical="center"/>
    </xf>
    <xf numFmtId="0" fontId="6" fillId="13" borderId="5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horizontal="center"/>
    </xf>
    <xf numFmtId="0" fontId="5" fillId="25" borderId="19" xfId="0" applyFont="1" applyFill="1" applyBorder="1"/>
    <xf numFmtId="0" fontId="5" fillId="25" borderId="32" xfId="0" applyFont="1" applyFill="1" applyBorder="1" applyAlignment="1">
      <alignment horizontal="center"/>
    </xf>
    <xf numFmtId="0" fontId="6" fillId="12" borderId="5" xfId="0" applyFont="1" applyFill="1" applyBorder="1" applyAlignment="1">
      <alignment horizontal="center" vertical="center"/>
    </xf>
    <xf numFmtId="0" fontId="6" fillId="12" borderId="19" xfId="0" applyFont="1" applyFill="1" applyBorder="1" applyAlignment="1">
      <alignment horizontal="center" vertical="center"/>
    </xf>
    <xf numFmtId="0" fontId="6" fillId="26" borderId="5" xfId="0" applyFont="1" applyFill="1" applyBorder="1" applyAlignment="1">
      <alignment horizontal="center" vertical="center"/>
    </xf>
    <xf numFmtId="0" fontId="6" fillId="26" borderId="10" xfId="0" applyFont="1" applyFill="1" applyBorder="1" applyAlignment="1">
      <alignment horizontal="center" vertical="center"/>
    </xf>
    <xf numFmtId="0" fontId="6" fillId="13" borderId="10" xfId="0" applyFont="1" applyFill="1" applyBorder="1" applyAlignment="1">
      <alignment horizontal="center" vertical="center"/>
    </xf>
    <xf numFmtId="0" fontId="4" fillId="7" borderId="21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7" fillId="7" borderId="5" xfId="0" applyFont="1" applyFill="1" applyBorder="1"/>
    <xf numFmtId="0" fontId="4" fillId="7" borderId="19" xfId="0" applyFont="1" applyFill="1" applyBorder="1"/>
    <xf numFmtId="0" fontId="4" fillId="7" borderId="21" xfId="0" applyFont="1" applyFill="1" applyBorder="1"/>
    <xf numFmtId="0" fontId="4" fillId="7" borderId="25" xfId="0" applyFont="1" applyFill="1" applyBorder="1"/>
    <xf numFmtId="0" fontId="4" fillId="7" borderId="16" xfId="0" applyFont="1" applyFill="1" applyBorder="1"/>
    <xf numFmtId="0" fontId="4" fillId="7" borderId="34" xfId="0" applyFont="1" applyFill="1" applyBorder="1"/>
    <xf numFmtId="165" fontId="9" fillId="6" borderId="29" xfId="0" applyNumberFormat="1" applyFont="1" applyFill="1" applyBorder="1"/>
    <xf numFmtId="0" fontId="4" fillId="0" borderId="28" xfId="0" applyFont="1" applyBorder="1" applyAlignment="1">
      <alignment horizontal="center" wrapText="1"/>
    </xf>
    <xf numFmtId="0" fontId="4" fillId="7" borderId="30" xfId="0" applyFont="1" applyFill="1" applyBorder="1"/>
    <xf numFmtId="3" fontId="4" fillId="4" borderId="30" xfId="0" applyNumberFormat="1" applyFont="1" applyFill="1" applyBorder="1"/>
    <xf numFmtId="165" fontId="4" fillId="5" borderId="30" xfId="0" applyNumberFormat="1" applyFont="1" applyFill="1" applyBorder="1"/>
    <xf numFmtId="165" fontId="4" fillId="6" borderId="30" xfId="0" applyNumberFormat="1" applyFont="1" applyFill="1" applyBorder="1"/>
    <xf numFmtId="165" fontId="4" fillId="6" borderId="31" xfId="0" applyNumberFormat="1" applyFont="1" applyFill="1" applyBorder="1"/>
    <xf numFmtId="4" fontId="16" fillId="6" borderId="30" xfId="0" applyNumberFormat="1" applyFont="1" applyFill="1" applyBorder="1"/>
    <xf numFmtId="4" fontId="16" fillId="6" borderId="31" xfId="0" applyNumberFormat="1" applyFont="1" applyFill="1" applyBorder="1"/>
    <xf numFmtId="0" fontId="0" fillId="0" borderId="5" xfId="0" applyBorder="1"/>
    <xf numFmtId="4" fontId="16" fillId="7" borderId="39" xfId="0" applyNumberFormat="1" applyFont="1" applyFill="1" applyBorder="1"/>
    <xf numFmtId="4" fontId="16" fillId="7" borderId="21" xfId="0" applyNumberFormat="1" applyFont="1" applyFill="1" applyBorder="1"/>
    <xf numFmtId="4" fontId="0" fillId="7" borderId="26" xfId="0" applyNumberFormat="1" applyFill="1" applyBorder="1"/>
    <xf numFmtId="4" fontId="16" fillId="7" borderId="30" xfId="0" applyNumberFormat="1" applyFont="1" applyFill="1" applyBorder="1"/>
    <xf numFmtId="4" fontId="16" fillId="7" borderId="3" xfId="0" applyNumberFormat="1" applyFont="1" applyFill="1" applyBorder="1"/>
    <xf numFmtId="4" fontId="16" fillId="7" borderId="70" xfId="0" applyNumberFormat="1" applyFont="1" applyFill="1" applyBorder="1"/>
    <xf numFmtId="165" fontId="4" fillId="5" borderId="16" xfId="0" applyNumberFormat="1" applyFont="1" applyFill="1" applyBorder="1"/>
    <xf numFmtId="4" fontId="16" fillId="6" borderId="8" xfId="0" applyNumberFormat="1" applyFont="1" applyFill="1" applyBorder="1"/>
    <xf numFmtId="4" fontId="16" fillId="6" borderId="17" xfId="0" applyNumberFormat="1" applyFont="1" applyFill="1" applyBorder="1"/>
    <xf numFmtId="4" fontId="16" fillId="7" borderId="16" xfId="0" applyNumberFormat="1" applyFont="1" applyFill="1" applyBorder="1"/>
    <xf numFmtId="4" fontId="16" fillId="7" borderId="6" xfId="0" applyNumberFormat="1" applyFont="1" applyFill="1" applyBorder="1"/>
    <xf numFmtId="4" fontId="16" fillId="6" borderId="26" xfId="0" applyNumberFormat="1" applyFont="1" applyFill="1" applyBorder="1"/>
    <xf numFmtId="4" fontId="16" fillId="7" borderId="25" xfId="0" applyNumberFormat="1" applyFont="1" applyFill="1" applyBorder="1"/>
    <xf numFmtId="4" fontId="16" fillId="7" borderId="74" xfId="0" applyNumberFormat="1" applyFont="1" applyFill="1" applyBorder="1"/>
    <xf numFmtId="0" fontId="6" fillId="12" borderId="37" xfId="0" applyFont="1" applyFill="1" applyBorder="1" applyAlignment="1">
      <alignment horizontal="center" vertical="center"/>
    </xf>
    <xf numFmtId="0" fontId="6" fillId="12" borderId="32" xfId="0" applyFont="1" applyFill="1" applyBorder="1" applyAlignment="1">
      <alignment horizontal="center" vertical="center"/>
    </xf>
    <xf numFmtId="4" fontId="16" fillId="7" borderId="1" xfId="0" applyNumberFormat="1" applyFont="1" applyFill="1" applyBorder="1"/>
    <xf numFmtId="4" fontId="16" fillId="7" borderId="14" xfId="0" applyNumberFormat="1" applyFont="1" applyFill="1" applyBorder="1"/>
    <xf numFmtId="4" fontId="16" fillId="7" borderId="27" xfId="0" applyNumberFormat="1" applyFont="1" applyFill="1" applyBorder="1"/>
    <xf numFmtId="4" fontId="16" fillId="7" borderId="23" xfId="0" applyNumberFormat="1" applyFont="1" applyFill="1" applyBorder="1"/>
    <xf numFmtId="0" fontId="4" fillId="0" borderId="5" xfId="0" applyFont="1" applyBorder="1"/>
    <xf numFmtId="0" fontId="4" fillId="0" borderId="19" xfId="0" applyFont="1" applyBorder="1"/>
    <xf numFmtId="0" fontId="4" fillId="0" borderId="10" xfId="0" applyFont="1" applyBorder="1"/>
    <xf numFmtId="0" fontId="4" fillId="0" borderId="27" xfId="0" applyFont="1" applyBorder="1" applyAlignment="1">
      <alignment horizontal="center"/>
    </xf>
    <xf numFmtId="0" fontId="4" fillId="7" borderId="49" xfId="0" applyFont="1" applyFill="1" applyBorder="1"/>
    <xf numFmtId="0" fontId="7" fillId="0" borderId="5" xfId="0" applyFont="1" applyBorder="1"/>
    <xf numFmtId="4" fontId="0" fillId="6" borderId="46" xfId="0" applyNumberFormat="1" applyFill="1" applyBorder="1"/>
    <xf numFmtId="4" fontId="0" fillId="0" borderId="67" xfId="0" applyNumberFormat="1" applyBorder="1"/>
    <xf numFmtId="4" fontId="0" fillId="0" borderId="57" xfId="0" applyNumberFormat="1" applyBorder="1"/>
    <xf numFmtId="4" fontId="0" fillId="6" borderId="42" xfId="0" applyNumberFormat="1" applyFill="1" applyBorder="1"/>
    <xf numFmtId="4" fontId="0" fillId="0" borderId="52" xfId="0" applyNumberFormat="1" applyBorder="1"/>
    <xf numFmtId="4" fontId="0" fillId="8" borderId="63" xfId="0" applyNumberFormat="1" applyFill="1" applyBorder="1"/>
    <xf numFmtId="0" fontId="0" fillId="7" borderId="7" xfId="0" applyFill="1" applyBorder="1"/>
    <xf numFmtId="0" fontId="0" fillId="7" borderId="52" xfId="0" applyFill="1" applyBorder="1"/>
    <xf numFmtId="0" fontId="16" fillId="7" borderId="0" xfId="0" applyFont="1" applyFill="1"/>
    <xf numFmtId="4" fontId="1" fillId="7" borderId="0" xfId="0" applyNumberFormat="1" applyFont="1" applyFill="1"/>
    <xf numFmtId="4" fontId="0" fillId="7" borderId="0" xfId="0" applyNumberFormat="1" applyFill="1"/>
    <xf numFmtId="0" fontId="4" fillId="7" borderId="10" xfId="0" applyFont="1" applyFill="1" applyBorder="1"/>
    <xf numFmtId="0" fontId="4" fillId="23" borderId="19" xfId="0" applyFont="1" applyFill="1" applyBorder="1" applyAlignment="1">
      <alignment horizontal="left" vertical="center"/>
    </xf>
    <xf numFmtId="0" fontId="4" fillId="23" borderId="19" xfId="0" applyFont="1" applyFill="1" applyBorder="1"/>
    <xf numFmtId="0" fontId="4" fillId="23" borderId="19" xfId="0" applyFont="1" applyFill="1" applyBorder="1" applyAlignment="1">
      <alignment horizontal="center" wrapText="1"/>
    </xf>
    <xf numFmtId="0" fontId="4" fillId="27" borderId="6" xfId="0" applyFont="1" applyFill="1" applyBorder="1" applyAlignment="1">
      <alignment horizontal="left" vertical="center"/>
    </xf>
    <xf numFmtId="0" fontId="4" fillId="27" borderId="55" xfId="0" applyFont="1" applyFill="1" applyBorder="1" applyAlignment="1">
      <alignment horizontal="left"/>
    </xf>
    <xf numFmtId="0" fontId="8" fillId="21" borderId="17" xfId="0" applyFont="1" applyFill="1" applyBorder="1"/>
    <xf numFmtId="0" fontId="8" fillId="21" borderId="22" xfId="0" applyFont="1" applyFill="1" applyBorder="1"/>
    <xf numFmtId="0" fontId="8" fillId="21" borderId="26" xfId="0" applyFont="1" applyFill="1" applyBorder="1"/>
    <xf numFmtId="0" fontId="4" fillId="21" borderId="26" xfId="0" applyFont="1" applyFill="1" applyBorder="1"/>
    <xf numFmtId="0" fontId="4" fillId="21" borderId="17" xfId="0" applyFont="1" applyFill="1" applyBorder="1"/>
    <xf numFmtId="0" fontId="4" fillId="21" borderId="22" xfId="0" applyFont="1" applyFill="1" applyBorder="1"/>
    <xf numFmtId="0" fontId="4" fillId="21" borderId="31" xfId="0" applyFont="1" applyFill="1" applyBorder="1"/>
    <xf numFmtId="0" fontId="4" fillId="21" borderId="35" xfId="0" applyFont="1" applyFill="1" applyBorder="1"/>
    <xf numFmtId="0" fontId="8" fillId="21" borderId="16" xfId="0" applyFont="1" applyFill="1" applyBorder="1" applyAlignment="1">
      <alignment horizontal="center"/>
    </xf>
    <xf numFmtId="0" fontId="8" fillId="21" borderId="21" xfId="0" applyFont="1" applyFill="1" applyBorder="1" applyAlignment="1">
      <alignment horizontal="center"/>
    </xf>
    <xf numFmtId="0" fontId="8" fillId="21" borderId="25" xfId="0" applyFont="1" applyFill="1" applyBorder="1" applyAlignment="1">
      <alignment horizontal="center"/>
    </xf>
    <xf numFmtId="0" fontId="8" fillId="21" borderId="30" xfId="0" applyFont="1" applyFill="1" applyBorder="1" applyAlignment="1">
      <alignment horizontal="center"/>
    </xf>
    <xf numFmtId="0" fontId="8" fillId="21" borderId="34" xfId="0" applyFont="1" applyFill="1" applyBorder="1" applyAlignment="1">
      <alignment horizontal="center"/>
    </xf>
    <xf numFmtId="0" fontId="6" fillId="21" borderId="8" xfId="0" applyFont="1" applyFill="1" applyBorder="1" applyAlignment="1">
      <alignment horizontal="center" vertical="center"/>
    </xf>
    <xf numFmtId="0" fontId="6" fillId="21" borderId="52" xfId="0" applyFont="1" applyFill="1" applyBorder="1" applyAlignment="1">
      <alignment horizontal="center" vertical="center"/>
    </xf>
    <xf numFmtId="0" fontId="4" fillId="27" borderId="5" xfId="0" applyFont="1" applyFill="1" applyBorder="1" applyAlignment="1">
      <alignment horizontal="center" vertical="center"/>
    </xf>
    <xf numFmtId="0" fontId="4" fillId="27" borderId="10" xfId="0" applyFont="1" applyFill="1" applyBorder="1" applyAlignment="1">
      <alignment horizontal="center"/>
    </xf>
    <xf numFmtId="0" fontId="4" fillId="21" borderId="42" xfId="0" applyFont="1" applyFill="1" applyBorder="1"/>
    <xf numFmtId="0" fontId="4" fillId="21" borderId="47" xfId="0" applyFont="1" applyFill="1" applyBorder="1"/>
    <xf numFmtId="0" fontId="4" fillId="21" borderId="21" xfId="0" applyFont="1" applyFill="1" applyBorder="1"/>
    <xf numFmtId="0" fontId="4" fillId="21" borderId="46" xfId="0" applyFont="1" applyFill="1" applyBorder="1"/>
    <xf numFmtId="0" fontId="4" fillId="21" borderId="44" xfId="0" applyFont="1" applyFill="1" applyBorder="1"/>
    <xf numFmtId="0" fontId="4" fillId="21" borderId="2" xfId="0" applyFont="1" applyFill="1" applyBorder="1"/>
    <xf numFmtId="0" fontId="4" fillId="21" borderId="7" xfId="0" applyFont="1" applyFill="1" applyBorder="1"/>
    <xf numFmtId="0" fontId="10" fillId="9" borderId="1" xfId="0" applyFont="1" applyFill="1" applyBorder="1"/>
    <xf numFmtId="0" fontId="10" fillId="9" borderId="2" xfId="0" applyFont="1" applyFill="1" applyBorder="1"/>
    <xf numFmtId="0" fontId="10" fillId="9" borderId="3" xfId="0" applyFont="1" applyFill="1" applyBorder="1"/>
    <xf numFmtId="0" fontId="5" fillId="24" borderId="52" xfId="0" applyFont="1" applyFill="1" applyBorder="1" applyAlignment="1">
      <alignment horizontal="center"/>
    </xf>
    <xf numFmtId="0" fontId="5" fillId="24" borderId="63" xfId="0" applyFont="1" applyFill="1" applyBorder="1" applyAlignment="1">
      <alignment horizontal="center"/>
    </xf>
    <xf numFmtId="0" fontId="5" fillId="24" borderId="12" xfId="0" applyFont="1" applyFill="1" applyBorder="1" applyAlignment="1">
      <alignment horizontal="center"/>
    </xf>
    <xf numFmtId="0" fontId="5" fillId="24" borderId="13" xfId="0" applyFont="1" applyFill="1" applyBorder="1" applyAlignment="1">
      <alignment horizontal="center"/>
    </xf>
    <xf numFmtId="0" fontId="5" fillId="27" borderId="52" xfId="0" applyFont="1" applyFill="1" applyBorder="1" applyAlignment="1">
      <alignment horizontal="center"/>
    </xf>
    <xf numFmtId="0" fontId="5" fillId="27" borderId="63" xfId="0" applyFont="1" applyFill="1" applyBorder="1" applyAlignment="1">
      <alignment horizontal="center"/>
    </xf>
    <xf numFmtId="0" fontId="5" fillId="27" borderId="12" xfId="0" applyFont="1" applyFill="1" applyBorder="1" applyAlignment="1">
      <alignment horizontal="center"/>
    </xf>
    <xf numFmtId="0" fontId="5" fillId="27" borderId="13" xfId="0" applyFont="1" applyFill="1" applyBorder="1" applyAlignment="1">
      <alignment horizontal="center"/>
    </xf>
    <xf numFmtId="14" fontId="4" fillId="7" borderId="21" xfId="0" applyNumberFormat="1" applyFont="1" applyFill="1" applyBorder="1"/>
    <xf numFmtId="14" fontId="4" fillId="7" borderId="25" xfId="0" applyNumberFormat="1" applyFont="1" applyFill="1" applyBorder="1"/>
    <xf numFmtId="0" fontId="16" fillId="7" borderId="34" xfId="0" applyFont="1" applyFill="1" applyBorder="1"/>
    <xf numFmtId="0" fontId="4" fillId="9" borderId="66" xfId="0" applyFont="1" applyFill="1" applyBorder="1" applyAlignment="1">
      <alignment horizontal="left"/>
    </xf>
    <xf numFmtId="0" fontId="4" fillId="9" borderId="64" xfId="0" applyFont="1" applyFill="1" applyBorder="1" applyAlignment="1">
      <alignment horizontal="left"/>
    </xf>
    <xf numFmtId="0" fontId="4" fillId="9" borderId="62" xfId="0" applyFont="1" applyFill="1" applyBorder="1" applyAlignment="1">
      <alignment horizontal="left"/>
    </xf>
    <xf numFmtId="0" fontId="4" fillId="7" borderId="66" xfId="0" applyFont="1" applyFill="1" applyBorder="1" applyAlignment="1">
      <alignment horizontal="left"/>
    </xf>
    <xf numFmtId="0" fontId="4" fillId="7" borderId="64" xfId="0" applyFont="1" applyFill="1" applyBorder="1" applyAlignment="1">
      <alignment horizontal="left"/>
    </xf>
    <xf numFmtId="0" fontId="4" fillId="7" borderId="62" xfId="0" applyFont="1" applyFill="1" applyBorder="1" applyAlignment="1">
      <alignment horizontal="left"/>
    </xf>
    <xf numFmtId="0" fontId="8" fillId="9" borderId="46" xfId="0" applyFont="1" applyFill="1" applyBorder="1"/>
    <xf numFmtId="0" fontId="5" fillId="24" borderId="37" xfId="0" applyFont="1" applyFill="1" applyBorder="1" applyAlignment="1">
      <alignment horizontal="center"/>
    </xf>
    <xf numFmtId="0" fontId="5" fillId="24" borderId="8" xfId="0" applyFont="1" applyFill="1" applyBorder="1" applyAlignment="1">
      <alignment horizontal="center"/>
    </xf>
    <xf numFmtId="0" fontId="5" fillId="24" borderId="48" xfId="0" applyFont="1" applyFill="1" applyBorder="1" applyAlignment="1">
      <alignment horizontal="center"/>
    </xf>
    <xf numFmtId="0" fontId="5" fillId="24" borderId="67" xfId="0" applyFont="1" applyFill="1" applyBorder="1" applyAlignment="1">
      <alignment horizontal="center"/>
    </xf>
    <xf numFmtId="0" fontId="0" fillId="24" borderId="67" xfId="0" applyFill="1" applyBorder="1"/>
    <xf numFmtId="0" fontId="5" fillId="27" borderId="37" xfId="0" applyFont="1" applyFill="1" applyBorder="1" applyAlignment="1">
      <alignment horizontal="center"/>
    </xf>
    <xf numFmtId="0" fontId="5" fillId="27" borderId="8" xfId="0" applyFont="1" applyFill="1" applyBorder="1" applyAlignment="1">
      <alignment horizontal="center"/>
    </xf>
    <xf numFmtId="0" fontId="5" fillId="27" borderId="48" xfId="0" applyFont="1" applyFill="1" applyBorder="1" applyAlignment="1">
      <alignment horizontal="center"/>
    </xf>
    <xf numFmtId="0" fontId="5" fillId="27" borderId="32" xfId="0" applyFont="1" applyFill="1" applyBorder="1" applyAlignment="1">
      <alignment horizontal="center"/>
    </xf>
    <xf numFmtId="0" fontId="5" fillId="27" borderId="67" xfId="0" applyFont="1" applyFill="1" applyBorder="1" applyAlignment="1">
      <alignment horizontal="center"/>
    </xf>
    <xf numFmtId="0" fontId="5" fillId="24" borderId="9" xfId="0" applyFont="1" applyFill="1" applyBorder="1" applyAlignment="1">
      <alignment horizontal="center"/>
    </xf>
    <xf numFmtId="0" fontId="5" fillId="20" borderId="8" xfId="0" applyFont="1" applyFill="1" applyBorder="1" applyAlignment="1">
      <alignment horizontal="center"/>
    </xf>
    <xf numFmtId="0" fontId="5" fillId="20" borderId="52" xfId="0" applyFont="1" applyFill="1" applyBorder="1" applyAlignment="1">
      <alignment horizontal="center"/>
    </xf>
    <xf numFmtId="0" fontId="5" fillId="7" borderId="0" xfId="0" applyFont="1" applyFill="1"/>
    <xf numFmtId="0" fontId="5" fillId="7" borderId="6" xfId="0" applyFont="1" applyFill="1" applyBorder="1"/>
    <xf numFmtId="0" fontId="5" fillId="7" borderId="19" xfId="0" applyFont="1" applyFill="1" applyBorder="1" applyAlignment="1">
      <alignment horizontal="center"/>
    </xf>
    <xf numFmtId="0" fontId="5" fillId="7" borderId="55" xfId="0" applyFont="1" applyFill="1" applyBorder="1"/>
    <xf numFmtId="0" fontId="5" fillId="7" borderId="46" xfId="0" applyFont="1" applyFill="1" applyBorder="1"/>
    <xf numFmtId="0" fontId="10" fillId="7" borderId="0" xfId="0" applyFont="1" applyFill="1" applyAlignment="1">
      <alignment horizontal="center" vertical="center"/>
    </xf>
    <xf numFmtId="0" fontId="0" fillId="27" borderId="67" xfId="0" applyFill="1" applyBorder="1"/>
    <xf numFmtId="0" fontId="5" fillId="27" borderId="9" xfId="0" applyFont="1" applyFill="1" applyBorder="1" applyAlignment="1">
      <alignment horizontal="center"/>
    </xf>
    <xf numFmtId="0" fontId="5" fillId="21" borderId="8" xfId="0" applyFont="1" applyFill="1" applyBorder="1" applyAlignment="1">
      <alignment horizontal="center"/>
    </xf>
    <xf numFmtId="0" fontId="5" fillId="21" borderId="52" xfId="0" applyFont="1" applyFill="1" applyBorder="1" applyAlignment="1">
      <alignment horizontal="center"/>
    </xf>
    <xf numFmtId="0" fontId="5" fillId="21" borderId="9" xfId="0" applyFont="1" applyFill="1" applyBorder="1" applyAlignment="1">
      <alignment horizontal="center"/>
    </xf>
    <xf numFmtId="0" fontId="5" fillId="21" borderId="12" xfId="0" applyFont="1" applyFill="1" applyBorder="1" applyAlignment="1">
      <alignment horizontal="center"/>
    </xf>
    <xf numFmtId="0" fontId="5" fillId="21" borderId="13" xfId="0" applyFont="1" applyFill="1" applyBorder="1" applyAlignment="1">
      <alignment horizontal="center"/>
    </xf>
    <xf numFmtId="0" fontId="5" fillId="0" borderId="37" xfId="0" applyFont="1" applyBorder="1"/>
    <xf numFmtId="0" fontId="5" fillId="0" borderId="32" xfId="0" applyFont="1" applyBorder="1"/>
    <xf numFmtId="0" fontId="5" fillId="0" borderId="36" xfId="0" applyFont="1" applyBorder="1"/>
    <xf numFmtId="0" fontId="5" fillId="8" borderId="46" xfId="0" applyFont="1" applyFill="1" applyBorder="1"/>
    <xf numFmtId="0" fontId="0" fillId="8" borderId="48" xfId="0" applyFill="1" applyBorder="1" applyAlignment="1">
      <alignment horizontal="center"/>
    </xf>
    <xf numFmtId="0" fontId="0" fillId="8" borderId="70" xfId="0" applyFill="1" applyBorder="1" applyAlignment="1">
      <alignment horizontal="center"/>
    </xf>
    <xf numFmtId="0" fontId="0" fillId="8" borderId="67" xfId="0" applyFill="1" applyBorder="1" applyAlignment="1">
      <alignment horizontal="center"/>
    </xf>
    <xf numFmtId="0" fontId="0" fillId="8" borderId="55" xfId="0" applyFill="1" applyBorder="1" applyAlignment="1">
      <alignment horizontal="center"/>
    </xf>
    <xf numFmtId="0" fontId="0" fillId="7" borderId="33" xfId="0" applyFill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59" xfId="0" applyFill="1" applyBorder="1" applyAlignment="1">
      <alignment horizontal="center"/>
    </xf>
    <xf numFmtId="0" fontId="0" fillId="7" borderId="67" xfId="0" applyFill="1" applyBorder="1" applyAlignment="1">
      <alignment horizontal="center"/>
    </xf>
    <xf numFmtId="0" fontId="0" fillId="7" borderId="52" xfId="0" applyFill="1" applyBorder="1" applyAlignment="1">
      <alignment horizontal="center"/>
    </xf>
    <xf numFmtId="0" fontId="0" fillId="7" borderId="63" xfId="0" applyFill="1" applyBorder="1" applyAlignment="1">
      <alignment horizontal="center"/>
    </xf>
    <xf numFmtId="0" fontId="0" fillId="7" borderId="50" xfId="0" applyFill="1" applyBorder="1" applyAlignment="1">
      <alignment horizontal="center"/>
    </xf>
    <xf numFmtId="0" fontId="0" fillId="7" borderId="49" xfId="0" applyFill="1" applyBorder="1" applyAlignment="1">
      <alignment horizontal="center"/>
    </xf>
    <xf numFmtId="0" fontId="0" fillId="7" borderId="69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49" fontId="0" fillId="8" borderId="67" xfId="0" applyNumberFormat="1" applyFill="1" applyBorder="1" applyAlignment="1">
      <alignment horizontal="center"/>
    </xf>
    <xf numFmtId="0" fontId="0" fillId="8" borderId="50" xfId="0" applyFill="1" applyBorder="1" applyAlignment="1">
      <alignment horizontal="center"/>
    </xf>
    <xf numFmtId="0" fontId="1" fillId="7" borderId="20" xfId="0" applyFont="1" applyFill="1" applyBorder="1"/>
    <xf numFmtId="0" fontId="0" fillId="8" borderId="46" xfId="0" applyFill="1" applyBorder="1"/>
    <xf numFmtId="0" fontId="0" fillId="8" borderId="11" xfId="0" applyFill="1" applyBorder="1"/>
    <xf numFmtId="0" fontId="0" fillId="8" borderId="8" xfId="0" applyFill="1" applyBorder="1" applyAlignment="1">
      <alignment horizontal="center"/>
    </xf>
    <xf numFmtId="0" fontId="0" fillId="8" borderId="58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7" borderId="57" xfId="0" applyFill="1" applyBorder="1" applyAlignment="1">
      <alignment horizontal="center"/>
    </xf>
    <xf numFmtId="0" fontId="0" fillId="17" borderId="57" xfId="0" applyFill="1" applyBorder="1" applyAlignment="1">
      <alignment horizontal="center"/>
    </xf>
    <xf numFmtId="4" fontId="0" fillId="10" borderId="75" xfId="0" applyNumberFormat="1" applyFill="1" applyBorder="1"/>
    <xf numFmtId="0" fontId="4" fillId="8" borderId="16" xfId="0" applyFont="1" applyFill="1" applyBorder="1" applyAlignment="1">
      <alignment horizontal="center"/>
    </xf>
    <xf numFmtId="0" fontId="4" fillId="8" borderId="25" xfId="0" applyFont="1" applyFill="1" applyBorder="1" applyAlignment="1">
      <alignment horizontal="center"/>
    </xf>
    <xf numFmtId="0" fontId="4" fillId="23" borderId="19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3" borderId="4" xfId="0" applyFont="1" applyFill="1" applyBorder="1" applyAlignment="1">
      <alignment horizontal="center" vertical="center" wrapText="1"/>
    </xf>
    <xf numFmtId="0" fontId="4" fillId="2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7" fillId="17" borderId="37" xfId="0" applyFont="1" applyFill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/>
    </xf>
    <xf numFmtId="0" fontId="0" fillId="18" borderId="5" xfId="0" applyFill="1" applyBorder="1" applyAlignment="1">
      <alignment horizontal="center" vertical="center"/>
    </xf>
    <xf numFmtId="0" fontId="0" fillId="18" borderId="37" xfId="0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32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7" borderId="54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73" xfId="0" applyFont="1" applyBorder="1" applyAlignment="1">
      <alignment horizontal="center"/>
    </xf>
    <xf numFmtId="0" fontId="0" fillId="7" borderId="2" xfId="0" applyFill="1" applyBorder="1" applyAlignment="1">
      <alignment horizontal="center" vertical="center"/>
    </xf>
    <xf numFmtId="0" fontId="4" fillId="23" borderId="19" xfId="0" applyFont="1" applyFill="1" applyBorder="1" applyAlignment="1">
      <alignment horizontal="left" vertical="center"/>
    </xf>
    <xf numFmtId="0" fontId="0" fillId="12" borderId="5" xfId="0" applyFill="1" applyBorder="1" applyAlignment="1">
      <alignment horizontal="center" vertical="center"/>
    </xf>
    <xf numFmtId="0" fontId="1" fillId="1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/>
    </xf>
    <xf numFmtId="0" fontId="9" fillId="7" borderId="0" xfId="0" applyFont="1" applyFill="1" applyAlignment="1">
      <alignment horizontal="left"/>
    </xf>
    <xf numFmtId="0" fontId="4" fillId="2" borderId="28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66" xfId="0" applyFont="1" applyFill="1" applyBorder="1" applyAlignment="1">
      <alignment horizontal="left" vertical="center"/>
    </xf>
    <xf numFmtId="0" fontId="4" fillId="3" borderId="28" xfId="0" applyFont="1" applyFill="1" applyBorder="1" applyAlignment="1">
      <alignment horizontal="left" vertical="center"/>
    </xf>
    <xf numFmtId="0" fontId="4" fillId="3" borderId="30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58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3" fillId="15" borderId="4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33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6E6E6"/>
      <rgbColor rgb="FFE6E6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BB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ED4C05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6"/>
  <sheetViews>
    <sheetView tabSelected="1" zoomScaleNormal="100" workbookViewId="0">
      <selection activeCell="A2" sqref="A2:K2"/>
    </sheetView>
  </sheetViews>
  <sheetFormatPr defaultColWidth="11.59765625" defaultRowHeight="13.15" x14ac:dyDescent="0.4"/>
  <cols>
    <col min="1" max="1" width="9.86328125" style="1" customWidth="1"/>
    <col min="2" max="2" width="9.59765625" style="2" customWidth="1"/>
    <col min="3" max="3" width="14.265625" style="2" customWidth="1"/>
    <col min="4" max="4" width="18.1328125" style="2" customWidth="1"/>
    <col min="5" max="5" width="10.73046875" style="2" customWidth="1"/>
    <col min="6" max="6" width="6.265625" style="2" customWidth="1"/>
    <col min="7" max="7" width="6.73046875" style="3" customWidth="1"/>
    <col min="8" max="8" width="9" customWidth="1"/>
    <col min="9" max="9" width="12.265625" customWidth="1"/>
    <col min="10" max="10" width="12.3984375" customWidth="1"/>
    <col min="11" max="11" width="13.86328125" customWidth="1"/>
    <col min="12" max="12" width="9" customWidth="1"/>
    <col min="13" max="13" width="13.3984375" customWidth="1"/>
    <col min="14" max="14" width="11" customWidth="1"/>
    <col min="15" max="15" width="15.1328125" customWidth="1"/>
  </cols>
  <sheetData>
    <row r="1" spans="1:15" ht="13.9" customHeight="1" x14ac:dyDescent="0.35">
      <c r="A1" s="677" t="s">
        <v>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</row>
    <row r="2" spans="1:15" ht="14.45" customHeight="1" x14ac:dyDescent="0.35">
      <c r="A2" s="677" t="s">
        <v>343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</row>
    <row r="3" spans="1:15" ht="14.45" customHeight="1" thickBo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ht="19.149999999999999" customHeight="1" thickBot="1" x14ac:dyDescent="0.45">
      <c r="A4" s="678" t="s">
        <v>2</v>
      </c>
      <c r="B4" s="678"/>
      <c r="C4" s="678"/>
      <c r="D4" s="678"/>
      <c r="E4" s="678"/>
      <c r="F4" s="678"/>
      <c r="G4" s="678"/>
      <c r="H4" s="678"/>
      <c r="I4" s="678"/>
      <c r="J4" s="678"/>
      <c r="K4" s="678"/>
      <c r="L4" s="676" t="s">
        <v>325</v>
      </c>
      <c r="M4" s="676"/>
      <c r="N4" s="676"/>
      <c r="O4" s="676"/>
    </row>
    <row r="5" spans="1:15" thickBot="1" x14ac:dyDescent="0.4">
      <c r="A5" s="679" t="s">
        <v>3</v>
      </c>
      <c r="B5" s="680" t="s">
        <v>4</v>
      </c>
      <c r="C5" s="682" t="s">
        <v>342</v>
      </c>
      <c r="D5" s="682" t="s">
        <v>341</v>
      </c>
      <c r="E5" s="680" t="s">
        <v>5</v>
      </c>
      <c r="F5" s="7" t="s">
        <v>6</v>
      </c>
      <c r="G5" s="8" t="s">
        <v>7</v>
      </c>
      <c r="H5" s="570" t="s">
        <v>8</v>
      </c>
      <c r="I5" s="9" t="s">
        <v>9</v>
      </c>
      <c r="J5" s="684" t="s">
        <v>10</v>
      </c>
      <c r="K5" s="10" t="s">
        <v>9</v>
      </c>
      <c r="L5" s="585" t="s">
        <v>11</v>
      </c>
      <c r="M5" s="416" t="s">
        <v>12</v>
      </c>
      <c r="N5" s="416"/>
      <c r="O5" s="417" t="s">
        <v>12</v>
      </c>
    </row>
    <row r="6" spans="1:15" thickBot="1" x14ac:dyDescent="0.4">
      <c r="A6" s="679"/>
      <c r="B6" s="681"/>
      <c r="C6" s="683"/>
      <c r="D6" s="683"/>
      <c r="E6" s="681"/>
      <c r="F6" s="106" t="s">
        <v>13</v>
      </c>
      <c r="G6" s="372" t="s">
        <v>14</v>
      </c>
      <c r="H6" s="571" t="s">
        <v>15</v>
      </c>
      <c r="I6" s="367" t="s">
        <v>16</v>
      </c>
      <c r="J6" s="685"/>
      <c r="K6" s="368" t="s">
        <v>17</v>
      </c>
      <c r="L6" s="586" t="s">
        <v>18</v>
      </c>
      <c r="M6" s="418" t="s">
        <v>19</v>
      </c>
      <c r="N6" s="418" t="s">
        <v>10</v>
      </c>
      <c r="O6" s="419" t="s">
        <v>20</v>
      </c>
    </row>
    <row r="7" spans="1:15" ht="12.75" x14ac:dyDescent="0.35">
      <c r="A7" s="64" t="s">
        <v>21</v>
      </c>
      <c r="B7" s="204" t="s">
        <v>22</v>
      </c>
      <c r="C7" s="13" t="s">
        <v>23</v>
      </c>
      <c r="D7" s="13" t="s">
        <v>24</v>
      </c>
      <c r="E7" s="13" t="s">
        <v>25</v>
      </c>
      <c r="F7" s="14">
        <v>3</v>
      </c>
      <c r="G7" s="14">
        <v>2</v>
      </c>
      <c r="H7" s="572">
        <v>1</v>
      </c>
      <c r="I7" s="15"/>
      <c r="J7" s="345">
        <f t="shared" ref="J7:J38" si="0">K7-I7</f>
        <v>0</v>
      </c>
      <c r="K7" s="345">
        <f t="shared" ref="K7:K38" si="1">I7*1.21</f>
        <v>0</v>
      </c>
      <c r="L7" s="580">
        <f t="shared" ref="L7:L38" si="2">G7*16</f>
        <v>32</v>
      </c>
      <c r="M7" s="249">
        <f t="shared" ref="M7:M38" si="3">I7*L7</f>
        <v>0</v>
      </c>
      <c r="N7" s="249">
        <f>O7-M7</f>
        <v>0</v>
      </c>
      <c r="O7" s="250">
        <f>M7*1.21</f>
        <v>0</v>
      </c>
    </row>
    <row r="8" spans="1:15" ht="12.75" x14ac:dyDescent="0.35">
      <c r="A8" s="77"/>
      <c r="B8" s="22" t="s">
        <v>22</v>
      </c>
      <c r="C8" s="16" t="s">
        <v>26</v>
      </c>
      <c r="D8" s="16" t="s">
        <v>24</v>
      </c>
      <c r="E8" s="16" t="s">
        <v>25</v>
      </c>
      <c r="F8" s="17">
        <v>6</v>
      </c>
      <c r="G8" s="17">
        <v>2</v>
      </c>
      <c r="H8" s="573">
        <v>1</v>
      </c>
      <c r="I8" s="128"/>
      <c r="J8" s="355">
        <f t="shared" si="0"/>
        <v>0</v>
      </c>
      <c r="K8" s="355">
        <f t="shared" si="1"/>
        <v>0</v>
      </c>
      <c r="L8" s="581">
        <f t="shared" si="2"/>
        <v>32</v>
      </c>
      <c r="M8" s="277">
        <f t="shared" si="3"/>
        <v>0</v>
      </c>
      <c r="N8" s="277">
        <f t="shared" ref="N8:N71" si="4">O8-M8</f>
        <v>0</v>
      </c>
      <c r="O8" s="280">
        <f t="shared" ref="O8:O71" si="5">M8*1.21</f>
        <v>0</v>
      </c>
    </row>
    <row r="9" spans="1:15" ht="12.75" x14ac:dyDescent="0.35">
      <c r="A9" s="370"/>
      <c r="B9" s="369" t="s">
        <v>22</v>
      </c>
      <c r="C9" s="16" t="s">
        <v>27</v>
      </c>
      <c r="D9" s="16" t="s">
        <v>28</v>
      </c>
      <c r="E9" s="16" t="s">
        <v>25</v>
      </c>
      <c r="F9" s="17">
        <v>4</v>
      </c>
      <c r="G9" s="17">
        <v>2</v>
      </c>
      <c r="H9" s="573">
        <v>1</v>
      </c>
      <c r="I9" s="128"/>
      <c r="J9" s="355">
        <f t="shared" si="0"/>
        <v>0</v>
      </c>
      <c r="K9" s="355">
        <f t="shared" si="1"/>
        <v>0</v>
      </c>
      <c r="L9" s="581">
        <f t="shared" si="2"/>
        <v>32</v>
      </c>
      <c r="M9" s="277">
        <f t="shared" si="3"/>
        <v>0</v>
      </c>
      <c r="N9" s="277">
        <f t="shared" si="4"/>
        <v>0</v>
      </c>
      <c r="O9" s="280">
        <f t="shared" si="5"/>
        <v>0</v>
      </c>
    </row>
    <row r="10" spans="1:15" thickBot="1" x14ac:dyDescent="0.4">
      <c r="A10" s="371"/>
      <c r="B10" s="18" t="s">
        <v>22</v>
      </c>
      <c r="C10" s="19" t="s">
        <v>29</v>
      </c>
      <c r="D10" s="19" t="s">
        <v>28</v>
      </c>
      <c r="E10" s="19" t="s">
        <v>25</v>
      </c>
      <c r="F10" s="20">
        <v>8</v>
      </c>
      <c r="G10" s="20">
        <v>2</v>
      </c>
      <c r="H10" s="574">
        <v>1</v>
      </c>
      <c r="I10" s="125"/>
      <c r="J10" s="353">
        <f t="shared" si="0"/>
        <v>0</v>
      </c>
      <c r="K10" s="353">
        <f t="shared" si="1"/>
        <v>0</v>
      </c>
      <c r="L10" s="582">
        <f t="shared" si="2"/>
        <v>32</v>
      </c>
      <c r="M10" s="373">
        <f t="shared" si="3"/>
        <v>0</v>
      </c>
      <c r="N10" s="373">
        <f t="shared" si="4"/>
        <v>0</v>
      </c>
      <c r="O10" s="272">
        <f t="shared" si="5"/>
        <v>0</v>
      </c>
    </row>
    <row r="11" spans="1:15" ht="12.75" x14ac:dyDescent="0.35">
      <c r="A11" s="11" t="s">
        <v>30</v>
      </c>
      <c r="B11" s="12" t="s">
        <v>22</v>
      </c>
      <c r="C11" s="13" t="s">
        <v>23</v>
      </c>
      <c r="D11" s="13" t="s">
        <v>24</v>
      </c>
      <c r="E11" s="13" t="s">
        <v>25</v>
      </c>
      <c r="F11" s="14">
        <v>3</v>
      </c>
      <c r="G11" s="14">
        <v>2</v>
      </c>
      <c r="H11" s="572">
        <v>1</v>
      </c>
      <c r="I11" s="15"/>
      <c r="J11" s="345">
        <f t="shared" si="0"/>
        <v>0</v>
      </c>
      <c r="K11" s="345">
        <f t="shared" si="1"/>
        <v>0</v>
      </c>
      <c r="L11" s="580">
        <f t="shared" si="2"/>
        <v>32</v>
      </c>
      <c r="M11" s="249">
        <f t="shared" si="3"/>
        <v>0</v>
      </c>
      <c r="N11" s="249">
        <f t="shared" si="4"/>
        <v>0</v>
      </c>
      <c r="O11" s="250">
        <f t="shared" si="5"/>
        <v>0</v>
      </c>
    </row>
    <row r="12" spans="1:15" ht="12.75" x14ac:dyDescent="0.35">
      <c r="A12" s="21"/>
      <c r="B12" s="22" t="s">
        <v>22</v>
      </c>
      <c r="C12" s="16" t="s">
        <v>26</v>
      </c>
      <c r="D12" s="16" t="s">
        <v>24</v>
      </c>
      <c r="E12" s="16" t="s">
        <v>25</v>
      </c>
      <c r="F12" s="17">
        <v>6</v>
      </c>
      <c r="G12" s="17">
        <v>2</v>
      </c>
      <c r="H12" s="573">
        <v>1</v>
      </c>
      <c r="I12" s="128"/>
      <c r="J12" s="355">
        <f t="shared" si="0"/>
        <v>0</v>
      </c>
      <c r="K12" s="355">
        <f t="shared" si="1"/>
        <v>0</v>
      </c>
      <c r="L12" s="581">
        <f t="shared" si="2"/>
        <v>32</v>
      </c>
      <c r="M12" s="277">
        <f t="shared" si="3"/>
        <v>0</v>
      </c>
      <c r="N12" s="277">
        <f t="shared" si="4"/>
        <v>0</v>
      </c>
      <c r="O12" s="280">
        <f t="shared" si="5"/>
        <v>0</v>
      </c>
    </row>
    <row r="13" spans="1:15" ht="12.75" x14ac:dyDescent="0.35">
      <c r="A13" s="21"/>
      <c r="B13" s="22" t="s">
        <v>22</v>
      </c>
      <c r="C13" s="16" t="s">
        <v>27</v>
      </c>
      <c r="D13" s="16" t="s">
        <v>28</v>
      </c>
      <c r="E13" s="16" t="s">
        <v>25</v>
      </c>
      <c r="F13" s="17">
        <v>4</v>
      </c>
      <c r="G13" s="17">
        <v>2</v>
      </c>
      <c r="H13" s="573">
        <v>1</v>
      </c>
      <c r="I13" s="128"/>
      <c r="J13" s="355">
        <f t="shared" si="0"/>
        <v>0</v>
      </c>
      <c r="K13" s="355">
        <f t="shared" si="1"/>
        <v>0</v>
      </c>
      <c r="L13" s="581">
        <f t="shared" si="2"/>
        <v>32</v>
      </c>
      <c r="M13" s="277">
        <f t="shared" si="3"/>
        <v>0</v>
      </c>
      <c r="N13" s="277">
        <f t="shared" si="4"/>
        <v>0</v>
      </c>
      <c r="O13" s="280">
        <f t="shared" si="5"/>
        <v>0</v>
      </c>
    </row>
    <row r="14" spans="1:15" thickBot="1" x14ac:dyDescent="0.4">
      <c r="A14" s="23"/>
      <c r="B14" s="18" t="s">
        <v>22</v>
      </c>
      <c r="C14" s="19" t="s">
        <v>29</v>
      </c>
      <c r="D14" s="19" t="s">
        <v>28</v>
      </c>
      <c r="E14" s="19" t="s">
        <v>25</v>
      </c>
      <c r="F14" s="20">
        <v>8</v>
      </c>
      <c r="G14" s="20">
        <v>2</v>
      </c>
      <c r="H14" s="574">
        <v>1</v>
      </c>
      <c r="I14" s="125"/>
      <c r="J14" s="353">
        <f t="shared" si="0"/>
        <v>0</v>
      </c>
      <c r="K14" s="353">
        <f t="shared" si="1"/>
        <v>0</v>
      </c>
      <c r="L14" s="582">
        <f t="shared" si="2"/>
        <v>32</v>
      </c>
      <c r="M14" s="373">
        <f t="shared" si="3"/>
        <v>0</v>
      </c>
      <c r="N14" s="373">
        <f t="shared" si="4"/>
        <v>0</v>
      </c>
      <c r="O14" s="272">
        <f t="shared" si="5"/>
        <v>0</v>
      </c>
    </row>
    <row r="15" spans="1:15" ht="12.75" x14ac:dyDescent="0.35">
      <c r="A15" s="21"/>
      <c r="B15" s="12" t="s">
        <v>22</v>
      </c>
      <c r="C15" s="13" t="s">
        <v>29</v>
      </c>
      <c r="D15" s="13" t="s">
        <v>24</v>
      </c>
      <c r="E15" s="13" t="s">
        <v>25</v>
      </c>
      <c r="F15" s="14">
        <v>6</v>
      </c>
      <c r="G15" s="14">
        <v>2</v>
      </c>
      <c r="H15" s="572">
        <v>1</v>
      </c>
      <c r="I15" s="15"/>
      <c r="J15" s="345">
        <f t="shared" si="0"/>
        <v>0</v>
      </c>
      <c r="K15" s="345">
        <f t="shared" si="1"/>
        <v>0</v>
      </c>
      <c r="L15" s="580">
        <f t="shared" si="2"/>
        <v>32</v>
      </c>
      <c r="M15" s="249">
        <f t="shared" si="3"/>
        <v>0</v>
      </c>
      <c r="N15" s="249">
        <f t="shared" si="4"/>
        <v>0</v>
      </c>
      <c r="O15" s="250">
        <f t="shared" si="5"/>
        <v>0</v>
      </c>
    </row>
    <row r="16" spans="1:15" ht="12.75" x14ac:dyDescent="0.35">
      <c r="A16" s="21" t="s">
        <v>31</v>
      </c>
      <c r="B16" s="22" t="s">
        <v>22</v>
      </c>
      <c r="C16" s="16" t="s">
        <v>29</v>
      </c>
      <c r="D16" s="16" t="s">
        <v>32</v>
      </c>
      <c r="E16" s="16" t="s">
        <v>25</v>
      </c>
      <c r="F16" s="17">
        <v>8</v>
      </c>
      <c r="G16" s="17">
        <v>2</v>
      </c>
      <c r="H16" s="573">
        <v>1</v>
      </c>
      <c r="I16" s="128"/>
      <c r="J16" s="355">
        <f t="shared" si="0"/>
        <v>0</v>
      </c>
      <c r="K16" s="355">
        <f t="shared" si="1"/>
        <v>0</v>
      </c>
      <c r="L16" s="581">
        <f t="shared" si="2"/>
        <v>32</v>
      </c>
      <c r="M16" s="277">
        <f t="shared" si="3"/>
        <v>0</v>
      </c>
      <c r="N16" s="277">
        <f t="shared" si="4"/>
        <v>0</v>
      </c>
      <c r="O16" s="280">
        <f t="shared" si="5"/>
        <v>0</v>
      </c>
    </row>
    <row r="17" spans="1:15" thickBot="1" x14ac:dyDescent="0.4">
      <c r="A17" s="23"/>
      <c r="B17" s="18" t="s">
        <v>22</v>
      </c>
      <c r="C17" s="19" t="s">
        <v>29</v>
      </c>
      <c r="D17" s="19" t="s">
        <v>28</v>
      </c>
      <c r="E17" s="19" t="s">
        <v>25</v>
      </c>
      <c r="F17" s="20">
        <v>8</v>
      </c>
      <c r="G17" s="20">
        <v>2</v>
      </c>
      <c r="H17" s="574">
        <v>1</v>
      </c>
      <c r="I17" s="125"/>
      <c r="J17" s="353">
        <f t="shared" si="0"/>
        <v>0</v>
      </c>
      <c r="K17" s="353">
        <f t="shared" si="1"/>
        <v>0</v>
      </c>
      <c r="L17" s="582">
        <f t="shared" si="2"/>
        <v>32</v>
      </c>
      <c r="M17" s="373">
        <f t="shared" si="3"/>
        <v>0</v>
      </c>
      <c r="N17" s="373">
        <f t="shared" si="4"/>
        <v>0</v>
      </c>
      <c r="O17" s="272">
        <f t="shared" si="5"/>
        <v>0</v>
      </c>
    </row>
    <row r="18" spans="1:15" ht="12.75" x14ac:dyDescent="0.35">
      <c r="A18" s="11"/>
      <c r="B18" s="12" t="s">
        <v>22</v>
      </c>
      <c r="C18" s="13" t="s">
        <v>33</v>
      </c>
      <c r="D18" s="13" t="s">
        <v>24</v>
      </c>
      <c r="E18" s="13" t="s">
        <v>25</v>
      </c>
      <c r="F18" s="14">
        <v>4</v>
      </c>
      <c r="G18" s="14">
        <v>2</v>
      </c>
      <c r="H18" s="572">
        <v>1</v>
      </c>
      <c r="I18" s="15"/>
      <c r="J18" s="345">
        <f t="shared" si="0"/>
        <v>0</v>
      </c>
      <c r="K18" s="345">
        <f t="shared" si="1"/>
        <v>0</v>
      </c>
      <c r="L18" s="580">
        <f t="shared" si="2"/>
        <v>32</v>
      </c>
      <c r="M18" s="249">
        <f t="shared" si="3"/>
        <v>0</v>
      </c>
      <c r="N18" s="249">
        <f t="shared" si="4"/>
        <v>0</v>
      </c>
      <c r="O18" s="250">
        <f t="shared" si="5"/>
        <v>0</v>
      </c>
    </row>
    <row r="19" spans="1:15" ht="12.75" x14ac:dyDescent="0.35">
      <c r="A19" s="21"/>
      <c r="B19" s="22" t="s">
        <v>22</v>
      </c>
      <c r="C19" s="16" t="s">
        <v>34</v>
      </c>
      <c r="D19" s="16" t="s">
        <v>28</v>
      </c>
      <c r="E19" s="16" t="s">
        <v>25</v>
      </c>
      <c r="F19" s="17">
        <v>5</v>
      </c>
      <c r="G19" s="17">
        <v>1</v>
      </c>
      <c r="H19" s="573">
        <v>1</v>
      </c>
      <c r="I19" s="128"/>
      <c r="J19" s="355">
        <f t="shared" si="0"/>
        <v>0</v>
      </c>
      <c r="K19" s="355">
        <f t="shared" si="1"/>
        <v>0</v>
      </c>
      <c r="L19" s="581">
        <f t="shared" si="2"/>
        <v>16</v>
      </c>
      <c r="M19" s="277">
        <f t="shared" si="3"/>
        <v>0</v>
      </c>
      <c r="N19" s="277">
        <f t="shared" si="4"/>
        <v>0</v>
      </c>
      <c r="O19" s="280">
        <f t="shared" si="5"/>
        <v>0</v>
      </c>
    </row>
    <row r="20" spans="1:15" ht="12.75" x14ac:dyDescent="0.35">
      <c r="A20" s="21" t="s">
        <v>35</v>
      </c>
      <c r="B20" s="22" t="s">
        <v>22</v>
      </c>
      <c r="C20" s="16" t="s">
        <v>34</v>
      </c>
      <c r="D20" s="16" t="s">
        <v>32</v>
      </c>
      <c r="E20" s="16" t="s">
        <v>25</v>
      </c>
      <c r="F20" s="17">
        <v>5</v>
      </c>
      <c r="G20" s="17">
        <v>1</v>
      </c>
      <c r="H20" s="573">
        <v>1</v>
      </c>
      <c r="I20" s="128"/>
      <c r="J20" s="355">
        <f t="shared" si="0"/>
        <v>0</v>
      </c>
      <c r="K20" s="355">
        <f t="shared" si="1"/>
        <v>0</v>
      </c>
      <c r="L20" s="581">
        <f t="shared" si="2"/>
        <v>16</v>
      </c>
      <c r="M20" s="277">
        <f t="shared" si="3"/>
        <v>0</v>
      </c>
      <c r="N20" s="277">
        <f t="shared" si="4"/>
        <v>0</v>
      </c>
      <c r="O20" s="280">
        <f t="shared" si="5"/>
        <v>0</v>
      </c>
    </row>
    <row r="21" spans="1:15" ht="12.75" x14ac:dyDescent="0.35">
      <c r="A21" s="21"/>
      <c r="B21" s="22" t="s">
        <v>22</v>
      </c>
      <c r="C21" s="16" t="s">
        <v>33</v>
      </c>
      <c r="D21" s="16" t="s">
        <v>32</v>
      </c>
      <c r="E21" s="16" t="s">
        <v>25</v>
      </c>
      <c r="F21" s="17">
        <v>4</v>
      </c>
      <c r="G21" s="17">
        <v>1</v>
      </c>
      <c r="H21" s="573">
        <v>1</v>
      </c>
      <c r="I21" s="128"/>
      <c r="J21" s="355">
        <f t="shared" si="0"/>
        <v>0</v>
      </c>
      <c r="K21" s="355">
        <f t="shared" si="1"/>
        <v>0</v>
      </c>
      <c r="L21" s="581">
        <f t="shared" si="2"/>
        <v>16</v>
      </c>
      <c r="M21" s="277">
        <f t="shared" si="3"/>
        <v>0</v>
      </c>
      <c r="N21" s="277">
        <f t="shared" si="4"/>
        <v>0</v>
      </c>
      <c r="O21" s="280">
        <f t="shared" si="5"/>
        <v>0</v>
      </c>
    </row>
    <row r="22" spans="1:15" thickBot="1" x14ac:dyDescent="0.4">
      <c r="A22" s="23"/>
      <c r="B22" s="18" t="s">
        <v>22</v>
      </c>
      <c r="C22" s="19" t="s">
        <v>33</v>
      </c>
      <c r="D22" s="19" t="s">
        <v>28</v>
      </c>
      <c r="E22" s="19" t="s">
        <v>25</v>
      </c>
      <c r="F22" s="88">
        <v>4</v>
      </c>
      <c r="G22" s="88">
        <v>1</v>
      </c>
      <c r="H22" s="575">
        <v>1</v>
      </c>
      <c r="I22" s="125"/>
      <c r="J22" s="353">
        <f t="shared" si="0"/>
        <v>0</v>
      </c>
      <c r="K22" s="353">
        <f t="shared" si="1"/>
        <v>0</v>
      </c>
      <c r="L22" s="582">
        <f t="shared" si="2"/>
        <v>16</v>
      </c>
      <c r="M22" s="373">
        <f t="shared" si="3"/>
        <v>0</v>
      </c>
      <c r="N22" s="373">
        <f t="shared" si="4"/>
        <v>0</v>
      </c>
      <c r="O22" s="272">
        <f t="shared" si="5"/>
        <v>0</v>
      </c>
    </row>
    <row r="23" spans="1:15" ht="12.75" x14ac:dyDescent="0.35">
      <c r="A23" s="11" t="s">
        <v>36</v>
      </c>
      <c r="B23" s="12" t="s">
        <v>22</v>
      </c>
      <c r="C23" s="13" t="s">
        <v>23</v>
      </c>
      <c r="D23" s="13" t="s">
        <v>24</v>
      </c>
      <c r="E23" s="13" t="s">
        <v>25</v>
      </c>
      <c r="F23" s="85">
        <v>3</v>
      </c>
      <c r="G23" s="85">
        <v>2</v>
      </c>
      <c r="H23" s="576">
        <v>1</v>
      </c>
      <c r="I23" s="15"/>
      <c r="J23" s="345">
        <f t="shared" si="0"/>
        <v>0</v>
      </c>
      <c r="K23" s="345">
        <f t="shared" si="1"/>
        <v>0</v>
      </c>
      <c r="L23" s="580">
        <f t="shared" si="2"/>
        <v>32</v>
      </c>
      <c r="M23" s="249">
        <f t="shared" si="3"/>
        <v>0</v>
      </c>
      <c r="N23" s="249">
        <f t="shared" si="4"/>
        <v>0</v>
      </c>
      <c r="O23" s="250">
        <f t="shared" si="5"/>
        <v>0</v>
      </c>
    </row>
    <row r="24" spans="1:15" thickBot="1" x14ac:dyDescent="0.4">
      <c r="A24" s="23"/>
      <c r="B24" s="18" t="s">
        <v>22</v>
      </c>
      <c r="C24" s="19" t="s">
        <v>29</v>
      </c>
      <c r="D24" s="19" t="s">
        <v>28</v>
      </c>
      <c r="E24" s="19" t="s">
        <v>25</v>
      </c>
      <c r="F24" s="88">
        <v>8</v>
      </c>
      <c r="G24" s="88">
        <v>1</v>
      </c>
      <c r="H24" s="575">
        <v>1</v>
      </c>
      <c r="I24" s="125"/>
      <c r="J24" s="353">
        <f t="shared" si="0"/>
        <v>0</v>
      </c>
      <c r="K24" s="353">
        <f t="shared" si="1"/>
        <v>0</v>
      </c>
      <c r="L24" s="582">
        <f t="shared" si="2"/>
        <v>16</v>
      </c>
      <c r="M24" s="373">
        <f t="shared" si="3"/>
        <v>0</v>
      </c>
      <c r="N24" s="373">
        <f t="shared" si="4"/>
        <v>0</v>
      </c>
      <c r="O24" s="272">
        <f t="shared" si="5"/>
        <v>0</v>
      </c>
    </row>
    <row r="25" spans="1:15" ht="12.75" x14ac:dyDescent="0.35">
      <c r="A25" s="11" t="s">
        <v>37</v>
      </c>
      <c r="B25" s="12" t="s">
        <v>22</v>
      </c>
      <c r="C25" s="13" t="s">
        <v>23</v>
      </c>
      <c r="D25" s="13" t="s">
        <v>24</v>
      </c>
      <c r="E25" s="13" t="s">
        <v>25</v>
      </c>
      <c r="F25" s="85">
        <v>3</v>
      </c>
      <c r="G25" s="85">
        <v>2</v>
      </c>
      <c r="H25" s="576">
        <v>1</v>
      </c>
      <c r="I25" s="15"/>
      <c r="J25" s="345">
        <f t="shared" si="0"/>
        <v>0</v>
      </c>
      <c r="K25" s="345">
        <f t="shared" si="1"/>
        <v>0</v>
      </c>
      <c r="L25" s="580">
        <f t="shared" si="2"/>
        <v>32</v>
      </c>
      <c r="M25" s="249">
        <f t="shared" si="3"/>
        <v>0</v>
      </c>
      <c r="N25" s="249">
        <f t="shared" si="4"/>
        <v>0</v>
      </c>
      <c r="O25" s="250">
        <f t="shared" si="5"/>
        <v>0</v>
      </c>
    </row>
    <row r="26" spans="1:15" thickBot="1" x14ac:dyDescent="0.4">
      <c r="A26" s="23"/>
      <c r="B26" s="18" t="s">
        <v>22</v>
      </c>
      <c r="C26" s="19" t="s">
        <v>29</v>
      </c>
      <c r="D26" s="19" t="s">
        <v>28</v>
      </c>
      <c r="E26" s="19" t="s">
        <v>25</v>
      </c>
      <c r="F26" s="88">
        <v>8</v>
      </c>
      <c r="G26" s="88">
        <v>1</v>
      </c>
      <c r="H26" s="575">
        <v>1</v>
      </c>
      <c r="I26" s="125"/>
      <c r="J26" s="353">
        <f t="shared" si="0"/>
        <v>0</v>
      </c>
      <c r="K26" s="353">
        <f t="shared" si="1"/>
        <v>0</v>
      </c>
      <c r="L26" s="582">
        <f t="shared" si="2"/>
        <v>16</v>
      </c>
      <c r="M26" s="373">
        <f t="shared" si="3"/>
        <v>0</v>
      </c>
      <c r="N26" s="373">
        <f t="shared" si="4"/>
        <v>0</v>
      </c>
      <c r="O26" s="272">
        <f t="shared" si="5"/>
        <v>0</v>
      </c>
    </row>
    <row r="27" spans="1:15" ht="12.75" x14ac:dyDescent="0.35">
      <c r="A27" s="21" t="s">
        <v>38</v>
      </c>
      <c r="B27" s="12" t="s">
        <v>22</v>
      </c>
      <c r="C27" s="13" t="s">
        <v>39</v>
      </c>
      <c r="D27" s="13" t="s">
        <v>24</v>
      </c>
      <c r="E27" s="13" t="s">
        <v>40</v>
      </c>
      <c r="F27" s="85">
        <v>7</v>
      </c>
      <c r="G27" s="85">
        <v>1</v>
      </c>
      <c r="H27" s="576">
        <v>1</v>
      </c>
      <c r="I27" s="15"/>
      <c r="J27" s="345">
        <f t="shared" si="0"/>
        <v>0</v>
      </c>
      <c r="K27" s="345">
        <f t="shared" si="1"/>
        <v>0</v>
      </c>
      <c r="L27" s="580">
        <f t="shared" si="2"/>
        <v>16</v>
      </c>
      <c r="M27" s="249">
        <f t="shared" si="3"/>
        <v>0</v>
      </c>
      <c r="N27" s="249">
        <f t="shared" si="4"/>
        <v>0</v>
      </c>
      <c r="O27" s="250">
        <f t="shared" si="5"/>
        <v>0</v>
      </c>
    </row>
    <row r="28" spans="1:15" ht="12.75" x14ac:dyDescent="0.35">
      <c r="A28" s="21"/>
      <c r="B28" s="22" t="s">
        <v>22</v>
      </c>
      <c r="C28" s="16" t="s">
        <v>41</v>
      </c>
      <c r="D28" s="16" t="s">
        <v>32</v>
      </c>
      <c r="E28" s="16" t="s">
        <v>25</v>
      </c>
      <c r="F28" s="24">
        <v>8</v>
      </c>
      <c r="G28" s="24">
        <v>1</v>
      </c>
      <c r="H28" s="577">
        <v>1</v>
      </c>
      <c r="I28" s="128"/>
      <c r="J28" s="355">
        <f t="shared" si="0"/>
        <v>0</v>
      </c>
      <c r="K28" s="355">
        <f t="shared" si="1"/>
        <v>0</v>
      </c>
      <c r="L28" s="581">
        <f t="shared" si="2"/>
        <v>16</v>
      </c>
      <c r="M28" s="277">
        <f t="shared" si="3"/>
        <v>0</v>
      </c>
      <c r="N28" s="277">
        <f t="shared" si="4"/>
        <v>0</v>
      </c>
      <c r="O28" s="280">
        <f t="shared" si="5"/>
        <v>0</v>
      </c>
    </row>
    <row r="29" spans="1:15" thickBot="1" x14ac:dyDescent="0.4">
      <c r="A29" s="23"/>
      <c r="B29" s="18" t="s">
        <v>22</v>
      </c>
      <c r="C29" s="19" t="s">
        <v>42</v>
      </c>
      <c r="D29" s="19" t="s">
        <v>32</v>
      </c>
      <c r="E29" s="19" t="s">
        <v>25</v>
      </c>
      <c r="F29" s="88">
        <v>4</v>
      </c>
      <c r="G29" s="88">
        <v>1</v>
      </c>
      <c r="H29" s="575">
        <v>1</v>
      </c>
      <c r="I29" s="125"/>
      <c r="J29" s="353">
        <f t="shared" si="0"/>
        <v>0</v>
      </c>
      <c r="K29" s="353">
        <f t="shared" si="1"/>
        <v>0</v>
      </c>
      <c r="L29" s="582">
        <f t="shared" si="2"/>
        <v>16</v>
      </c>
      <c r="M29" s="373">
        <f t="shared" si="3"/>
        <v>0</v>
      </c>
      <c r="N29" s="373">
        <f t="shared" si="4"/>
        <v>0</v>
      </c>
      <c r="O29" s="272">
        <f t="shared" si="5"/>
        <v>0</v>
      </c>
    </row>
    <row r="30" spans="1:15" ht="12.75" x14ac:dyDescent="0.35">
      <c r="A30" s="11" t="s">
        <v>43</v>
      </c>
      <c r="B30" s="12" t="s">
        <v>22</v>
      </c>
      <c r="C30" s="13" t="s">
        <v>39</v>
      </c>
      <c r="D30" s="13" t="s">
        <v>24</v>
      </c>
      <c r="E30" s="13" t="s">
        <v>40</v>
      </c>
      <c r="F30" s="85">
        <v>7</v>
      </c>
      <c r="G30" s="85">
        <v>1</v>
      </c>
      <c r="H30" s="576">
        <v>1</v>
      </c>
      <c r="I30" s="15"/>
      <c r="J30" s="345">
        <f t="shared" si="0"/>
        <v>0</v>
      </c>
      <c r="K30" s="345">
        <f t="shared" si="1"/>
        <v>0</v>
      </c>
      <c r="L30" s="580">
        <f t="shared" si="2"/>
        <v>16</v>
      </c>
      <c r="M30" s="249">
        <f t="shared" si="3"/>
        <v>0</v>
      </c>
      <c r="N30" s="249">
        <f t="shared" si="4"/>
        <v>0</v>
      </c>
      <c r="O30" s="250">
        <f t="shared" si="5"/>
        <v>0</v>
      </c>
    </row>
    <row r="31" spans="1:15" ht="12.75" x14ac:dyDescent="0.35">
      <c r="A31" s="21"/>
      <c r="B31" s="22" t="s">
        <v>22</v>
      </c>
      <c r="C31" s="16" t="s">
        <v>41</v>
      </c>
      <c r="D31" s="16" t="s">
        <v>32</v>
      </c>
      <c r="E31" s="16" t="s">
        <v>25</v>
      </c>
      <c r="F31" s="24">
        <v>8</v>
      </c>
      <c r="G31" s="24">
        <v>1</v>
      </c>
      <c r="H31" s="577">
        <v>1</v>
      </c>
      <c r="I31" s="128"/>
      <c r="J31" s="355">
        <f t="shared" si="0"/>
        <v>0</v>
      </c>
      <c r="K31" s="355">
        <f t="shared" si="1"/>
        <v>0</v>
      </c>
      <c r="L31" s="581">
        <f t="shared" si="2"/>
        <v>16</v>
      </c>
      <c r="M31" s="277">
        <f t="shared" si="3"/>
        <v>0</v>
      </c>
      <c r="N31" s="277">
        <f t="shared" si="4"/>
        <v>0</v>
      </c>
      <c r="O31" s="280">
        <f t="shared" si="5"/>
        <v>0</v>
      </c>
    </row>
    <row r="32" spans="1:15" thickBot="1" x14ac:dyDescent="0.4">
      <c r="A32" s="23"/>
      <c r="B32" s="18" t="s">
        <v>22</v>
      </c>
      <c r="C32" s="19" t="s">
        <v>42</v>
      </c>
      <c r="D32" s="19" t="s">
        <v>32</v>
      </c>
      <c r="E32" s="19" t="s">
        <v>25</v>
      </c>
      <c r="F32" s="88">
        <v>4</v>
      </c>
      <c r="G32" s="88">
        <v>1</v>
      </c>
      <c r="H32" s="575">
        <v>1</v>
      </c>
      <c r="I32" s="125"/>
      <c r="J32" s="353">
        <f t="shared" si="0"/>
        <v>0</v>
      </c>
      <c r="K32" s="353">
        <f t="shared" si="1"/>
        <v>0</v>
      </c>
      <c r="L32" s="582">
        <f t="shared" si="2"/>
        <v>16</v>
      </c>
      <c r="M32" s="373">
        <f t="shared" si="3"/>
        <v>0</v>
      </c>
      <c r="N32" s="373">
        <f t="shared" si="4"/>
        <v>0</v>
      </c>
      <c r="O32" s="272">
        <f t="shared" si="5"/>
        <v>0</v>
      </c>
    </row>
    <row r="33" spans="1:15" ht="12.75" x14ac:dyDescent="0.35">
      <c r="A33" s="11" t="s">
        <v>44</v>
      </c>
      <c r="B33" s="12" t="s">
        <v>22</v>
      </c>
      <c r="C33" s="13" t="s">
        <v>45</v>
      </c>
      <c r="D33" s="13" t="s">
        <v>24</v>
      </c>
      <c r="E33" s="13" t="s">
        <v>40</v>
      </c>
      <c r="F33" s="85">
        <v>7</v>
      </c>
      <c r="G33" s="85">
        <v>1</v>
      </c>
      <c r="H33" s="576">
        <v>1</v>
      </c>
      <c r="I33" s="15"/>
      <c r="J33" s="345">
        <f t="shared" si="0"/>
        <v>0</v>
      </c>
      <c r="K33" s="345">
        <f t="shared" si="1"/>
        <v>0</v>
      </c>
      <c r="L33" s="580">
        <f t="shared" si="2"/>
        <v>16</v>
      </c>
      <c r="M33" s="249">
        <f t="shared" si="3"/>
        <v>0</v>
      </c>
      <c r="N33" s="249">
        <f t="shared" si="4"/>
        <v>0</v>
      </c>
      <c r="O33" s="250">
        <f t="shared" si="5"/>
        <v>0</v>
      </c>
    </row>
    <row r="34" spans="1:15" thickBot="1" x14ac:dyDescent="0.4">
      <c r="A34" s="23"/>
      <c r="B34" s="18" t="s">
        <v>22</v>
      </c>
      <c r="C34" s="19" t="s">
        <v>45</v>
      </c>
      <c r="D34" s="19" t="s">
        <v>28</v>
      </c>
      <c r="E34" s="19" t="s">
        <v>40</v>
      </c>
      <c r="F34" s="88">
        <v>8</v>
      </c>
      <c r="G34" s="88">
        <v>1</v>
      </c>
      <c r="H34" s="575">
        <v>1</v>
      </c>
      <c r="I34" s="125"/>
      <c r="J34" s="353">
        <f t="shared" si="0"/>
        <v>0</v>
      </c>
      <c r="K34" s="353">
        <f t="shared" si="1"/>
        <v>0</v>
      </c>
      <c r="L34" s="582">
        <f t="shared" si="2"/>
        <v>16</v>
      </c>
      <c r="M34" s="373">
        <f t="shared" si="3"/>
        <v>0</v>
      </c>
      <c r="N34" s="373">
        <f t="shared" si="4"/>
        <v>0</v>
      </c>
      <c r="O34" s="272">
        <f t="shared" si="5"/>
        <v>0</v>
      </c>
    </row>
    <row r="35" spans="1:15" thickBot="1" x14ac:dyDescent="0.4">
      <c r="A35" s="25" t="s">
        <v>46</v>
      </c>
      <c r="B35" s="26" t="s">
        <v>22</v>
      </c>
      <c r="C35" s="27" t="s">
        <v>47</v>
      </c>
      <c r="D35" s="27" t="s">
        <v>24</v>
      </c>
      <c r="E35" s="27" t="s">
        <v>25</v>
      </c>
      <c r="F35" s="81">
        <v>6</v>
      </c>
      <c r="G35" s="81">
        <v>2</v>
      </c>
      <c r="H35" s="578">
        <v>1</v>
      </c>
      <c r="I35" s="374"/>
      <c r="J35" s="375">
        <f t="shared" si="0"/>
        <v>0</v>
      </c>
      <c r="K35" s="375">
        <f t="shared" si="1"/>
        <v>0</v>
      </c>
      <c r="L35" s="583">
        <f t="shared" si="2"/>
        <v>32</v>
      </c>
      <c r="M35" s="376">
        <f t="shared" si="3"/>
        <v>0</v>
      </c>
      <c r="N35" s="376">
        <f t="shared" si="4"/>
        <v>0</v>
      </c>
      <c r="O35" s="377">
        <f t="shared" si="5"/>
        <v>0</v>
      </c>
    </row>
    <row r="36" spans="1:15" ht="12.75" x14ac:dyDescent="0.35">
      <c r="A36" s="28" t="s">
        <v>48</v>
      </c>
      <c r="B36" s="12" t="s">
        <v>22</v>
      </c>
      <c r="C36" s="13" t="s">
        <v>47</v>
      </c>
      <c r="D36" s="13" t="s">
        <v>24</v>
      </c>
      <c r="E36" s="13" t="s">
        <v>25</v>
      </c>
      <c r="F36" s="85">
        <v>6</v>
      </c>
      <c r="G36" s="85">
        <v>4</v>
      </c>
      <c r="H36" s="576">
        <v>1</v>
      </c>
      <c r="I36" s="15"/>
      <c r="J36" s="345">
        <f t="shared" si="0"/>
        <v>0</v>
      </c>
      <c r="K36" s="345">
        <f t="shared" si="1"/>
        <v>0</v>
      </c>
      <c r="L36" s="580">
        <f t="shared" si="2"/>
        <v>64</v>
      </c>
      <c r="M36" s="249">
        <f t="shared" si="3"/>
        <v>0</v>
      </c>
      <c r="N36" s="249">
        <f t="shared" si="4"/>
        <v>0</v>
      </c>
      <c r="O36" s="250">
        <f t="shared" si="5"/>
        <v>0</v>
      </c>
    </row>
    <row r="37" spans="1:15" ht="12.75" x14ac:dyDescent="0.35">
      <c r="A37" s="28"/>
      <c r="B37" s="22" t="s">
        <v>22</v>
      </c>
      <c r="C37" s="16" t="s">
        <v>49</v>
      </c>
      <c r="D37" s="16" t="s">
        <v>24</v>
      </c>
      <c r="E37" s="16" t="s">
        <v>25</v>
      </c>
      <c r="F37" s="24">
        <v>6</v>
      </c>
      <c r="G37" s="24">
        <v>4</v>
      </c>
      <c r="H37" s="577">
        <v>1</v>
      </c>
      <c r="I37" s="128"/>
      <c r="J37" s="355">
        <f t="shared" si="0"/>
        <v>0</v>
      </c>
      <c r="K37" s="355">
        <f t="shared" si="1"/>
        <v>0</v>
      </c>
      <c r="L37" s="581">
        <f t="shared" si="2"/>
        <v>64</v>
      </c>
      <c r="M37" s="277">
        <f t="shared" si="3"/>
        <v>0</v>
      </c>
      <c r="N37" s="277">
        <f t="shared" si="4"/>
        <v>0</v>
      </c>
      <c r="O37" s="280">
        <f t="shared" si="5"/>
        <v>0</v>
      </c>
    </row>
    <row r="38" spans="1:15" thickBot="1" x14ac:dyDescent="0.4">
      <c r="A38" s="28"/>
      <c r="B38" s="18" t="s">
        <v>22</v>
      </c>
      <c r="C38" s="19" t="s">
        <v>29</v>
      </c>
      <c r="D38" s="19" t="s">
        <v>28</v>
      </c>
      <c r="E38" s="19" t="s">
        <v>25</v>
      </c>
      <c r="F38" s="88">
        <v>8</v>
      </c>
      <c r="G38" s="88">
        <v>4</v>
      </c>
      <c r="H38" s="575">
        <v>1</v>
      </c>
      <c r="I38" s="125"/>
      <c r="J38" s="353">
        <f t="shared" si="0"/>
        <v>0</v>
      </c>
      <c r="K38" s="353">
        <f t="shared" si="1"/>
        <v>0</v>
      </c>
      <c r="L38" s="582">
        <f t="shared" si="2"/>
        <v>64</v>
      </c>
      <c r="M38" s="373">
        <f t="shared" si="3"/>
        <v>0</v>
      </c>
      <c r="N38" s="373">
        <f t="shared" si="4"/>
        <v>0</v>
      </c>
      <c r="O38" s="272">
        <f t="shared" si="5"/>
        <v>0</v>
      </c>
    </row>
    <row r="39" spans="1:15" ht="12.75" x14ac:dyDescent="0.35">
      <c r="A39" s="11" t="s">
        <v>50</v>
      </c>
      <c r="B39" s="12" t="s">
        <v>22</v>
      </c>
      <c r="C39" s="13" t="s">
        <v>47</v>
      </c>
      <c r="D39" s="13" t="s">
        <v>24</v>
      </c>
      <c r="E39" s="13" t="s">
        <v>25</v>
      </c>
      <c r="F39" s="85">
        <v>6</v>
      </c>
      <c r="G39" s="85">
        <v>1</v>
      </c>
      <c r="H39" s="576">
        <v>1</v>
      </c>
      <c r="I39" s="15"/>
      <c r="J39" s="345">
        <f t="shared" ref="J39:J70" si="6">K39-I39</f>
        <v>0</v>
      </c>
      <c r="K39" s="345">
        <f t="shared" ref="K39:K70" si="7">I39*1.21</f>
        <v>0</v>
      </c>
      <c r="L39" s="580">
        <f t="shared" ref="L39:L70" si="8">G39*16</f>
        <v>16</v>
      </c>
      <c r="M39" s="249">
        <f t="shared" ref="M39:M70" si="9">I39*L39</f>
        <v>0</v>
      </c>
      <c r="N39" s="249">
        <f t="shared" si="4"/>
        <v>0</v>
      </c>
      <c r="O39" s="250">
        <f t="shared" si="5"/>
        <v>0</v>
      </c>
    </row>
    <row r="40" spans="1:15" ht="12.75" x14ac:dyDescent="0.35">
      <c r="A40" s="21"/>
      <c r="B40" s="22" t="s">
        <v>22</v>
      </c>
      <c r="C40" s="16" t="s">
        <v>49</v>
      </c>
      <c r="D40" s="16" t="s">
        <v>24</v>
      </c>
      <c r="E40" s="16" t="s">
        <v>25</v>
      </c>
      <c r="F40" s="24">
        <v>6</v>
      </c>
      <c r="G40" s="24">
        <v>1</v>
      </c>
      <c r="H40" s="577">
        <v>1</v>
      </c>
      <c r="I40" s="128"/>
      <c r="J40" s="355">
        <f t="shared" si="6"/>
        <v>0</v>
      </c>
      <c r="K40" s="355">
        <f t="shared" si="7"/>
        <v>0</v>
      </c>
      <c r="L40" s="581">
        <f t="shared" si="8"/>
        <v>16</v>
      </c>
      <c r="M40" s="277">
        <f t="shared" si="9"/>
        <v>0</v>
      </c>
      <c r="N40" s="277">
        <f t="shared" si="4"/>
        <v>0</v>
      </c>
      <c r="O40" s="280">
        <f t="shared" si="5"/>
        <v>0</v>
      </c>
    </row>
    <row r="41" spans="1:15" thickBot="1" x14ac:dyDescent="0.4">
      <c r="A41" s="23"/>
      <c r="B41" s="18" t="s">
        <v>22</v>
      </c>
      <c r="C41" s="19" t="s">
        <v>29</v>
      </c>
      <c r="D41" s="19" t="s">
        <v>28</v>
      </c>
      <c r="E41" s="19" t="s">
        <v>25</v>
      </c>
      <c r="F41" s="88">
        <v>8</v>
      </c>
      <c r="G41" s="88">
        <v>1</v>
      </c>
      <c r="H41" s="575">
        <v>1</v>
      </c>
      <c r="I41" s="125"/>
      <c r="J41" s="353">
        <f t="shared" si="6"/>
        <v>0</v>
      </c>
      <c r="K41" s="353">
        <f t="shared" si="7"/>
        <v>0</v>
      </c>
      <c r="L41" s="582">
        <f t="shared" si="8"/>
        <v>16</v>
      </c>
      <c r="M41" s="373">
        <f t="shared" si="9"/>
        <v>0</v>
      </c>
      <c r="N41" s="373">
        <f t="shared" si="4"/>
        <v>0</v>
      </c>
      <c r="O41" s="272">
        <f t="shared" si="5"/>
        <v>0</v>
      </c>
    </row>
    <row r="42" spans="1:15" ht="12.75" x14ac:dyDescent="0.35">
      <c r="A42" s="21" t="s">
        <v>51</v>
      </c>
      <c r="B42" s="12" t="s">
        <v>22</v>
      </c>
      <c r="C42" s="13" t="s">
        <v>52</v>
      </c>
      <c r="D42" s="13" t="s">
        <v>32</v>
      </c>
      <c r="E42" s="13" t="s">
        <v>25</v>
      </c>
      <c r="F42" s="85">
        <v>5</v>
      </c>
      <c r="G42" s="85">
        <v>1</v>
      </c>
      <c r="H42" s="576">
        <v>1</v>
      </c>
      <c r="I42" s="15"/>
      <c r="J42" s="345">
        <f t="shared" si="6"/>
        <v>0</v>
      </c>
      <c r="K42" s="345">
        <f t="shared" si="7"/>
        <v>0</v>
      </c>
      <c r="L42" s="580">
        <f t="shared" si="8"/>
        <v>16</v>
      </c>
      <c r="M42" s="249">
        <f t="shared" si="9"/>
        <v>0</v>
      </c>
      <c r="N42" s="249">
        <f t="shared" si="4"/>
        <v>0</v>
      </c>
      <c r="O42" s="250">
        <f t="shared" si="5"/>
        <v>0</v>
      </c>
    </row>
    <row r="43" spans="1:15" thickBot="1" x14ac:dyDescent="0.4">
      <c r="A43" s="23"/>
      <c r="B43" s="18" t="s">
        <v>22</v>
      </c>
      <c r="C43" s="19" t="s">
        <v>53</v>
      </c>
      <c r="D43" s="19" t="s">
        <v>24</v>
      </c>
      <c r="E43" s="19" t="s">
        <v>25</v>
      </c>
      <c r="F43" s="88">
        <v>5</v>
      </c>
      <c r="G43" s="88">
        <v>1</v>
      </c>
      <c r="H43" s="575">
        <v>1</v>
      </c>
      <c r="I43" s="125"/>
      <c r="J43" s="353">
        <f t="shared" si="6"/>
        <v>0</v>
      </c>
      <c r="K43" s="353">
        <f t="shared" si="7"/>
        <v>0</v>
      </c>
      <c r="L43" s="582">
        <f t="shared" si="8"/>
        <v>16</v>
      </c>
      <c r="M43" s="373">
        <f t="shared" si="9"/>
        <v>0</v>
      </c>
      <c r="N43" s="373">
        <f t="shared" si="4"/>
        <v>0</v>
      </c>
      <c r="O43" s="272">
        <f t="shared" si="5"/>
        <v>0</v>
      </c>
    </row>
    <row r="44" spans="1:15" ht="12.75" x14ac:dyDescent="0.35">
      <c r="A44" s="11" t="s">
        <v>54</v>
      </c>
      <c r="B44" s="12" t="s">
        <v>22</v>
      </c>
      <c r="C44" s="13" t="s">
        <v>55</v>
      </c>
      <c r="D44" s="13" t="s">
        <v>24</v>
      </c>
      <c r="E44" s="13" t="s">
        <v>25</v>
      </c>
      <c r="F44" s="85">
        <v>3</v>
      </c>
      <c r="G44" s="85">
        <v>1</v>
      </c>
      <c r="H44" s="576">
        <v>1</v>
      </c>
      <c r="I44" s="15"/>
      <c r="J44" s="345">
        <f t="shared" si="6"/>
        <v>0</v>
      </c>
      <c r="K44" s="345">
        <f t="shared" si="7"/>
        <v>0</v>
      </c>
      <c r="L44" s="580">
        <f t="shared" si="8"/>
        <v>16</v>
      </c>
      <c r="M44" s="249">
        <f t="shared" si="9"/>
        <v>0</v>
      </c>
      <c r="N44" s="249">
        <f t="shared" si="4"/>
        <v>0</v>
      </c>
      <c r="O44" s="250">
        <f t="shared" si="5"/>
        <v>0</v>
      </c>
    </row>
    <row r="45" spans="1:15" ht="12.75" x14ac:dyDescent="0.35">
      <c r="A45" s="21"/>
      <c r="B45" s="22" t="s">
        <v>22</v>
      </c>
      <c r="C45" s="16" t="s">
        <v>56</v>
      </c>
      <c r="D45" s="16" t="s">
        <v>24</v>
      </c>
      <c r="E45" s="16" t="s">
        <v>25</v>
      </c>
      <c r="F45" s="24">
        <v>4</v>
      </c>
      <c r="G45" s="24">
        <v>1</v>
      </c>
      <c r="H45" s="577">
        <v>1</v>
      </c>
      <c r="I45" s="128"/>
      <c r="J45" s="355">
        <f t="shared" si="6"/>
        <v>0</v>
      </c>
      <c r="K45" s="355">
        <f t="shared" si="7"/>
        <v>0</v>
      </c>
      <c r="L45" s="581">
        <f t="shared" si="8"/>
        <v>16</v>
      </c>
      <c r="M45" s="277">
        <f t="shared" si="9"/>
        <v>0</v>
      </c>
      <c r="N45" s="277">
        <f t="shared" si="4"/>
        <v>0</v>
      </c>
      <c r="O45" s="280">
        <f t="shared" si="5"/>
        <v>0</v>
      </c>
    </row>
    <row r="46" spans="1:15" ht="12.75" x14ac:dyDescent="0.35">
      <c r="A46" s="21"/>
      <c r="B46" s="22" t="s">
        <v>22</v>
      </c>
      <c r="C46" s="16" t="s">
        <v>57</v>
      </c>
      <c r="D46" s="16" t="s">
        <v>32</v>
      </c>
      <c r="E46" s="16" t="s">
        <v>25</v>
      </c>
      <c r="F46" s="24">
        <v>4</v>
      </c>
      <c r="G46" s="24">
        <v>1</v>
      </c>
      <c r="H46" s="577">
        <v>1</v>
      </c>
      <c r="I46" s="128"/>
      <c r="J46" s="355">
        <f t="shared" si="6"/>
        <v>0</v>
      </c>
      <c r="K46" s="355">
        <f t="shared" si="7"/>
        <v>0</v>
      </c>
      <c r="L46" s="581">
        <f t="shared" si="8"/>
        <v>16</v>
      </c>
      <c r="M46" s="277">
        <f t="shared" si="9"/>
        <v>0</v>
      </c>
      <c r="N46" s="277">
        <f t="shared" si="4"/>
        <v>0</v>
      </c>
      <c r="O46" s="280">
        <f t="shared" si="5"/>
        <v>0</v>
      </c>
    </row>
    <row r="47" spans="1:15" ht="12.75" x14ac:dyDescent="0.35">
      <c r="A47" s="21"/>
      <c r="B47" s="22" t="s">
        <v>22</v>
      </c>
      <c r="C47" s="16" t="s">
        <v>58</v>
      </c>
      <c r="D47" s="16" t="s">
        <v>24</v>
      </c>
      <c r="E47" s="16" t="s">
        <v>25</v>
      </c>
      <c r="F47" s="24">
        <v>3</v>
      </c>
      <c r="G47" s="24">
        <v>1</v>
      </c>
      <c r="H47" s="577">
        <v>1</v>
      </c>
      <c r="I47" s="128"/>
      <c r="J47" s="355">
        <f t="shared" si="6"/>
        <v>0</v>
      </c>
      <c r="K47" s="355">
        <f t="shared" si="7"/>
        <v>0</v>
      </c>
      <c r="L47" s="581">
        <f t="shared" si="8"/>
        <v>16</v>
      </c>
      <c r="M47" s="277">
        <f t="shared" si="9"/>
        <v>0</v>
      </c>
      <c r="N47" s="277">
        <f t="shared" si="4"/>
        <v>0</v>
      </c>
      <c r="O47" s="280">
        <f t="shared" si="5"/>
        <v>0</v>
      </c>
    </row>
    <row r="48" spans="1:15" ht="12.75" x14ac:dyDescent="0.35">
      <c r="A48" s="21"/>
      <c r="B48" s="22" t="s">
        <v>22</v>
      </c>
      <c r="C48" s="16" t="s">
        <v>59</v>
      </c>
      <c r="D48" s="16" t="s">
        <v>32</v>
      </c>
      <c r="E48" s="16" t="s">
        <v>25</v>
      </c>
      <c r="F48" s="24">
        <v>4</v>
      </c>
      <c r="G48" s="24">
        <v>1</v>
      </c>
      <c r="H48" s="577">
        <v>1</v>
      </c>
      <c r="I48" s="128"/>
      <c r="J48" s="355">
        <f t="shared" si="6"/>
        <v>0</v>
      </c>
      <c r="K48" s="355">
        <f t="shared" si="7"/>
        <v>0</v>
      </c>
      <c r="L48" s="581">
        <f t="shared" si="8"/>
        <v>16</v>
      </c>
      <c r="M48" s="277">
        <f t="shared" si="9"/>
        <v>0</v>
      </c>
      <c r="N48" s="277">
        <f t="shared" si="4"/>
        <v>0</v>
      </c>
      <c r="O48" s="280">
        <f t="shared" si="5"/>
        <v>0</v>
      </c>
    </row>
    <row r="49" spans="1:15" ht="12.75" x14ac:dyDescent="0.35">
      <c r="A49" s="21"/>
      <c r="B49" s="22" t="s">
        <v>22</v>
      </c>
      <c r="C49" s="16" t="s">
        <v>60</v>
      </c>
      <c r="D49" s="16" t="s">
        <v>24</v>
      </c>
      <c r="E49" s="16" t="s">
        <v>25</v>
      </c>
      <c r="F49" s="24">
        <v>4</v>
      </c>
      <c r="G49" s="24">
        <v>1</v>
      </c>
      <c r="H49" s="577">
        <v>1</v>
      </c>
      <c r="I49" s="128"/>
      <c r="J49" s="355">
        <f t="shared" si="6"/>
        <v>0</v>
      </c>
      <c r="K49" s="355">
        <f t="shared" si="7"/>
        <v>0</v>
      </c>
      <c r="L49" s="581">
        <f t="shared" si="8"/>
        <v>16</v>
      </c>
      <c r="M49" s="277">
        <f t="shared" si="9"/>
        <v>0</v>
      </c>
      <c r="N49" s="277">
        <f t="shared" si="4"/>
        <v>0</v>
      </c>
      <c r="O49" s="280">
        <f t="shared" si="5"/>
        <v>0</v>
      </c>
    </row>
    <row r="50" spans="1:15" ht="12.75" x14ac:dyDescent="0.35">
      <c r="A50" s="21"/>
      <c r="B50" s="22" t="s">
        <v>22</v>
      </c>
      <c r="C50" s="16" t="s">
        <v>61</v>
      </c>
      <c r="D50" s="16" t="s">
        <v>32</v>
      </c>
      <c r="E50" s="16" t="s">
        <v>25</v>
      </c>
      <c r="F50" s="24">
        <v>4</v>
      </c>
      <c r="G50" s="24">
        <v>1</v>
      </c>
      <c r="H50" s="577">
        <v>1</v>
      </c>
      <c r="I50" s="128"/>
      <c r="J50" s="355">
        <f t="shared" si="6"/>
        <v>0</v>
      </c>
      <c r="K50" s="355">
        <f t="shared" si="7"/>
        <v>0</v>
      </c>
      <c r="L50" s="581">
        <f t="shared" si="8"/>
        <v>16</v>
      </c>
      <c r="M50" s="277">
        <f t="shared" si="9"/>
        <v>0</v>
      </c>
      <c r="N50" s="277">
        <f t="shared" si="4"/>
        <v>0</v>
      </c>
      <c r="O50" s="280">
        <f t="shared" si="5"/>
        <v>0</v>
      </c>
    </row>
    <row r="51" spans="1:15" thickBot="1" x14ac:dyDescent="0.4">
      <c r="A51" s="23"/>
      <c r="B51" s="18" t="s">
        <v>22</v>
      </c>
      <c r="C51" s="19" t="s">
        <v>58</v>
      </c>
      <c r="D51" s="19" t="s">
        <v>32</v>
      </c>
      <c r="E51" s="19" t="s">
        <v>25</v>
      </c>
      <c r="F51" s="88">
        <v>4</v>
      </c>
      <c r="G51" s="88">
        <v>1</v>
      </c>
      <c r="H51" s="575">
        <v>1</v>
      </c>
      <c r="I51" s="125"/>
      <c r="J51" s="353">
        <f t="shared" si="6"/>
        <v>0</v>
      </c>
      <c r="K51" s="353">
        <f t="shared" si="7"/>
        <v>0</v>
      </c>
      <c r="L51" s="582">
        <f t="shared" si="8"/>
        <v>16</v>
      </c>
      <c r="M51" s="373">
        <f t="shared" si="9"/>
        <v>0</v>
      </c>
      <c r="N51" s="373">
        <f t="shared" si="4"/>
        <v>0</v>
      </c>
      <c r="O51" s="272">
        <f t="shared" si="5"/>
        <v>0</v>
      </c>
    </row>
    <row r="52" spans="1:15" ht="12.75" x14ac:dyDescent="0.35">
      <c r="A52" s="28" t="s">
        <v>62</v>
      </c>
      <c r="B52" s="12" t="s">
        <v>22</v>
      </c>
      <c r="C52" s="13" t="s">
        <v>63</v>
      </c>
      <c r="D52" s="13" t="s">
        <v>24</v>
      </c>
      <c r="E52" s="13" t="s">
        <v>25</v>
      </c>
      <c r="F52" s="85">
        <v>7</v>
      </c>
      <c r="G52" s="85">
        <v>1</v>
      </c>
      <c r="H52" s="576">
        <v>1</v>
      </c>
      <c r="I52" s="15"/>
      <c r="J52" s="345">
        <f t="shared" si="6"/>
        <v>0</v>
      </c>
      <c r="K52" s="345">
        <f t="shared" si="7"/>
        <v>0</v>
      </c>
      <c r="L52" s="580">
        <f t="shared" si="8"/>
        <v>16</v>
      </c>
      <c r="M52" s="249">
        <f t="shared" si="9"/>
        <v>0</v>
      </c>
      <c r="N52" s="249">
        <f t="shared" si="4"/>
        <v>0</v>
      </c>
      <c r="O52" s="250">
        <f t="shared" si="5"/>
        <v>0</v>
      </c>
    </row>
    <row r="53" spans="1:15" thickBot="1" x14ac:dyDescent="0.4">
      <c r="A53" s="29"/>
      <c r="B53" s="18" t="s">
        <v>22</v>
      </c>
      <c r="C53" s="19" t="s">
        <v>64</v>
      </c>
      <c r="D53" s="19" t="s">
        <v>24</v>
      </c>
      <c r="E53" s="19" t="s">
        <v>25</v>
      </c>
      <c r="F53" s="88">
        <v>7</v>
      </c>
      <c r="G53" s="88">
        <v>2</v>
      </c>
      <c r="H53" s="575">
        <v>1</v>
      </c>
      <c r="I53" s="125"/>
      <c r="J53" s="353">
        <f t="shared" si="6"/>
        <v>0</v>
      </c>
      <c r="K53" s="353">
        <f t="shared" si="7"/>
        <v>0</v>
      </c>
      <c r="L53" s="582">
        <f t="shared" si="8"/>
        <v>32</v>
      </c>
      <c r="M53" s="373">
        <f t="shared" si="9"/>
        <v>0</v>
      </c>
      <c r="N53" s="373">
        <f t="shared" si="4"/>
        <v>0</v>
      </c>
      <c r="O53" s="272">
        <f t="shared" si="5"/>
        <v>0</v>
      </c>
    </row>
    <row r="54" spans="1:15" ht="12.75" x14ac:dyDescent="0.35">
      <c r="A54" s="11" t="s">
        <v>65</v>
      </c>
      <c r="B54" s="12" t="s">
        <v>22</v>
      </c>
      <c r="C54" s="13" t="s">
        <v>29</v>
      </c>
      <c r="D54" s="13" t="s">
        <v>28</v>
      </c>
      <c r="E54" s="13" t="s">
        <v>25</v>
      </c>
      <c r="F54" s="85">
        <v>8</v>
      </c>
      <c r="G54" s="85">
        <v>1</v>
      </c>
      <c r="H54" s="576">
        <v>1</v>
      </c>
      <c r="I54" s="15"/>
      <c r="J54" s="345">
        <f t="shared" si="6"/>
        <v>0</v>
      </c>
      <c r="K54" s="345">
        <f t="shared" si="7"/>
        <v>0</v>
      </c>
      <c r="L54" s="580">
        <f t="shared" si="8"/>
        <v>16</v>
      </c>
      <c r="M54" s="249">
        <f t="shared" si="9"/>
        <v>0</v>
      </c>
      <c r="N54" s="249">
        <f t="shared" si="4"/>
        <v>0</v>
      </c>
      <c r="O54" s="250">
        <f t="shared" si="5"/>
        <v>0</v>
      </c>
    </row>
    <row r="55" spans="1:15" thickBot="1" x14ac:dyDescent="0.4">
      <c r="A55" s="23"/>
      <c r="B55" s="18" t="s">
        <v>22</v>
      </c>
      <c r="C55" s="19" t="s">
        <v>29</v>
      </c>
      <c r="D55" s="19" t="s">
        <v>32</v>
      </c>
      <c r="E55" s="19" t="s">
        <v>25</v>
      </c>
      <c r="F55" s="88">
        <v>8</v>
      </c>
      <c r="G55" s="88">
        <v>2</v>
      </c>
      <c r="H55" s="575">
        <v>1</v>
      </c>
      <c r="I55" s="125"/>
      <c r="J55" s="353">
        <f t="shared" si="6"/>
        <v>0</v>
      </c>
      <c r="K55" s="353">
        <f t="shared" si="7"/>
        <v>0</v>
      </c>
      <c r="L55" s="582">
        <f t="shared" si="8"/>
        <v>32</v>
      </c>
      <c r="M55" s="373">
        <f t="shared" si="9"/>
        <v>0</v>
      </c>
      <c r="N55" s="373">
        <f t="shared" si="4"/>
        <v>0</v>
      </c>
      <c r="O55" s="272">
        <f t="shared" si="5"/>
        <v>0</v>
      </c>
    </row>
    <row r="56" spans="1:15" ht="12.75" x14ac:dyDescent="0.35">
      <c r="A56" s="28" t="s">
        <v>66</v>
      </c>
      <c r="B56" s="12" t="s">
        <v>22</v>
      </c>
      <c r="C56" s="13" t="s">
        <v>67</v>
      </c>
      <c r="D56" s="13" t="s">
        <v>24</v>
      </c>
      <c r="E56" s="13" t="s">
        <v>40</v>
      </c>
      <c r="F56" s="85">
        <v>6</v>
      </c>
      <c r="G56" s="85">
        <v>4</v>
      </c>
      <c r="H56" s="576">
        <v>1</v>
      </c>
      <c r="I56" s="15"/>
      <c r="J56" s="345">
        <f t="shared" si="6"/>
        <v>0</v>
      </c>
      <c r="K56" s="345">
        <f t="shared" si="7"/>
        <v>0</v>
      </c>
      <c r="L56" s="580">
        <f t="shared" si="8"/>
        <v>64</v>
      </c>
      <c r="M56" s="249">
        <f t="shared" si="9"/>
        <v>0</v>
      </c>
      <c r="N56" s="249">
        <f t="shared" si="4"/>
        <v>0</v>
      </c>
      <c r="O56" s="250">
        <f t="shared" si="5"/>
        <v>0</v>
      </c>
    </row>
    <row r="57" spans="1:15" thickBot="1" x14ac:dyDescent="0.4">
      <c r="A57" s="30"/>
      <c r="B57" s="18" t="s">
        <v>22</v>
      </c>
      <c r="C57" s="19" t="s">
        <v>68</v>
      </c>
      <c r="D57" s="19" t="s">
        <v>24</v>
      </c>
      <c r="E57" s="19" t="s">
        <v>40</v>
      </c>
      <c r="F57" s="88">
        <v>3</v>
      </c>
      <c r="G57" s="88">
        <v>2</v>
      </c>
      <c r="H57" s="575">
        <v>1</v>
      </c>
      <c r="I57" s="125"/>
      <c r="J57" s="353">
        <f t="shared" si="6"/>
        <v>0</v>
      </c>
      <c r="K57" s="353">
        <f t="shared" si="7"/>
        <v>0</v>
      </c>
      <c r="L57" s="582">
        <f t="shared" si="8"/>
        <v>32</v>
      </c>
      <c r="M57" s="373">
        <f t="shared" si="9"/>
        <v>0</v>
      </c>
      <c r="N57" s="373">
        <f t="shared" si="4"/>
        <v>0</v>
      </c>
      <c r="O57" s="272">
        <f t="shared" si="5"/>
        <v>0</v>
      </c>
    </row>
    <row r="58" spans="1:15" thickBot="1" x14ac:dyDescent="0.4">
      <c r="A58" s="31" t="s">
        <v>69</v>
      </c>
      <c r="B58" s="26" t="s">
        <v>22</v>
      </c>
      <c r="C58" s="27" t="s">
        <v>56</v>
      </c>
      <c r="D58" s="27" t="s">
        <v>24</v>
      </c>
      <c r="E58" s="27" t="s">
        <v>25</v>
      </c>
      <c r="F58" s="81">
        <v>4</v>
      </c>
      <c r="G58" s="81">
        <v>8</v>
      </c>
      <c r="H58" s="578">
        <v>1</v>
      </c>
      <c r="I58" s="374"/>
      <c r="J58" s="375">
        <f t="shared" si="6"/>
        <v>0</v>
      </c>
      <c r="K58" s="375">
        <f t="shared" si="7"/>
        <v>0</v>
      </c>
      <c r="L58" s="583">
        <f t="shared" si="8"/>
        <v>128</v>
      </c>
      <c r="M58" s="376">
        <f t="shared" si="9"/>
        <v>0</v>
      </c>
      <c r="N58" s="376">
        <f t="shared" si="4"/>
        <v>0</v>
      </c>
      <c r="O58" s="377">
        <f t="shared" si="5"/>
        <v>0</v>
      </c>
    </row>
    <row r="59" spans="1:15" thickBot="1" x14ac:dyDescent="0.4">
      <c r="A59" s="28" t="s">
        <v>70</v>
      </c>
      <c r="B59" s="26" t="s">
        <v>71</v>
      </c>
      <c r="C59" s="27" t="s">
        <v>72</v>
      </c>
      <c r="D59" s="27" t="s">
        <v>73</v>
      </c>
      <c r="E59" s="27" t="s">
        <v>25</v>
      </c>
      <c r="F59" s="81"/>
      <c r="G59" s="81">
        <v>2</v>
      </c>
      <c r="H59" s="578">
        <v>1</v>
      </c>
      <c r="I59" s="374"/>
      <c r="J59" s="375">
        <f t="shared" si="6"/>
        <v>0</v>
      </c>
      <c r="K59" s="375">
        <f t="shared" si="7"/>
        <v>0</v>
      </c>
      <c r="L59" s="583">
        <f t="shared" si="8"/>
        <v>32</v>
      </c>
      <c r="M59" s="376">
        <f t="shared" si="9"/>
        <v>0</v>
      </c>
      <c r="N59" s="376">
        <f t="shared" si="4"/>
        <v>0</v>
      </c>
      <c r="O59" s="377">
        <f t="shared" si="5"/>
        <v>0</v>
      </c>
    </row>
    <row r="60" spans="1:15" thickBot="1" x14ac:dyDescent="0.4">
      <c r="A60" s="32" t="s">
        <v>74</v>
      </c>
      <c r="B60" s="33" t="s">
        <v>22</v>
      </c>
      <c r="C60" s="34" t="s">
        <v>34</v>
      </c>
      <c r="D60" s="34" t="s">
        <v>32</v>
      </c>
      <c r="E60" s="34" t="s">
        <v>25</v>
      </c>
      <c r="F60" s="35">
        <v>5</v>
      </c>
      <c r="G60" s="35">
        <v>2</v>
      </c>
      <c r="H60" s="578">
        <v>1</v>
      </c>
      <c r="I60" s="374"/>
      <c r="J60" s="375">
        <f t="shared" si="6"/>
        <v>0</v>
      </c>
      <c r="K60" s="375">
        <f t="shared" si="7"/>
        <v>0</v>
      </c>
      <c r="L60" s="583">
        <f t="shared" si="8"/>
        <v>32</v>
      </c>
      <c r="M60" s="376">
        <f t="shared" si="9"/>
        <v>0</v>
      </c>
      <c r="N60" s="376">
        <f t="shared" si="4"/>
        <v>0</v>
      </c>
      <c r="O60" s="377">
        <f t="shared" si="5"/>
        <v>0</v>
      </c>
    </row>
    <row r="61" spans="1:15" ht="12.75" x14ac:dyDescent="0.35">
      <c r="A61" s="36" t="s">
        <v>75</v>
      </c>
      <c r="B61" s="12" t="s">
        <v>22</v>
      </c>
      <c r="C61" s="13" t="s">
        <v>76</v>
      </c>
      <c r="D61" s="13" t="s">
        <v>24</v>
      </c>
      <c r="E61" s="13" t="s">
        <v>25</v>
      </c>
      <c r="F61" s="37">
        <v>3</v>
      </c>
      <c r="G61" s="37">
        <v>4</v>
      </c>
      <c r="H61" s="576">
        <v>1</v>
      </c>
      <c r="I61" s="15"/>
      <c r="J61" s="345">
        <f t="shared" si="6"/>
        <v>0</v>
      </c>
      <c r="K61" s="345">
        <f t="shared" si="7"/>
        <v>0</v>
      </c>
      <c r="L61" s="580">
        <f t="shared" si="8"/>
        <v>64</v>
      </c>
      <c r="M61" s="249">
        <f t="shared" si="9"/>
        <v>0</v>
      </c>
      <c r="N61" s="249">
        <f t="shared" si="4"/>
        <v>0</v>
      </c>
      <c r="O61" s="250">
        <f t="shared" si="5"/>
        <v>0</v>
      </c>
    </row>
    <row r="62" spans="1:15" thickBot="1" x14ac:dyDescent="0.4">
      <c r="A62" s="38"/>
      <c r="B62" s="18" t="s">
        <v>22</v>
      </c>
      <c r="C62" s="19" t="s">
        <v>76</v>
      </c>
      <c r="D62" s="19" t="s">
        <v>28</v>
      </c>
      <c r="E62" s="19" t="s">
        <v>25</v>
      </c>
      <c r="F62" s="39">
        <v>4</v>
      </c>
      <c r="G62" s="39">
        <v>2</v>
      </c>
      <c r="H62" s="575">
        <v>1</v>
      </c>
      <c r="I62" s="125"/>
      <c r="J62" s="353">
        <f t="shared" si="6"/>
        <v>0</v>
      </c>
      <c r="K62" s="353">
        <f t="shared" si="7"/>
        <v>0</v>
      </c>
      <c r="L62" s="582">
        <f t="shared" si="8"/>
        <v>32</v>
      </c>
      <c r="M62" s="373">
        <f t="shared" si="9"/>
        <v>0</v>
      </c>
      <c r="N62" s="373">
        <f t="shared" si="4"/>
        <v>0</v>
      </c>
      <c r="O62" s="272">
        <f t="shared" si="5"/>
        <v>0</v>
      </c>
    </row>
    <row r="63" spans="1:15" thickBot="1" x14ac:dyDescent="0.4">
      <c r="A63" s="38" t="s">
        <v>77</v>
      </c>
      <c r="B63" s="33" t="s">
        <v>71</v>
      </c>
      <c r="C63" s="34" t="s">
        <v>78</v>
      </c>
      <c r="D63" s="34" t="s">
        <v>73</v>
      </c>
      <c r="E63" s="34" t="s">
        <v>25</v>
      </c>
      <c r="F63" s="35"/>
      <c r="G63" s="35">
        <v>12</v>
      </c>
      <c r="H63" s="578">
        <v>1</v>
      </c>
      <c r="I63" s="374"/>
      <c r="J63" s="375">
        <f t="shared" si="6"/>
        <v>0</v>
      </c>
      <c r="K63" s="375">
        <f t="shared" si="7"/>
        <v>0</v>
      </c>
      <c r="L63" s="583">
        <f t="shared" si="8"/>
        <v>192</v>
      </c>
      <c r="M63" s="376">
        <f t="shared" si="9"/>
        <v>0</v>
      </c>
      <c r="N63" s="376">
        <f t="shared" si="4"/>
        <v>0</v>
      </c>
      <c r="O63" s="377">
        <f t="shared" si="5"/>
        <v>0</v>
      </c>
    </row>
    <row r="64" spans="1:15" ht="12.75" x14ac:dyDescent="0.35">
      <c r="A64" s="472" t="s">
        <v>79</v>
      </c>
      <c r="B64" s="378" t="s">
        <v>22</v>
      </c>
      <c r="C64" s="379" t="s">
        <v>80</v>
      </c>
      <c r="D64" s="380" t="s">
        <v>73</v>
      </c>
      <c r="E64" s="379" t="s">
        <v>25</v>
      </c>
      <c r="F64" s="381">
        <v>5</v>
      </c>
      <c r="G64" s="382">
        <v>8</v>
      </c>
      <c r="H64" s="576">
        <v>1</v>
      </c>
      <c r="I64" s="15"/>
      <c r="J64" s="345">
        <f t="shared" si="6"/>
        <v>0</v>
      </c>
      <c r="K64" s="345">
        <f t="shared" si="7"/>
        <v>0</v>
      </c>
      <c r="L64" s="580">
        <f t="shared" si="8"/>
        <v>128</v>
      </c>
      <c r="M64" s="249">
        <f t="shared" si="9"/>
        <v>0</v>
      </c>
      <c r="N64" s="249">
        <f t="shared" si="4"/>
        <v>0</v>
      </c>
      <c r="O64" s="250">
        <f t="shared" si="5"/>
        <v>0</v>
      </c>
    </row>
    <row r="65" spans="1:15" ht="12.75" x14ac:dyDescent="0.35">
      <c r="A65" s="472"/>
      <c r="B65" s="383" t="s">
        <v>22</v>
      </c>
      <c r="C65" s="384" t="s">
        <v>56</v>
      </c>
      <c r="D65" s="385" t="s">
        <v>73</v>
      </c>
      <c r="E65" s="384" t="s">
        <v>25</v>
      </c>
      <c r="F65" s="386">
        <v>4</v>
      </c>
      <c r="G65" s="387">
        <v>4</v>
      </c>
      <c r="H65" s="577">
        <v>1</v>
      </c>
      <c r="I65" s="128"/>
      <c r="J65" s="355">
        <f t="shared" si="6"/>
        <v>0</v>
      </c>
      <c r="K65" s="355">
        <f t="shared" si="7"/>
        <v>0</v>
      </c>
      <c r="L65" s="581">
        <f t="shared" si="8"/>
        <v>64</v>
      </c>
      <c r="M65" s="277">
        <f t="shared" si="9"/>
        <v>0</v>
      </c>
      <c r="N65" s="277">
        <f t="shared" si="4"/>
        <v>0</v>
      </c>
      <c r="O65" s="280">
        <f t="shared" si="5"/>
        <v>0</v>
      </c>
    </row>
    <row r="66" spans="1:15" ht="12.75" x14ac:dyDescent="0.35">
      <c r="A66" s="472"/>
      <c r="B66" s="388" t="s">
        <v>22</v>
      </c>
      <c r="C66" s="387" t="s">
        <v>81</v>
      </c>
      <c r="D66" s="389" t="s">
        <v>28</v>
      </c>
      <c r="E66" s="387" t="s">
        <v>25</v>
      </c>
      <c r="F66" s="386">
        <v>5</v>
      </c>
      <c r="G66" s="387">
        <v>4</v>
      </c>
      <c r="H66" s="577">
        <v>1</v>
      </c>
      <c r="I66" s="128"/>
      <c r="J66" s="355">
        <f t="shared" si="6"/>
        <v>0</v>
      </c>
      <c r="K66" s="355">
        <f t="shared" si="7"/>
        <v>0</v>
      </c>
      <c r="L66" s="581">
        <f t="shared" si="8"/>
        <v>64</v>
      </c>
      <c r="M66" s="277">
        <f t="shared" si="9"/>
        <v>0</v>
      </c>
      <c r="N66" s="277">
        <f t="shared" si="4"/>
        <v>0</v>
      </c>
      <c r="O66" s="280">
        <f t="shared" si="5"/>
        <v>0</v>
      </c>
    </row>
    <row r="67" spans="1:15" thickBot="1" x14ac:dyDescent="0.4">
      <c r="A67" s="440"/>
      <c r="B67" s="390" t="s">
        <v>22</v>
      </c>
      <c r="C67" s="391" t="s">
        <v>82</v>
      </c>
      <c r="D67" s="392" t="s">
        <v>28</v>
      </c>
      <c r="E67" s="391" t="s">
        <v>25</v>
      </c>
      <c r="F67" s="393">
        <v>4</v>
      </c>
      <c r="G67" s="391">
        <v>2</v>
      </c>
      <c r="H67" s="575">
        <v>1</v>
      </c>
      <c r="I67" s="125"/>
      <c r="J67" s="353">
        <f t="shared" si="6"/>
        <v>0</v>
      </c>
      <c r="K67" s="353">
        <f t="shared" si="7"/>
        <v>0</v>
      </c>
      <c r="L67" s="582">
        <f t="shared" si="8"/>
        <v>32</v>
      </c>
      <c r="M67" s="373">
        <f t="shared" si="9"/>
        <v>0</v>
      </c>
      <c r="N67" s="373">
        <f t="shared" si="4"/>
        <v>0</v>
      </c>
      <c r="O67" s="272">
        <f t="shared" si="5"/>
        <v>0</v>
      </c>
    </row>
    <row r="68" spans="1:15" ht="12.75" x14ac:dyDescent="0.35">
      <c r="A68" s="438" t="s">
        <v>83</v>
      </c>
      <c r="B68" s="378" t="s">
        <v>22</v>
      </c>
      <c r="C68" s="394" t="s">
        <v>49</v>
      </c>
      <c r="D68" s="395" t="s">
        <v>24</v>
      </c>
      <c r="E68" s="394" t="s">
        <v>25</v>
      </c>
      <c r="F68" s="396">
        <v>6</v>
      </c>
      <c r="G68" s="397">
        <v>4</v>
      </c>
      <c r="H68" s="572">
        <v>1</v>
      </c>
      <c r="I68" s="15"/>
      <c r="J68" s="345">
        <f t="shared" si="6"/>
        <v>0</v>
      </c>
      <c r="K68" s="345">
        <f t="shared" si="7"/>
        <v>0</v>
      </c>
      <c r="L68" s="580">
        <f t="shared" si="8"/>
        <v>64</v>
      </c>
      <c r="M68" s="249">
        <f t="shared" si="9"/>
        <v>0</v>
      </c>
      <c r="N68" s="249">
        <f t="shared" si="4"/>
        <v>0</v>
      </c>
      <c r="O68" s="250">
        <f t="shared" si="5"/>
        <v>0</v>
      </c>
    </row>
    <row r="69" spans="1:15" ht="12.75" x14ac:dyDescent="0.35">
      <c r="A69" s="473"/>
      <c r="B69" s="383" t="s">
        <v>22</v>
      </c>
      <c r="C69" s="398" t="s">
        <v>84</v>
      </c>
      <c r="D69" s="399" t="s">
        <v>24</v>
      </c>
      <c r="E69" s="398" t="s">
        <v>25</v>
      </c>
      <c r="F69" s="400">
        <v>6</v>
      </c>
      <c r="G69" s="401">
        <v>4</v>
      </c>
      <c r="H69" s="573">
        <v>1</v>
      </c>
      <c r="I69" s="128"/>
      <c r="J69" s="355">
        <f t="shared" si="6"/>
        <v>0</v>
      </c>
      <c r="K69" s="355">
        <f t="shared" si="7"/>
        <v>0</v>
      </c>
      <c r="L69" s="581">
        <f t="shared" si="8"/>
        <v>64</v>
      </c>
      <c r="M69" s="277">
        <f t="shared" si="9"/>
        <v>0</v>
      </c>
      <c r="N69" s="277">
        <f t="shared" si="4"/>
        <v>0</v>
      </c>
      <c r="O69" s="280">
        <f t="shared" si="5"/>
        <v>0</v>
      </c>
    </row>
    <row r="70" spans="1:15" ht="12.75" x14ac:dyDescent="0.35">
      <c r="A70" s="474"/>
      <c r="B70" s="388" t="s">
        <v>22</v>
      </c>
      <c r="C70" s="398" t="s">
        <v>85</v>
      </c>
      <c r="D70" s="402" t="s">
        <v>28</v>
      </c>
      <c r="E70" s="398" t="s">
        <v>25</v>
      </c>
      <c r="F70" s="400">
        <v>4</v>
      </c>
      <c r="G70" s="401">
        <v>2</v>
      </c>
      <c r="H70" s="573">
        <v>1</v>
      </c>
      <c r="I70" s="128"/>
      <c r="J70" s="355">
        <f t="shared" si="6"/>
        <v>0</v>
      </c>
      <c r="K70" s="355">
        <f t="shared" si="7"/>
        <v>0</v>
      </c>
      <c r="L70" s="581">
        <f t="shared" si="8"/>
        <v>32</v>
      </c>
      <c r="M70" s="277">
        <f t="shared" si="9"/>
        <v>0</v>
      </c>
      <c r="N70" s="277">
        <f t="shared" si="4"/>
        <v>0</v>
      </c>
      <c r="O70" s="280">
        <f t="shared" si="5"/>
        <v>0</v>
      </c>
    </row>
    <row r="71" spans="1:15" thickBot="1" x14ac:dyDescent="0.4">
      <c r="A71" s="475"/>
      <c r="B71" s="390" t="s">
        <v>22</v>
      </c>
      <c r="C71" s="403" t="s">
        <v>86</v>
      </c>
      <c r="D71" s="404" t="s">
        <v>28</v>
      </c>
      <c r="E71" s="403" t="s">
        <v>40</v>
      </c>
      <c r="F71" s="405">
        <v>4</v>
      </c>
      <c r="G71" s="406">
        <v>2</v>
      </c>
      <c r="H71" s="574">
        <v>1</v>
      </c>
      <c r="I71" s="125"/>
      <c r="J71" s="353">
        <f t="shared" ref="J71:J83" si="10">K71-I71</f>
        <v>0</v>
      </c>
      <c r="K71" s="353">
        <f t="shared" ref="K71:K83" si="11">I71*1.21</f>
        <v>0</v>
      </c>
      <c r="L71" s="582">
        <f t="shared" ref="L71:L83" si="12">G71*16</f>
        <v>32</v>
      </c>
      <c r="M71" s="373">
        <f t="shared" ref="M71:M83" si="13">I71*L71</f>
        <v>0</v>
      </c>
      <c r="N71" s="373">
        <f t="shared" si="4"/>
        <v>0</v>
      </c>
      <c r="O71" s="272">
        <f t="shared" si="5"/>
        <v>0</v>
      </c>
    </row>
    <row r="72" spans="1:15" ht="12.75" x14ac:dyDescent="0.35">
      <c r="A72" s="472" t="s">
        <v>87</v>
      </c>
      <c r="B72" s="407" t="s">
        <v>22</v>
      </c>
      <c r="C72" s="382" t="s">
        <v>58</v>
      </c>
      <c r="D72" s="395" t="s">
        <v>24</v>
      </c>
      <c r="E72" s="382" t="s">
        <v>25</v>
      </c>
      <c r="F72" s="396">
        <v>3</v>
      </c>
      <c r="G72" s="397">
        <v>2</v>
      </c>
      <c r="H72" s="572">
        <v>1</v>
      </c>
      <c r="I72" s="15"/>
      <c r="J72" s="345">
        <f t="shared" si="10"/>
        <v>0</v>
      </c>
      <c r="K72" s="345">
        <f t="shared" si="11"/>
        <v>0</v>
      </c>
      <c r="L72" s="580">
        <f t="shared" si="12"/>
        <v>32</v>
      </c>
      <c r="M72" s="249">
        <f t="shared" si="13"/>
        <v>0</v>
      </c>
      <c r="N72" s="249">
        <f t="shared" ref="N72:N83" si="14">O72-M72</f>
        <v>0</v>
      </c>
      <c r="O72" s="250">
        <f t="shared" ref="O72:O83" si="15">M72*1.21</f>
        <v>0</v>
      </c>
    </row>
    <row r="73" spans="1:15" ht="12.75" x14ac:dyDescent="0.35">
      <c r="A73" s="472"/>
      <c r="B73" s="408" t="s">
        <v>22</v>
      </c>
      <c r="C73" s="387" t="s">
        <v>88</v>
      </c>
      <c r="D73" s="399" t="s">
        <v>24</v>
      </c>
      <c r="E73" s="387" t="s">
        <v>25</v>
      </c>
      <c r="F73" s="400">
        <v>3</v>
      </c>
      <c r="G73" s="401">
        <v>2</v>
      </c>
      <c r="H73" s="573">
        <v>1</v>
      </c>
      <c r="I73" s="128"/>
      <c r="J73" s="355">
        <f t="shared" si="10"/>
        <v>0</v>
      </c>
      <c r="K73" s="355">
        <f t="shared" si="11"/>
        <v>0</v>
      </c>
      <c r="L73" s="581">
        <f t="shared" si="12"/>
        <v>32</v>
      </c>
      <c r="M73" s="277">
        <f t="shared" si="13"/>
        <v>0</v>
      </c>
      <c r="N73" s="277">
        <f t="shared" si="14"/>
        <v>0</v>
      </c>
      <c r="O73" s="280">
        <f t="shared" si="15"/>
        <v>0</v>
      </c>
    </row>
    <row r="74" spans="1:15" ht="12.75" x14ac:dyDescent="0.35">
      <c r="A74" s="472"/>
      <c r="B74" s="408" t="s">
        <v>22</v>
      </c>
      <c r="C74" s="387" t="s">
        <v>49</v>
      </c>
      <c r="D74" s="389" t="s">
        <v>24</v>
      </c>
      <c r="E74" s="387" t="s">
        <v>25</v>
      </c>
      <c r="F74" s="400">
        <v>6</v>
      </c>
      <c r="G74" s="401">
        <v>2</v>
      </c>
      <c r="H74" s="573">
        <v>1</v>
      </c>
      <c r="I74" s="128"/>
      <c r="J74" s="355">
        <f t="shared" si="10"/>
        <v>0</v>
      </c>
      <c r="K74" s="355">
        <f t="shared" si="11"/>
        <v>0</v>
      </c>
      <c r="L74" s="581">
        <f t="shared" si="12"/>
        <v>32</v>
      </c>
      <c r="M74" s="277">
        <f t="shared" si="13"/>
        <v>0</v>
      </c>
      <c r="N74" s="277">
        <f t="shared" si="14"/>
        <v>0</v>
      </c>
      <c r="O74" s="280">
        <f t="shared" si="15"/>
        <v>0</v>
      </c>
    </row>
    <row r="75" spans="1:15" ht="12.75" x14ac:dyDescent="0.35">
      <c r="A75" s="472"/>
      <c r="B75" s="408" t="s">
        <v>22</v>
      </c>
      <c r="C75" s="387" t="s">
        <v>84</v>
      </c>
      <c r="D75" s="389" t="s">
        <v>24</v>
      </c>
      <c r="E75" s="387" t="s">
        <v>25</v>
      </c>
      <c r="F75" s="400">
        <v>6</v>
      </c>
      <c r="G75" s="401">
        <v>2</v>
      </c>
      <c r="H75" s="573">
        <v>1</v>
      </c>
      <c r="I75" s="128"/>
      <c r="J75" s="355">
        <f t="shared" si="10"/>
        <v>0</v>
      </c>
      <c r="K75" s="355">
        <f t="shared" si="11"/>
        <v>0</v>
      </c>
      <c r="L75" s="581">
        <f t="shared" si="12"/>
        <v>32</v>
      </c>
      <c r="M75" s="277">
        <f t="shared" si="13"/>
        <v>0</v>
      </c>
      <c r="N75" s="277">
        <f t="shared" si="14"/>
        <v>0</v>
      </c>
      <c r="O75" s="280">
        <f t="shared" si="15"/>
        <v>0</v>
      </c>
    </row>
    <row r="76" spans="1:15" thickBot="1" x14ac:dyDescent="0.4">
      <c r="A76" s="440"/>
      <c r="B76" s="409" t="s">
        <v>22</v>
      </c>
      <c r="C76" s="391" t="s">
        <v>85</v>
      </c>
      <c r="D76" s="392" t="s">
        <v>28</v>
      </c>
      <c r="E76" s="391" t="s">
        <v>25</v>
      </c>
      <c r="F76" s="393">
        <v>4</v>
      </c>
      <c r="G76" s="391">
        <v>4</v>
      </c>
      <c r="H76" s="575">
        <v>1</v>
      </c>
      <c r="I76" s="125"/>
      <c r="J76" s="353">
        <f t="shared" si="10"/>
        <v>0</v>
      </c>
      <c r="K76" s="353">
        <f t="shared" si="11"/>
        <v>0</v>
      </c>
      <c r="L76" s="582">
        <f t="shared" si="12"/>
        <v>64</v>
      </c>
      <c r="M76" s="373">
        <f t="shared" si="13"/>
        <v>0</v>
      </c>
      <c r="N76" s="373">
        <f t="shared" si="14"/>
        <v>0</v>
      </c>
      <c r="O76" s="272">
        <f t="shared" si="15"/>
        <v>0</v>
      </c>
    </row>
    <row r="77" spans="1:15" ht="12.75" x14ac:dyDescent="0.35">
      <c r="A77" s="472" t="s">
        <v>89</v>
      </c>
      <c r="B77" s="407" t="s">
        <v>22</v>
      </c>
      <c r="C77" s="382" t="s">
        <v>52</v>
      </c>
      <c r="D77" s="410" t="s">
        <v>32</v>
      </c>
      <c r="E77" s="382" t="s">
        <v>25</v>
      </c>
      <c r="F77" s="381">
        <v>5</v>
      </c>
      <c r="G77" s="382">
        <v>1</v>
      </c>
      <c r="H77" s="576">
        <v>1</v>
      </c>
      <c r="I77" s="15"/>
      <c r="J77" s="345">
        <f t="shared" si="10"/>
        <v>0</v>
      </c>
      <c r="K77" s="345">
        <f t="shared" si="11"/>
        <v>0</v>
      </c>
      <c r="L77" s="580">
        <f t="shared" si="12"/>
        <v>16</v>
      </c>
      <c r="M77" s="249">
        <f t="shared" si="13"/>
        <v>0</v>
      </c>
      <c r="N77" s="249">
        <f t="shared" si="14"/>
        <v>0</v>
      </c>
      <c r="O77" s="250">
        <f t="shared" si="15"/>
        <v>0</v>
      </c>
    </row>
    <row r="78" spans="1:15" ht="12.75" x14ac:dyDescent="0.35">
      <c r="A78" s="472" t="s">
        <v>90</v>
      </c>
      <c r="B78" s="408" t="s">
        <v>22</v>
      </c>
      <c r="C78" s="387" t="s">
        <v>52</v>
      </c>
      <c r="D78" s="389" t="s">
        <v>24</v>
      </c>
      <c r="E78" s="387" t="s">
        <v>25</v>
      </c>
      <c r="F78" s="386">
        <v>5</v>
      </c>
      <c r="G78" s="387">
        <v>1</v>
      </c>
      <c r="H78" s="577">
        <v>1</v>
      </c>
      <c r="I78" s="128"/>
      <c r="J78" s="355">
        <f t="shared" si="10"/>
        <v>0</v>
      </c>
      <c r="K78" s="355">
        <f t="shared" si="11"/>
        <v>0</v>
      </c>
      <c r="L78" s="581">
        <f t="shared" si="12"/>
        <v>16</v>
      </c>
      <c r="M78" s="277">
        <f t="shared" si="13"/>
        <v>0</v>
      </c>
      <c r="N78" s="277">
        <f t="shared" si="14"/>
        <v>0</v>
      </c>
      <c r="O78" s="280">
        <f t="shared" si="15"/>
        <v>0</v>
      </c>
    </row>
    <row r="79" spans="1:15" thickBot="1" x14ac:dyDescent="0.4">
      <c r="A79" s="440"/>
      <c r="B79" s="409" t="s">
        <v>22</v>
      </c>
      <c r="C79" s="391" t="s">
        <v>52</v>
      </c>
      <c r="D79" s="392" t="s">
        <v>28</v>
      </c>
      <c r="E79" s="391" t="s">
        <v>25</v>
      </c>
      <c r="F79" s="393">
        <v>5</v>
      </c>
      <c r="G79" s="391">
        <v>1</v>
      </c>
      <c r="H79" s="575">
        <v>1</v>
      </c>
      <c r="I79" s="125"/>
      <c r="J79" s="353">
        <f t="shared" si="10"/>
        <v>0</v>
      </c>
      <c r="K79" s="353">
        <f t="shared" si="11"/>
        <v>0</v>
      </c>
      <c r="L79" s="582">
        <f t="shared" si="12"/>
        <v>16</v>
      </c>
      <c r="M79" s="373">
        <f t="shared" si="13"/>
        <v>0</v>
      </c>
      <c r="N79" s="373">
        <f t="shared" si="14"/>
        <v>0</v>
      </c>
      <c r="O79" s="272">
        <f t="shared" si="15"/>
        <v>0</v>
      </c>
    </row>
    <row r="80" spans="1:15" ht="12.75" x14ac:dyDescent="0.35">
      <c r="A80" s="472" t="s">
        <v>91</v>
      </c>
      <c r="B80" s="378" t="s">
        <v>22</v>
      </c>
      <c r="C80" s="379" t="s">
        <v>47</v>
      </c>
      <c r="D80" s="380" t="s">
        <v>73</v>
      </c>
      <c r="E80" s="379" t="s">
        <v>25</v>
      </c>
      <c r="F80" s="381">
        <v>6</v>
      </c>
      <c r="G80" s="382">
        <v>2</v>
      </c>
      <c r="H80" s="576">
        <v>1</v>
      </c>
      <c r="I80" s="15"/>
      <c r="J80" s="345">
        <f t="shared" si="10"/>
        <v>0</v>
      </c>
      <c r="K80" s="345">
        <f t="shared" si="11"/>
        <v>0</v>
      </c>
      <c r="L80" s="580">
        <f t="shared" si="12"/>
        <v>32</v>
      </c>
      <c r="M80" s="249">
        <f t="shared" si="13"/>
        <v>0</v>
      </c>
      <c r="N80" s="249">
        <f t="shared" si="14"/>
        <v>0</v>
      </c>
      <c r="O80" s="250">
        <f t="shared" si="15"/>
        <v>0</v>
      </c>
    </row>
    <row r="81" spans="1:15" ht="12.75" x14ac:dyDescent="0.35">
      <c r="A81" s="472"/>
      <c r="B81" s="383" t="s">
        <v>22</v>
      </c>
      <c r="C81" s="384" t="s">
        <v>92</v>
      </c>
      <c r="D81" s="385" t="s">
        <v>73</v>
      </c>
      <c r="E81" s="384" t="s">
        <v>25</v>
      </c>
      <c r="F81" s="386">
        <v>3</v>
      </c>
      <c r="G81" s="387">
        <v>2</v>
      </c>
      <c r="H81" s="577">
        <v>1</v>
      </c>
      <c r="I81" s="128"/>
      <c r="J81" s="355">
        <f t="shared" si="10"/>
        <v>0</v>
      </c>
      <c r="K81" s="355">
        <f t="shared" si="11"/>
        <v>0</v>
      </c>
      <c r="L81" s="581">
        <f t="shared" si="12"/>
        <v>32</v>
      </c>
      <c r="M81" s="277">
        <f t="shared" si="13"/>
        <v>0</v>
      </c>
      <c r="N81" s="277">
        <f t="shared" si="14"/>
        <v>0</v>
      </c>
      <c r="O81" s="280">
        <f t="shared" si="15"/>
        <v>0</v>
      </c>
    </row>
    <row r="82" spans="1:15" ht="12.75" x14ac:dyDescent="0.35">
      <c r="A82" s="472"/>
      <c r="B82" s="388" t="s">
        <v>22</v>
      </c>
      <c r="C82" s="387" t="s">
        <v>93</v>
      </c>
      <c r="D82" s="389" t="s">
        <v>28</v>
      </c>
      <c r="E82" s="387" t="s">
        <v>25</v>
      </c>
      <c r="F82" s="386">
        <v>8</v>
      </c>
      <c r="G82" s="387">
        <v>1</v>
      </c>
      <c r="H82" s="577">
        <v>1</v>
      </c>
      <c r="I82" s="128"/>
      <c r="J82" s="355">
        <f t="shared" si="10"/>
        <v>0</v>
      </c>
      <c r="K82" s="355">
        <f t="shared" si="11"/>
        <v>0</v>
      </c>
      <c r="L82" s="581">
        <f t="shared" si="12"/>
        <v>16</v>
      </c>
      <c r="M82" s="277">
        <f t="shared" si="13"/>
        <v>0</v>
      </c>
      <c r="N82" s="277">
        <f t="shared" si="14"/>
        <v>0</v>
      </c>
      <c r="O82" s="280">
        <f t="shared" si="15"/>
        <v>0</v>
      </c>
    </row>
    <row r="83" spans="1:15" thickBot="1" x14ac:dyDescent="0.4">
      <c r="A83" s="472"/>
      <c r="B83" s="420" t="s">
        <v>22</v>
      </c>
      <c r="C83" s="421" t="s">
        <v>94</v>
      </c>
      <c r="D83" s="422" t="s">
        <v>28</v>
      </c>
      <c r="E83" s="421" t="s">
        <v>25</v>
      </c>
      <c r="F83" s="423">
        <v>4</v>
      </c>
      <c r="G83" s="421">
        <v>1</v>
      </c>
      <c r="H83" s="579">
        <v>1</v>
      </c>
      <c r="I83" s="132"/>
      <c r="J83" s="356">
        <f t="shared" si="10"/>
        <v>0</v>
      </c>
      <c r="K83" s="356">
        <f t="shared" si="11"/>
        <v>0</v>
      </c>
      <c r="L83" s="584">
        <f t="shared" si="12"/>
        <v>16</v>
      </c>
      <c r="M83" s="279">
        <f t="shared" si="13"/>
        <v>0</v>
      </c>
      <c r="N83" s="279">
        <f t="shared" si="14"/>
        <v>0</v>
      </c>
      <c r="O83" s="424">
        <f t="shared" si="15"/>
        <v>0</v>
      </c>
    </row>
    <row r="84" spans="1:15" ht="13.5" thickBot="1" x14ac:dyDescent="0.45">
      <c r="A84" s="44" t="s">
        <v>95</v>
      </c>
      <c r="B84" s="45"/>
      <c r="C84" s="45"/>
      <c r="D84" s="45"/>
      <c r="E84" s="45"/>
      <c r="F84" s="45"/>
      <c r="G84" s="46"/>
      <c r="H84" s="47"/>
      <c r="I84" s="470">
        <f t="shared" ref="I84:O84" si="16">SUM(I7:I83)</f>
        <v>0</v>
      </c>
      <c r="J84" s="347">
        <f t="shared" si="16"/>
        <v>0</v>
      </c>
      <c r="K84" s="348">
        <f t="shared" si="16"/>
        <v>0</v>
      </c>
      <c r="L84" s="471">
        <f t="shared" si="16"/>
        <v>2592</v>
      </c>
      <c r="M84" s="251">
        <f t="shared" si="16"/>
        <v>0</v>
      </c>
      <c r="N84" s="251">
        <f>SUM(N7:N83)</f>
        <v>0</v>
      </c>
      <c r="O84" s="252">
        <f t="shared" si="16"/>
        <v>0</v>
      </c>
    </row>
    <row r="87" spans="1:15" x14ac:dyDescent="0.4">
      <c r="I87" s="48"/>
      <c r="K87" s="48"/>
      <c r="M87" s="49"/>
      <c r="N87" s="49"/>
      <c r="O87" s="49"/>
    </row>
    <row r="90" spans="1:15" ht="13.9" x14ac:dyDescent="0.4">
      <c r="M90" s="50"/>
      <c r="N90" s="50"/>
    </row>
    <row r="94" spans="1:15" ht="13.9" x14ac:dyDescent="0.4">
      <c r="M94" s="50"/>
      <c r="N94" s="50"/>
    </row>
    <row r="96" spans="1:15" ht="13.9" x14ac:dyDescent="0.4">
      <c r="M96" s="50"/>
      <c r="N96" s="50"/>
    </row>
  </sheetData>
  <autoFilter ref="A5:K84" xr:uid="{00000000-0009-0000-0000-000000000000}"/>
  <mergeCells count="10">
    <mergeCell ref="L4:O4"/>
    <mergeCell ref="A1:K1"/>
    <mergeCell ref="A2:K2"/>
    <mergeCell ref="A4:K4"/>
    <mergeCell ref="A5:A6"/>
    <mergeCell ref="B5:B6"/>
    <mergeCell ref="C5:C6"/>
    <mergeCell ref="D5:D6"/>
    <mergeCell ref="E5:E6"/>
    <mergeCell ref="J5:J6"/>
  </mergeCells>
  <pageMargins left="0.39374999999999999" right="7.8472222222222193E-2" top="0" bottom="0" header="0.511811023622047" footer="0.511811023622047"/>
  <pageSetup paperSize="9" scale="80" orientation="portrait" useFirstPageNumber="1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4"/>
  <sheetViews>
    <sheetView topLeftCell="D1" zoomScaleNormal="100" workbookViewId="0">
      <selection activeCell="N8" sqref="N8:N52"/>
    </sheetView>
  </sheetViews>
  <sheetFormatPr defaultColWidth="11.59765625" defaultRowHeight="12.75" x14ac:dyDescent="0.35"/>
  <cols>
    <col min="1" max="1" width="10.59765625" style="3" customWidth="1"/>
    <col min="2" max="2" width="6.1328125" customWidth="1"/>
    <col min="3" max="3" width="26.265625" customWidth="1"/>
    <col min="4" max="4" width="5.3984375" style="3" customWidth="1"/>
    <col min="5" max="5" width="13.86328125" style="51" customWidth="1"/>
    <col min="6" max="7" width="8.1328125" style="51" customWidth="1"/>
    <col min="8" max="8" width="18.59765625" style="51" customWidth="1"/>
    <col min="9" max="9" width="11.59765625" style="51"/>
    <col min="10" max="10" width="10.265625" style="51" customWidth="1"/>
    <col min="11" max="11" width="21.3984375" customWidth="1"/>
    <col min="12" max="12" width="12" style="3" customWidth="1"/>
    <col min="13" max="13" width="12.1328125" customWidth="1"/>
    <col min="14" max="14" width="13.73046875" customWidth="1"/>
    <col min="15" max="15" width="12.59765625" customWidth="1"/>
    <col min="16" max="16" width="14.3984375" customWidth="1"/>
    <col min="17" max="18" width="14.265625" customWidth="1"/>
    <col min="19" max="21" width="13.73046875" customWidth="1"/>
    <col min="22" max="22" width="18.86328125" customWidth="1"/>
  </cols>
  <sheetData>
    <row r="1" spans="1:23" x14ac:dyDescent="0.35">
      <c r="A1" s="677" t="s">
        <v>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</row>
    <row r="2" spans="1:23" x14ac:dyDescent="0.35">
      <c r="A2" s="677" t="s">
        <v>1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</row>
    <row r="3" spans="1:23" x14ac:dyDescent="0.35">
      <c r="A3" s="677"/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677"/>
      <c r="O3" s="52"/>
      <c r="P3" s="52"/>
    </row>
    <row r="4" spans="1:23" x14ac:dyDescent="0.35">
      <c r="A4" s="677"/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677"/>
      <c r="O4" s="52"/>
      <c r="P4" s="52"/>
    </row>
    <row r="5" spans="1:23" ht="20.45" customHeight="1" thickBot="1" x14ac:dyDescent="0.4">
      <c r="A5" s="693" t="s">
        <v>96</v>
      </c>
      <c r="B5" s="693"/>
      <c r="C5" s="693"/>
      <c r="D5" s="693"/>
      <c r="E5" s="693"/>
      <c r="F5" s="693"/>
      <c r="G5" s="693"/>
      <c r="H5" s="693"/>
      <c r="I5" s="693"/>
      <c r="J5" s="693"/>
      <c r="K5" s="693"/>
      <c r="L5" s="693"/>
      <c r="M5" s="693"/>
      <c r="N5" s="693"/>
      <c r="O5" s="693"/>
      <c r="P5" s="693"/>
      <c r="Q5" s="694" t="s">
        <v>97</v>
      </c>
      <c r="R5" s="694"/>
      <c r="S5" s="695"/>
      <c r="T5" s="696" t="s">
        <v>323</v>
      </c>
      <c r="U5" s="696"/>
      <c r="V5" s="696"/>
    </row>
    <row r="6" spans="1:23" ht="14.1" customHeight="1" thickBot="1" x14ac:dyDescent="0.4">
      <c r="A6" s="679" t="s">
        <v>98</v>
      </c>
      <c r="B6" s="691" t="s">
        <v>99</v>
      </c>
      <c r="C6" s="692"/>
      <c r="D6" s="692"/>
      <c r="E6" s="692"/>
      <c r="F6" s="53"/>
      <c r="G6" s="53"/>
      <c r="H6" s="53"/>
      <c r="I6" s="53"/>
      <c r="J6" s="53"/>
      <c r="K6" s="54" t="s">
        <v>100</v>
      </c>
      <c r="L6" s="55"/>
      <c r="M6" s="587" t="s">
        <v>338</v>
      </c>
      <c r="N6" s="56" t="s">
        <v>101</v>
      </c>
      <c r="O6" s="697" t="s">
        <v>10</v>
      </c>
      <c r="P6" s="457" t="s">
        <v>101</v>
      </c>
      <c r="Q6" s="362" t="s">
        <v>12</v>
      </c>
      <c r="R6" s="458"/>
      <c r="S6" s="458" t="s">
        <v>12</v>
      </c>
      <c r="T6" s="485" t="s">
        <v>12</v>
      </c>
      <c r="U6" s="453"/>
      <c r="V6" s="454" t="s">
        <v>12</v>
      </c>
    </row>
    <row r="7" spans="1:23" s="63" customFormat="1" ht="36" customHeight="1" thickBot="1" x14ac:dyDescent="0.45">
      <c r="A7" s="679"/>
      <c r="B7" s="428" t="s">
        <v>102</v>
      </c>
      <c r="C7" s="57" t="s">
        <v>4</v>
      </c>
      <c r="D7" s="58" t="s">
        <v>103</v>
      </c>
      <c r="E7" s="59" t="s">
        <v>104</v>
      </c>
      <c r="F7" s="429" t="s">
        <v>105</v>
      </c>
      <c r="G7" s="429" t="s">
        <v>106</v>
      </c>
      <c r="H7" s="429" t="s">
        <v>107</v>
      </c>
      <c r="I7" s="429" t="s">
        <v>108</v>
      </c>
      <c r="J7" s="429" t="s">
        <v>109</v>
      </c>
      <c r="K7" s="60" t="s">
        <v>110</v>
      </c>
      <c r="L7" s="61" t="s">
        <v>111</v>
      </c>
      <c r="M7" s="588" t="s">
        <v>337</v>
      </c>
      <c r="N7" s="62" t="s">
        <v>16</v>
      </c>
      <c r="O7" s="697"/>
      <c r="P7" s="459" t="s">
        <v>17</v>
      </c>
      <c r="Q7" s="363" t="s">
        <v>19</v>
      </c>
      <c r="R7" s="460" t="s">
        <v>10</v>
      </c>
      <c r="S7" s="460" t="s">
        <v>20</v>
      </c>
      <c r="T7" s="486" t="s">
        <v>19</v>
      </c>
      <c r="U7" s="455" t="s">
        <v>10</v>
      </c>
      <c r="V7" s="456" t="s">
        <v>20</v>
      </c>
    </row>
    <row r="8" spans="1:23" x14ac:dyDescent="0.35">
      <c r="A8" s="64" t="s">
        <v>113</v>
      </c>
      <c r="B8" s="686"/>
      <c r="C8" s="13" t="s">
        <v>114</v>
      </c>
      <c r="D8" s="65">
        <v>4</v>
      </c>
      <c r="E8" s="66" t="s">
        <v>115</v>
      </c>
      <c r="F8" s="66" t="s">
        <v>116</v>
      </c>
      <c r="G8" s="66" t="s">
        <v>117</v>
      </c>
      <c r="H8" s="95" t="s">
        <v>118</v>
      </c>
      <c r="I8" s="94">
        <v>360</v>
      </c>
      <c r="J8" s="94">
        <v>150</v>
      </c>
      <c r="K8" s="67"/>
      <c r="L8" s="68"/>
      <c r="M8" s="589">
        <v>1</v>
      </c>
      <c r="N8" s="15"/>
      <c r="O8" s="345">
        <f t="shared" ref="O8:O52" si="0">P8-N8</f>
        <v>0</v>
      </c>
      <c r="P8" s="345">
        <f t="shared" ref="P8:P52" si="1">N8*1.21</f>
        <v>0</v>
      </c>
      <c r="Q8" s="249">
        <f t="shared" ref="Q8:Q52" si="2">D8*N8</f>
        <v>0</v>
      </c>
      <c r="R8" s="249">
        <f>S8-Q8</f>
        <v>0</v>
      </c>
      <c r="S8" s="339">
        <f t="shared" ref="S8:S52" si="3">Q8*1.21</f>
        <v>0</v>
      </c>
      <c r="T8" s="487">
        <f t="shared" ref="T8:T52" si="4">Q8*2</f>
        <v>0</v>
      </c>
      <c r="U8" s="253">
        <f>V8-T8</f>
        <v>0</v>
      </c>
      <c r="V8" s="254">
        <f t="shared" ref="V8:V52" si="5">T8*1.21</f>
        <v>0</v>
      </c>
    </row>
    <row r="9" spans="1:23" x14ac:dyDescent="0.35">
      <c r="A9" s="28" t="s">
        <v>44</v>
      </c>
      <c r="B9" s="687"/>
      <c r="C9" s="16" t="s">
        <v>114</v>
      </c>
      <c r="D9" s="69">
        <v>10</v>
      </c>
      <c r="E9" s="70" t="s">
        <v>119</v>
      </c>
      <c r="F9" s="70" t="s">
        <v>116</v>
      </c>
      <c r="G9" s="96" t="s">
        <v>117</v>
      </c>
      <c r="H9" s="96" t="s">
        <v>118</v>
      </c>
      <c r="I9" s="41">
        <v>500</v>
      </c>
      <c r="J9" s="41">
        <v>150</v>
      </c>
      <c r="K9" s="75"/>
      <c r="L9" s="79"/>
      <c r="M9" s="590">
        <v>1</v>
      </c>
      <c r="N9" s="128"/>
      <c r="O9" s="355">
        <f t="shared" si="0"/>
        <v>0</v>
      </c>
      <c r="P9" s="355">
        <f t="shared" si="1"/>
        <v>0</v>
      </c>
      <c r="Q9" s="277">
        <f t="shared" si="2"/>
        <v>0</v>
      </c>
      <c r="R9" s="277">
        <f t="shared" ref="R9:R52" si="6">S9-Q9</f>
        <v>0</v>
      </c>
      <c r="S9" s="278">
        <f t="shared" si="3"/>
        <v>0</v>
      </c>
      <c r="T9" s="488">
        <f t="shared" si="4"/>
        <v>0</v>
      </c>
      <c r="U9" s="260">
        <f t="shared" ref="U9:U52" si="7">V9-T9</f>
        <v>0</v>
      </c>
      <c r="V9" s="261">
        <f t="shared" si="5"/>
        <v>0</v>
      </c>
    </row>
    <row r="10" spans="1:23" x14ac:dyDescent="0.35">
      <c r="A10" s="28"/>
      <c r="B10" s="687"/>
      <c r="C10" s="24" t="s">
        <v>114</v>
      </c>
      <c r="D10" s="69">
        <v>2</v>
      </c>
      <c r="E10" s="70" t="s">
        <v>119</v>
      </c>
      <c r="F10" s="70" t="s">
        <v>116</v>
      </c>
      <c r="G10" s="96" t="s">
        <v>117</v>
      </c>
      <c r="H10" s="96" t="s">
        <v>118</v>
      </c>
      <c r="I10" s="41">
        <v>500</v>
      </c>
      <c r="J10" s="41">
        <v>150</v>
      </c>
      <c r="K10" s="75"/>
      <c r="L10" s="79"/>
      <c r="M10" s="591">
        <v>1</v>
      </c>
      <c r="N10" s="128"/>
      <c r="O10" s="355">
        <f t="shared" si="0"/>
        <v>0</v>
      </c>
      <c r="P10" s="355">
        <f t="shared" si="1"/>
        <v>0</v>
      </c>
      <c r="Q10" s="277">
        <f t="shared" si="2"/>
        <v>0</v>
      </c>
      <c r="R10" s="277">
        <f t="shared" si="6"/>
        <v>0</v>
      </c>
      <c r="S10" s="278">
        <f t="shared" si="3"/>
        <v>0</v>
      </c>
      <c r="T10" s="488">
        <f t="shared" si="4"/>
        <v>0</v>
      </c>
      <c r="U10" s="260">
        <f t="shared" si="7"/>
        <v>0</v>
      </c>
      <c r="V10" s="261">
        <f t="shared" si="5"/>
        <v>0</v>
      </c>
    </row>
    <row r="11" spans="1:23" ht="13.15" thickBot="1" x14ac:dyDescent="0.4">
      <c r="A11" s="74"/>
      <c r="B11" s="688"/>
      <c r="C11" s="466" t="s">
        <v>120</v>
      </c>
      <c r="D11" s="467">
        <v>4</v>
      </c>
      <c r="E11" s="461" t="s">
        <v>121</v>
      </c>
      <c r="F11" s="462" t="s">
        <v>116</v>
      </c>
      <c r="G11" s="427" t="s">
        <v>117</v>
      </c>
      <c r="H11" s="427" t="s">
        <v>118</v>
      </c>
      <c r="I11" s="463">
        <v>670</v>
      </c>
      <c r="J11" s="463">
        <v>250</v>
      </c>
      <c r="K11" s="464"/>
      <c r="L11" s="465"/>
      <c r="M11" s="592">
        <v>1</v>
      </c>
      <c r="N11" s="125"/>
      <c r="O11" s="353">
        <f t="shared" si="0"/>
        <v>0</v>
      </c>
      <c r="P11" s="353">
        <f t="shared" si="1"/>
        <v>0</v>
      </c>
      <c r="Q11" s="373">
        <f t="shared" si="2"/>
        <v>0</v>
      </c>
      <c r="R11" s="373">
        <f t="shared" si="6"/>
        <v>0</v>
      </c>
      <c r="S11" s="483">
        <f t="shared" si="3"/>
        <v>0</v>
      </c>
      <c r="T11" s="489">
        <f t="shared" si="4"/>
        <v>0</v>
      </c>
      <c r="U11" s="468">
        <f t="shared" si="7"/>
        <v>0</v>
      </c>
      <c r="V11" s="469">
        <f t="shared" si="5"/>
        <v>0</v>
      </c>
    </row>
    <row r="12" spans="1:23" x14ac:dyDescent="0.35">
      <c r="A12" s="64" t="s">
        <v>122</v>
      </c>
      <c r="B12" s="67" t="s">
        <v>21</v>
      </c>
      <c r="C12" s="13" t="s">
        <v>123</v>
      </c>
      <c r="D12" s="65">
        <v>16</v>
      </c>
      <c r="E12" s="85" t="s">
        <v>124</v>
      </c>
      <c r="F12" s="85" t="s">
        <v>125</v>
      </c>
      <c r="G12" s="94" t="s">
        <v>126</v>
      </c>
      <c r="H12" s="94" t="s">
        <v>127</v>
      </c>
      <c r="I12" s="94">
        <v>600</v>
      </c>
      <c r="J12" s="94">
        <v>150</v>
      </c>
      <c r="K12" s="67"/>
      <c r="L12" s="68"/>
      <c r="M12" s="589">
        <v>1</v>
      </c>
      <c r="N12" s="15"/>
      <c r="O12" s="345">
        <f t="shared" si="0"/>
        <v>0</v>
      </c>
      <c r="P12" s="345">
        <f t="shared" si="1"/>
        <v>0</v>
      </c>
      <c r="Q12" s="249">
        <f t="shared" si="2"/>
        <v>0</v>
      </c>
      <c r="R12" s="249">
        <f t="shared" si="6"/>
        <v>0</v>
      </c>
      <c r="S12" s="339">
        <f t="shared" si="3"/>
        <v>0</v>
      </c>
      <c r="T12" s="487">
        <f t="shared" si="4"/>
        <v>0</v>
      </c>
      <c r="U12" s="253">
        <f t="shared" si="7"/>
        <v>0</v>
      </c>
      <c r="V12" s="254">
        <f t="shared" si="5"/>
        <v>0</v>
      </c>
      <c r="W12" s="364"/>
    </row>
    <row r="13" spans="1:23" x14ac:dyDescent="0.35">
      <c r="A13" s="28" t="s">
        <v>128</v>
      </c>
      <c r="B13" s="75"/>
      <c r="C13" s="16" t="s">
        <v>129</v>
      </c>
      <c r="D13" s="69">
        <v>1</v>
      </c>
      <c r="E13" s="24" t="s">
        <v>124</v>
      </c>
      <c r="F13" s="24" t="s">
        <v>125</v>
      </c>
      <c r="G13" s="41" t="s">
        <v>126</v>
      </c>
      <c r="H13" s="41" t="s">
        <v>127</v>
      </c>
      <c r="I13" s="41">
        <v>220</v>
      </c>
      <c r="J13" s="41">
        <v>150</v>
      </c>
      <c r="K13" s="75"/>
      <c r="L13" s="79"/>
      <c r="M13" s="590">
        <v>1</v>
      </c>
      <c r="N13" s="128"/>
      <c r="O13" s="355">
        <f t="shared" si="0"/>
        <v>0</v>
      </c>
      <c r="P13" s="355">
        <f t="shared" si="1"/>
        <v>0</v>
      </c>
      <c r="Q13" s="277">
        <f t="shared" si="2"/>
        <v>0</v>
      </c>
      <c r="R13" s="277">
        <f t="shared" si="6"/>
        <v>0</v>
      </c>
      <c r="S13" s="278">
        <f t="shared" si="3"/>
        <v>0</v>
      </c>
      <c r="T13" s="488">
        <f t="shared" si="4"/>
        <v>0</v>
      </c>
      <c r="U13" s="260">
        <f t="shared" si="7"/>
        <v>0</v>
      </c>
      <c r="V13" s="261">
        <f t="shared" si="5"/>
        <v>0</v>
      </c>
      <c r="W13" s="364"/>
    </row>
    <row r="14" spans="1:23" x14ac:dyDescent="0.35">
      <c r="A14" s="28"/>
      <c r="B14" s="75" t="s">
        <v>30</v>
      </c>
      <c r="C14" s="16" t="s">
        <v>123</v>
      </c>
      <c r="D14" s="69">
        <v>11</v>
      </c>
      <c r="E14" s="24" t="s">
        <v>124</v>
      </c>
      <c r="F14" s="24" t="s">
        <v>125</v>
      </c>
      <c r="G14" s="41" t="s">
        <v>126</v>
      </c>
      <c r="H14" s="41" t="s">
        <v>127</v>
      </c>
      <c r="I14" s="41">
        <v>600</v>
      </c>
      <c r="J14" s="41">
        <v>150</v>
      </c>
      <c r="K14" s="75"/>
      <c r="L14" s="79"/>
      <c r="M14" s="590">
        <v>1</v>
      </c>
      <c r="N14" s="128"/>
      <c r="O14" s="355">
        <f t="shared" si="0"/>
        <v>0</v>
      </c>
      <c r="P14" s="355">
        <f t="shared" si="1"/>
        <v>0</v>
      </c>
      <c r="Q14" s="277">
        <f t="shared" si="2"/>
        <v>0</v>
      </c>
      <c r="R14" s="277">
        <f t="shared" si="6"/>
        <v>0</v>
      </c>
      <c r="S14" s="278">
        <f t="shared" si="3"/>
        <v>0</v>
      </c>
      <c r="T14" s="488">
        <f t="shared" si="4"/>
        <v>0</v>
      </c>
      <c r="U14" s="260">
        <f t="shared" si="7"/>
        <v>0</v>
      </c>
      <c r="V14" s="261">
        <f t="shared" si="5"/>
        <v>0</v>
      </c>
      <c r="W14" s="364"/>
    </row>
    <row r="15" spans="1:23" x14ac:dyDescent="0.35">
      <c r="A15" s="28"/>
      <c r="B15" s="687"/>
      <c r="C15" s="16" t="s">
        <v>129</v>
      </c>
      <c r="D15" s="69">
        <v>3</v>
      </c>
      <c r="E15" s="24" t="s">
        <v>124</v>
      </c>
      <c r="F15" s="24" t="s">
        <v>125</v>
      </c>
      <c r="G15" s="41" t="s">
        <v>126</v>
      </c>
      <c r="H15" s="41" t="s">
        <v>127</v>
      </c>
      <c r="I15" s="41">
        <v>220</v>
      </c>
      <c r="J15" s="41">
        <v>150</v>
      </c>
      <c r="K15" s="75"/>
      <c r="L15" s="79"/>
      <c r="M15" s="590">
        <v>1</v>
      </c>
      <c r="N15" s="128"/>
      <c r="O15" s="355">
        <f t="shared" si="0"/>
        <v>0</v>
      </c>
      <c r="P15" s="355">
        <f t="shared" si="1"/>
        <v>0</v>
      </c>
      <c r="Q15" s="277">
        <f t="shared" si="2"/>
        <v>0</v>
      </c>
      <c r="R15" s="277">
        <f t="shared" si="6"/>
        <v>0</v>
      </c>
      <c r="S15" s="278">
        <f t="shared" si="3"/>
        <v>0</v>
      </c>
      <c r="T15" s="488">
        <f t="shared" si="4"/>
        <v>0</v>
      </c>
      <c r="U15" s="260">
        <f t="shared" si="7"/>
        <v>0</v>
      </c>
      <c r="V15" s="261">
        <f t="shared" si="5"/>
        <v>0</v>
      </c>
      <c r="W15" s="364"/>
    </row>
    <row r="16" spans="1:23" ht="13.15" thickBot="1" x14ac:dyDescent="0.4">
      <c r="A16" s="30"/>
      <c r="B16" s="688"/>
      <c r="C16" s="19" t="s">
        <v>130</v>
      </c>
      <c r="D16" s="71">
        <v>2</v>
      </c>
      <c r="E16" s="88" t="s">
        <v>131</v>
      </c>
      <c r="F16" s="88" t="s">
        <v>125</v>
      </c>
      <c r="G16" s="42" t="s">
        <v>126</v>
      </c>
      <c r="H16" s="42" t="s">
        <v>127</v>
      </c>
      <c r="I16" s="42">
        <v>400</v>
      </c>
      <c r="J16" s="42">
        <v>150</v>
      </c>
      <c r="K16" s="72"/>
      <c r="L16" s="73"/>
      <c r="M16" s="593">
        <v>1</v>
      </c>
      <c r="N16" s="125"/>
      <c r="O16" s="353">
        <f t="shared" si="0"/>
        <v>0</v>
      </c>
      <c r="P16" s="353">
        <f t="shared" si="1"/>
        <v>0</v>
      </c>
      <c r="Q16" s="373">
        <f t="shared" si="2"/>
        <v>0</v>
      </c>
      <c r="R16" s="373">
        <f t="shared" si="6"/>
        <v>0</v>
      </c>
      <c r="S16" s="483">
        <f t="shared" si="3"/>
        <v>0</v>
      </c>
      <c r="T16" s="489">
        <f t="shared" si="4"/>
        <v>0</v>
      </c>
      <c r="U16" s="468">
        <f t="shared" si="7"/>
        <v>0</v>
      </c>
      <c r="V16" s="469">
        <f t="shared" si="5"/>
        <v>0</v>
      </c>
      <c r="W16" s="364"/>
    </row>
    <row r="17" spans="1:23" x14ac:dyDescent="0.35">
      <c r="A17" s="76" t="s">
        <v>132</v>
      </c>
      <c r="B17" s="67" t="s">
        <v>31</v>
      </c>
      <c r="C17" s="13" t="s">
        <v>114</v>
      </c>
      <c r="D17" s="65">
        <v>4</v>
      </c>
      <c r="E17" s="85" t="s">
        <v>133</v>
      </c>
      <c r="F17" s="85" t="s">
        <v>116</v>
      </c>
      <c r="G17" s="94" t="s">
        <v>117</v>
      </c>
      <c r="H17" s="94" t="s">
        <v>118</v>
      </c>
      <c r="I17" s="94">
        <v>1000</v>
      </c>
      <c r="J17" s="94">
        <v>250</v>
      </c>
      <c r="K17" s="67" t="s">
        <v>134</v>
      </c>
      <c r="L17" s="68" t="s">
        <v>135</v>
      </c>
      <c r="M17" s="589">
        <v>1</v>
      </c>
      <c r="N17" s="15"/>
      <c r="O17" s="345">
        <f t="shared" si="0"/>
        <v>0</v>
      </c>
      <c r="P17" s="345">
        <f t="shared" si="1"/>
        <v>0</v>
      </c>
      <c r="Q17" s="249">
        <f t="shared" si="2"/>
        <v>0</v>
      </c>
      <c r="R17" s="249">
        <f t="shared" si="6"/>
        <v>0</v>
      </c>
      <c r="S17" s="339">
        <f t="shared" si="3"/>
        <v>0</v>
      </c>
      <c r="T17" s="487">
        <f t="shared" si="4"/>
        <v>0</v>
      </c>
      <c r="U17" s="253">
        <f t="shared" si="7"/>
        <v>0</v>
      </c>
      <c r="V17" s="254">
        <f t="shared" si="5"/>
        <v>0</v>
      </c>
    </row>
    <row r="18" spans="1:23" x14ac:dyDescent="0.35">
      <c r="A18" s="28" t="s">
        <v>136</v>
      </c>
      <c r="B18" s="687"/>
      <c r="C18" s="16" t="s">
        <v>114</v>
      </c>
      <c r="D18" s="69">
        <v>11</v>
      </c>
      <c r="E18" s="24" t="s">
        <v>137</v>
      </c>
      <c r="F18" s="24" t="s">
        <v>116</v>
      </c>
      <c r="G18" s="41" t="s">
        <v>117</v>
      </c>
      <c r="H18" s="41" t="s">
        <v>118</v>
      </c>
      <c r="I18" s="41">
        <v>670</v>
      </c>
      <c r="J18" s="41">
        <v>150</v>
      </c>
      <c r="K18" s="75"/>
      <c r="L18" s="79" t="s">
        <v>138</v>
      </c>
      <c r="M18" s="590">
        <v>1</v>
      </c>
      <c r="N18" s="128"/>
      <c r="O18" s="355">
        <f t="shared" si="0"/>
        <v>0</v>
      </c>
      <c r="P18" s="355">
        <f t="shared" si="1"/>
        <v>0</v>
      </c>
      <c r="Q18" s="277">
        <f t="shared" si="2"/>
        <v>0</v>
      </c>
      <c r="R18" s="277">
        <f t="shared" si="6"/>
        <v>0</v>
      </c>
      <c r="S18" s="278">
        <f t="shared" si="3"/>
        <v>0</v>
      </c>
      <c r="T18" s="488">
        <f t="shared" si="4"/>
        <v>0</v>
      </c>
      <c r="U18" s="260">
        <f t="shared" si="7"/>
        <v>0</v>
      </c>
      <c r="V18" s="261">
        <f t="shared" si="5"/>
        <v>0</v>
      </c>
    </row>
    <row r="19" spans="1:23" x14ac:dyDescent="0.35">
      <c r="A19" s="28" t="s">
        <v>139</v>
      </c>
      <c r="B19" s="687"/>
      <c r="C19" s="16" t="s">
        <v>114</v>
      </c>
      <c r="D19" s="69">
        <v>2</v>
      </c>
      <c r="E19" s="24" t="s">
        <v>137</v>
      </c>
      <c r="F19" s="24" t="s">
        <v>116</v>
      </c>
      <c r="G19" s="41" t="s">
        <v>117</v>
      </c>
      <c r="H19" s="41" t="s">
        <v>118</v>
      </c>
      <c r="I19" s="41">
        <v>670</v>
      </c>
      <c r="J19" s="41">
        <v>150</v>
      </c>
      <c r="K19" s="75"/>
      <c r="L19" s="79" t="s">
        <v>140</v>
      </c>
      <c r="M19" s="590">
        <v>1</v>
      </c>
      <c r="N19" s="128"/>
      <c r="O19" s="355">
        <f t="shared" si="0"/>
        <v>0</v>
      </c>
      <c r="P19" s="355">
        <f t="shared" si="1"/>
        <v>0</v>
      </c>
      <c r="Q19" s="277">
        <f t="shared" si="2"/>
        <v>0</v>
      </c>
      <c r="R19" s="277">
        <f t="shared" si="6"/>
        <v>0</v>
      </c>
      <c r="S19" s="278">
        <f t="shared" si="3"/>
        <v>0</v>
      </c>
      <c r="T19" s="488">
        <f t="shared" si="4"/>
        <v>0</v>
      </c>
      <c r="U19" s="260">
        <f t="shared" si="7"/>
        <v>0</v>
      </c>
      <c r="V19" s="261">
        <f t="shared" si="5"/>
        <v>0</v>
      </c>
    </row>
    <row r="20" spans="1:23" x14ac:dyDescent="0.35">
      <c r="A20" s="77" t="s">
        <v>141</v>
      </c>
      <c r="B20" s="75" t="s">
        <v>35</v>
      </c>
      <c r="C20" s="16" t="s">
        <v>114</v>
      </c>
      <c r="D20" s="69">
        <v>3</v>
      </c>
      <c r="E20" s="24" t="s">
        <v>137</v>
      </c>
      <c r="F20" s="24" t="s">
        <v>116</v>
      </c>
      <c r="G20" s="41" t="s">
        <v>117</v>
      </c>
      <c r="H20" s="41" t="s">
        <v>118</v>
      </c>
      <c r="I20" s="41">
        <v>670</v>
      </c>
      <c r="J20" s="41">
        <v>150</v>
      </c>
      <c r="K20" s="75"/>
      <c r="L20" s="79" t="s">
        <v>138</v>
      </c>
      <c r="M20" s="590">
        <v>1</v>
      </c>
      <c r="N20" s="128"/>
      <c r="O20" s="355">
        <f t="shared" si="0"/>
        <v>0</v>
      </c>
      <c r="P20" s="355">
        <f t="shared" si="1"/>
        <v>0</v>
      </c>
      <c r="Q20" s="277">
        <f t="shared" si="2"/>
        <v>0</v>
      </c>
      <c r="R20" s="277">
        <f t="shared" si="6"/>
        <v>0</v>
      </c>
      <c r="S20" s="278">
        <f t="shared" si="3"/>
        <v>0</v>
      </c>
      <c r="T20" s="488">
        <f t="shared" si="4"/>
        <v>0</v>
      </c>
      <c r="U20" s="260">
        <f t="shared" si="7"/>
        <v>0</v>
      </c>
      <c r="V20" s="261">
        <f t="shared" si="5"/>
        <v>0</v>
      </c>
    </row>
    <row r="21" spans="1:23" ht="13.15" thickBot="1" x14ac:dyDescent="0.4">
      <c r="A21" s="30" t="s">
        <v>142</v>
      </c>
      <c r="B21" s="72"/>
      <c r="C21" s="19" t="s">
        <v>114</v>
      </c>
      <c r="D21" s="71">
        <v>6</v>
      </c>
      <c r="E21" s="88" t="s">
        <v>137</v>
      </c>
      <c r="F21" s="88" t="s">
        <v>116</v>
      </c>
      <c r="G21" s="42" t="s">
        <v>117</v>
      </c>
      <c r="H21" s="42" t="s">
        <v>118</v>
      </c>
      <c r="I21" s="42">
        <v>670</v>
      </c>
      <c r="J21" s="42">
        <v>150</v>
      </c>
      <c r="K21" s="72"/>
      <c r="L21" s="73" t="s">
        <v>140</v>
      </c>
      <c r="M21" s="593">
        <v>1</v>
      </c>
      <c r="N21" s="125"/>
      <c r="O21" s="353">
        <f t="shared" si="0"/>
        <v>0</v>
      </c>
      <c r="P21" s="353">
        <f t="shared" si="1"/>
        <v>0</v>
      </c>
      <c r="Q21" s="373">
        <f t="shared" si="2"/>
        <v>0</v>
      </c>
      <c r="R21" s="373">
        <f t="shared" si="6"/>
        <v>0</v>
      </c>
      <c r="S21" s="483">
        <f t="shared" si="3"/>
        <v>0</v>
      </c>
      <c r="T21" s="489">
        <f t="shared" si="4"/>
        <v>0</v>
      </c>
      <c r="U21" s="468">
        <f t="shared" si="7"/>
        <v>0</v>
      </c>
      <c r="V21" s="469">
        <f t="shared" si="5"/>
        <v>0</v>
      </c>
    </row>
    <row r="22" spans="1:23" ht="13.15" thickBot="1" x14ac:dyDescent="0.4">
      <c r="A22" s="31" t="s">
        <v>143</v>
      </c>
      <c r="B22" s="84" t="s">
        <v>144</v>
      </c>
      <c r="C22" s="27" t="s">
        <v>114</v>
      </c>
      <c r="D22" s="80">
        <v>28</v>
      </c>
      <c r="E22" s="81" t="s">
        <v>115</v>
      </c>
      <c r="F22" s="81" t="s">
        <v>116</v>
      </c>
      <c r="G22" s="82" t="s">
        <v>117</v>
      </c>
      <c r="H22" s="82" t="s">
        <v>118</v>
      </c>
      <c r="I22" s="82">
        <v>360</v>
      </c>
      <c r="J22" s="82">
        <v>150</v>
      </c>
      <c r="K22" s="83" t="s">
        <v>145</v>
      </c>
      <c r="L22" s="84"/>
      <c r="M22" s="594">
        <v>1</v>
      </c>
      <c r="N22" s="374"/>
      <c r="O22" s="375">
        <f t="shared" si="0"/>
        <v>0</v>
      </c>
      <c r="P22" s="375">
        <f t="shared" si="1"/>
        <v>0</v>
      </c>
      <c r="Q22" s="376">
        <f t="shared" si="2"/>
        <v>0</v>
      </c>
      <c r="R22" s="376">
        <f t="shared" si="6"/>
        <v>0</v>
      </c>
      <c r="S22" s="484">
        <f t="shared" si="3"/>
        <v>0</v>
      </c>
      <c r="T22" s="490">
        <f t="shared" si="4"/>
        <v>0</v>
      </c>
      <c r="U22" s="476">
        <f t="shared" si="7"/>
        <v>0</v>
      </c>
      <c r="V22" s="477">
        <f t="shared" si="5"/>
        <v>0</v>
      </c>
    </row>
    <row r="23" spans="1:23" ht="14.1" customHeight="1" x14ac:dyDescent="0.35">
      <c r="A23" s="64" t="s">
        <v>146</v>
      </c>
      <c r="B23" s="68">
        <v>10.43</v>
      </c>
      <c r="C23" s="13" t="s">
        <v>114</v>
      </c>
      <c r="D23" s="65">
        <v>1</v>
      </c>
      <c r="E23" s="85" t="s">
        <v>147</v>
      </c>
      <c r="F23" s="85" t="s">
        <v>116</v>
      </c>
      <c r="G23" s="94" t="s">
        <v>117</v>
      </c>
      <c r="H23" s="94" t="s">
        <v>118</v>
      </c>
      <c r="I23" s="94">
        <v>830</v>
      </c>
      <c r="J23" s="94">
        <v>250</v>
      </c>
      <c r="K23" s="67" t="s">
        <v>148</v>
      </c>
      <c r="L23" s="68"/>
      <c r="M23" s="589">
        <v>1</v>
      </c>
      <c r="N23" s="15"/>
      <c r="O23" s="345">
        <f t="shared" si="0"/>
        <v>0</v>
      </c>
      <c r="P23" s="345">
        <f t="shared" si="1"/>
        <v>0</v>
      </c>
      <c r="Q23" s="249">
        <f t="shared" si="2"/>
        <v>0</v>
      </c>
      <c r="R23" s="249">
        <f t="shared" si="6"/>
        <v>0</v>
      </c>
      <c r="S23" s="339">
        <f t="shared" si="3"/>
        <v>0</v>
      </c>
      <c r="T23" s="487">
        <f t="shared" si="4"/>
        <v>0</v>
      </c>
      <c r="U23" s="253">
        <f t="shared" si="7"/>
        <v>0</v>
      </c>
      <c r="V23" s="254">
        <f t="shared" si="5"/>
        <v>0</v>
      </c>
    </row>
    <row r="24" spans="1:23" x14ac:dyDescent="0.35">
      <c r="A24" s="28" t="s">
        <v>149</v>
      </c>
      <c r="B24" s="79">
        <v>10.44</v>
      </c>
      <c r="C24" s="16" t="s">
        <v>114</v>
      </c>
      <c r="D24" s="69">
        <v>2</v>
      </c>
      <c r="E24" s="86" t="s">
        <v>150</v>
      </c>
      <c r="F24" s="86" t="s">
        <v>116</v>
      </c>
      <c r="G24" s="87" t="s">
        <v>117</v>
      </c>
      <c r="H24" s="87" t="s">
        <v>118</v>
      </c>
      <c r="I24" s="41">
        <v>1500</v>
      </c>
      <c r="J24" s="41">
        <v>250</v>
      </c>
      <c r="K24" s="75" t="s">
        <v>151</v>
      </c>
      <c r="L24" s="79"/>
      <c r="M24" s="590">
        <v>1</v>
      </c>
      <c r="N24" s="128"/>
      <c r="O24" s="355">
        <f t="shared" si="0"/>
        <v>0</v>
      </c>
      <c r="P24" s="355">
        <f t="shared" si="1"/>
        <v>0</v>
      </c>
      <c r="Q24" s="277">
        <f t="shared" si="2"/>
        <v>0</v>
      </c>
      <c r="R24" s="277">
        <f t="shared" si="6"/>
        <v>0</v>
      </c>
      <c r="S24" s="278">
        <f t="shared" si="3"/>
        <v>0</v>
      </c>
      <c r="T24" s="488">
        <f t="shared" si="4"/>
        <v>0</v>
      </c>
      <c r="U24" s="260">
        <f t="shared" si="7"/>
        <v>0</v>
      </c>
      <c r="V24" s="261">
        <f t="shared" si="5"/>
        <v>0</v>
      </c>
    </row>
    <row r="25" spans="1:23" ht="13.15" thickBot="1" x14ac:dyDescent="0.4">
      <c r="A25" s="30" t="s">
        <v>46</v>
      </c>
      <c r="B25" s="73">
        <v>10.45</v>
      </c>
      <c r="C25" s="19" t="s">
        <v>114</v>
      </c>
      <c r="D25" s="71">
        <v>1</v>
      </c>
      <c r="E25" s="88" t="s">
        <v>147</v>
      </c>
      <c r="F25" s="88" t="s">
        <v>116</v>
      </c>
      <c r="G25" s="42" t="s">
        <v>117</v>
      </c>
      <c r="H25" s="42" t="s">
        <v>118</v>
      </c>
      <c r="I25" s="42">
        <v>830</v>
      </c>
      <c r="J25" s="42">
        <v>250</v>
      </c>
      <c r="K25" s="72" t="s">
        <v>152</v>
      </c>
      <c r="L25" s="73"/>
      <c r="M25" s="593">
        <v>1</v>
      </c>
      <c r="N25" s="125"/>
      <c r="O25" s="353">
        <f t="shared" si="0"/>
        <v>0</v>
      </c>
      <c r="P25" s="353">
        <f t="shared" si="1"/>
        <v>0</v>
      </c>
      <c r="Q25" s="373">
        <f t="shared" si="2"/>
        <v>0</v>
      </c>
      <c r="R25" s="373">
        <f t="shared" si="6"/>
        <v>0</v>
      </c>
      <c r="S25" s="483">
        <f t="shared" si="3"/>
        <v>0</v>
      </c>
      <c r="T25" s="489">
        <f t="shared" si="4"/>
        <v>0</v>
      </c>
      <c r="U25" s="468">
        <f t="shared" si="7"/>
        <v>0</v>
      </c>
      <c r="V25" s="469">
        <f t="shared" si="5"/>
        <v>0</v>
      </c>
    </row>
    <row r="26" spans="1:23" x14ac:dyDescent="0.35">
      <c r="A26" s="76" t="s">
        <v>153</v>
      </c>
      <c r="B26" s="686"/>
      <c r="C26" s="13" t="s">
        <v>129</v>
      </c>
      <c r="D26" s="65">
        <v>1</v>
      </c>
      <c r="E26" s="85" t="s">
        <v>124</v>
      </c>
      <c r="F26" s="426" t="s">
        <v>116</v>
      </c>
      <c r="G26" s="94" t="s">
        <v>126</v>
      </c>
      <c r="H26" s="94" t="s">
        <v>127</v>
      </c>
      <c r="I26" s="94">
        <v>220</v>
      </c>
      <c r="J26" s="94">
        <v>150</v>
      </c>
      <c r="K26" s="67"/>
      <c r="L26" s="68"/>
      <c r="M26" s="589">
        <v>1</v>
      </c>
      <c r="N26" s="15"/>
      <c r="O26" s="345">
        <f t="shared" si="0"/>
        <v>0</v>
      </c>
      <c r="P26" s="345">
        <f t="shared" si="1"/>
        <v>0</v>
      </c>
      <c r="Q26" s="249">
        <f t="shared" si="2"/>
        <v>0</v>
      </c>
      <c r="R26" s="249">
        <f t="shared" si="6"/>
        <v>0</v>
      </c>
      <c r="S26" s="339">
        <f t="shared" si="3"/>
        <v>0</v>
      </c>
      <c r="T26" s="487">
        <f t="shared" si="4"/>
        <v>0</v>
      </c>
      <c r="U26" s="253">
        <f t="shared" si="7"/>
        <v>0</v>
      </c>
      <c r="V26" s="254">
        <f t="shared" si="5"/>
        <v>0</v>
      </c>
      <c r="W26" s="364"/>
    </row>
    <row r="27" spans="1:23" x14ac:dyDescent="0.35">
      <c r="A27" s="28" t="s">
        <v>36</v>
      </c>
      <c r="B27" s="687"/>
      <c r="C27" s="16" t="s">
        <v>154</v>
      </c>
      <c r="D27" s="69">
        <v>13</v>
      </c>
      <c r="E27" s="24" t="s">
        <v>155</v>
      </c>
      <c r="F27" s="24" t="s">
        <v>116</v>
      </c>
      <c r="G27" s="41" t="s">
        <v>126</v>
      </c>
      <c r="H27" s="41" t="s">
        <v>127</v>
      </c>
      <c r="I27" s="41">
        <v>200</v>
      </c>
      <c r="J27" s="41">
        <v>150</v>
      </c>
      <c r="K27" s="75"/>
      <c r="L27" s="79"/>
      <c r="M27" s="590">
        <v>1</v>
      </c>
      <c r="N27" s="128"/>
      <c r="O27" s="355">
        <f t="shared" si="0"/>
        <v>0</v>
      </c>
      <c r="P27" s="355">
        <f t="shared" si="1"/>
        <v>0</v>
      </c>
      <c r="Q27" s="277">
        <f t="shared" si="2"/>
        <v>0</v>
      </c>
      <c r="R27" s="277">
        <f t="shared" si="6"/>
        <v>0</v>
      </c>
      <c r="S27" s="278">
        <f t="shared" si="3"/>
        <v>0</v>
      </c>
      <c r="T27" s="488">
        <f t="shared" si="4"/>
        <v>0</v>
      </c>
      <c r="U27" s="260">
        <f t="shared" si="7"/>
        <v>0</v>
      </c>
      <c r="V27" s="261">
        <f t="shared" si="5"/>
        <v>0</v>
      </c>
      <c r="W27" s="364"/>
    </row>
    <row r="28" spans="1:23" ht="13.15" thickBot="1" x14ac:dyDescent="0.4">
      <c r="A28" s="89"/>
      <c r="B28" s="688"/>
      <c r="C28" s="19" t="s">
        <v>156</v>
      </c>
      <c r="D28" s="71">
        <v>5</v>
      </c>
      <c r="E28" s="88" t="s">
        <v>155</v>
      </c>
      <c r="F28" s="88" t="s">
        <v>116</v>
      </c>
      <c r="G28" s="42" t="s">
        <v>126</v>
      </c>
      <c r="H28" s="42" t="s">
        <v>127</v>
      </c>
      <c r="I28" s="42">
        <v>300</v>
      </c>
      <c r="J28" s="42">
        <v>150</v>
      </c>
      <c r="K28" s="72"/>
      <c r="L28" s="73"/>
      <c r="M28" s="593">
        <v>1</v>
      </c>
      <c r="N28" s="125"/>
      <c r="O28" s="353">
        <f t="shared" si="0"/>
        <v>0</v>
      </c>
      <c r="P28" s="353">
        <f t="shared" si="1"/>
        <v>0</v>
      </c>
      <c r="Q28" s="373">
        <f t="shared" si="2"/>
        <v>0</v>
      </c>
      <c r="R28" s="373">
        <f t="shared" si="6"/>
        <v>0</v>
      </c>
      <c r="S28" s="483">
        <f t="shared" si="3"/>
        <v>0</v>
      </c>
      <c r="T28" s="489">
        <f t="shared" si="4"/>
        <v>0</v>
      </c>
      <c r="U28" s="468">
        <f t="shared" si="7"/>
        <v>0</v>
      </c>
      <c r="V28" s="469">
        <f t="shared" si="5"/>
        <v>0</v>
      </c>
      <c r="W28" s="364"/>
    </row>
    <row r="29" spans="1:23" x14ac:dyDescent="0.35">
      <c r="A29" s="64" t="s">
        <v>157</v>
      </c>
      <c r="B29" s="686"/>
      <c r="C29" s="13" t="s">
        <v>129</v>
      </c>
      <c r="D29" s="65">
        <v>1</v>
      </c>
      <c r="E29" s="85" t="s">
        <v>124</v>
      </c>
      <c r="F29" s="85" t="s">
        <v>116</v>
      </c>
      <c r="G29" s="94" t="s">
        <v>126</v>
      </c>
      <c r="H29" s="94" t="s">
        <v>127</v>
      </c>
      <c r="I29" s="94">
        <v>220</v>
      </c>
      <c r="J29" s="94">
        <v>150</v>
      </c>
      <c r="K29" s="67"/>
      <c r="L29" s="68"/>
      <c r="M29" s="589">
        <v>1</v>
      </c>
      <c r="N29" s="15"/>
      <c r="O29" s="345">
        <f t="shared" si="0"/>
        <v>0</v>
      </c>
      <c r="P29" s="345">
        <f t="shared" si="1"/>
        <v>0</v>
      </c>
      <c r="Q29" s="249">
        <f t="shared" si="2"/>
        <v>0</v>
      </c>
      <c r="R29" s="249">
        <f t="shared" si="6"/>
        <v>0</v>
      </c>
      <c r="S29" s="339">
        <f t="shared" si="3"/>
        <v>0</v>
      </c>
      <c r="T29" s="487">
        <f t="shared" si="4"/>
        <v>0</v>
      </c>
      <c r="U29" s="253">
        <f t="shared" si="7"/>
        <v>0</v>
      </c>
      <c r="V29" s="254">
        <f t="shared" si="5"/>
        <v>0</v>
      </c>
      <c r="W29" s="364"/>
    </row>
    <row r="30" spans="1:23" x14ac:dyDescent="0.35">
      <c r="A30" s="28" t="s">
        <v>37</v>
      </c>
      <c r="B30" s="687"/>
      <c r="C30" s="16" t="s">
        <v>154</v>
      </c>
      <c r="D30" s="69">
        <v>13</v>
      </c>
      <c r="E30" s="24" t="s">
        <v>155</v>
      </c>
      <c r="F30" s="24" t="s">
        <v>116</v>
      </c>
      <c r="G30" s="41" t="s">
        <v>126</v>
      </c>
      <c r="H30" s="41" t="s">
        <v>127</v>
      </c>
      <c r="I30" s="41">
        <v>200</v>
      </c>
      <c r="J30" s="41">
        <v>150</v>
      </c>
      <c r="K30" s="75"/>
      <c r="L30" s="79"/>
      <c r="M30" s="590">
        <v>1</v>
      </c>
      <c r="N30" s="128"/>
      <c r="O30" s="355">
        <f t="shared" si="0"/>
        <v>0</v>
      </c>
      <c r="P30" s="355">
        <f t="shared" si="1"/>
        <v>0</v>
      </c>
      <c r="Q30" s="277">
        <f t="shared" si="2"/>
        <v>0</v>
      </c>
      <c r="R30" s="277">
        <f t="shared" si="6"/>
        <v>0</v>
      </c>
      <c r="S30" s="278">
        <f t="shared" si="3"/>
        <v>0</v>
      </c>
      <c r="T30" s="488">
        <f t="shared" si="4"/>
        <v>0</v>
      </c>
      <c r="U30" s="260">
        <f t="shared" si="7"/>
        <v>0</v>
      </c>
      <c r="V30" s="261">
        <f t="shared" si="5"/>
        <v>0</v>
      </c>
      <c r="W30" s="364"/>
    </row>
    <row r="31" spans="1:23" ht="13.15" thickBot="1" x14ac:dyDescent="0.4">
      <c r="A31" s="74"/>
      <c r="B31" s="688"/>
      <c r="C31" s="19" t="s">
        <v>156</v>
      </c>
      <c r="D31" s="71">
        <v>5</v>
      </c>
      <c r="E31" s="88" t="s">
        <v>155</v>
      </c>
      <c r="F31" s="88" t="s">
        <v>116</v>
      </c>
      <c r="G31" s="42" t="s">
        <v>126</v>
      </c>
      <c r="H31" s="42" t="s">
        <v>127</v>
      </c>
      <c r="I31" s="42">
        <v>300</v>
      </c>
      <c r="J31" s="42">
        <v>150</v>
      </c>
      <c r="K31" s="72"/>
      <c r="L31" s="73"/>
      <c r="M31" s="593">
        <v>1</v>
      </c>
      <c r="N31" s="125"/>
      <c r="O31" s="353">
        <f t="shared" si="0"/>
        <v>0</v>
      </c>
      <c r="P31" s="353">
        <f t="shared" si="1"/>
        <v>0</v>
      </c>
      <c r="Q31" s="373">
        <f t="shared" si="2"/>
        <v>0</v>
      </c>
      <c r="R31" s="373">
        <f t="shared" si="6"/>
        <v>0</v>
      </c>
      <c r="S31" s="483">
        <f t="shared" si="3"/>
        <v>0</v>
      </c>
      <c r="T31" s="489">
        <f t="shared" si="4"/>
        <v>0</v>
      </c>
      <c r="U31" s="468">
        <f t="shared" si="7"/>
        <v>0</v>
      </c>
      <c r="V31" s="469">
        <f t="shared" si="5"/>
        <v>0</v>
      </c>
      <c r="W31" s="364"/>
    </row>
    <row r="32" spans="1:23" ht="13.15" thickBot="1" x14ac:dyDescent="0.4">
      <c r="A32" s="430" t="s">
        <v>158</v>
      </c>
      <c r="B32" s="447" t="s">
        <v>65</v>
      </c>
      <c r="C32" s="432" t="s">
        <v>159</v>
      </c>
      <c r="D32" s="80">
        <v>1</v>
      </c>
      <c r="E32" s="441" t="s">
        <v>160</v>
      </c>
      <c r="F32" s="441" t="s">
        <v>116</v>
      </c>
      <c r="G32" s="91" t="s">
        <v>25</v>
      </c>
      <c r="H32" s="91" t="s">
        <v>161</v>
      </c>
      <c r="I32" s="82">
        <v>2500</v>
      </c>
      <c r="J32" s="82">
        <v>230</v>
      </c>
      <c r="K32" s="447"/>
      <c r="L32" s="448"/>
      <c r="M32" s="594">
        <v>1</v>
      </c>
      <c r="N32" s="374"/>
      <c r="O32" s="375">
        <f t="shared" si="0"/>
        <v>0</v>
      </c>
      <c r="P32" s="375">
        <f t="shared" si="1"/>
        <v>0</v>
      </c>
      <c r="Q32" s="376">
        <f t="shared" si="2"/>
        <v>0</v>
      </c>
      <c r="R32" s="376">
        <f t="shared" si="6"/>
        <v>0</v>
      </c>
      <c r="S32" s="484">
        <f t="shared" si="3"/>
        <v>0</v>
      </c>
      <c r="T32" s="490">
        <f t="shared" si="4"/>
        <v>0</v>
      </c>
      <c r="U32" s="476">
        <f t="shared" si="7"/>
        <v>0</v>
      </c>
      <c r="V32" s="477">
        <f t="shared" si="5"/>
        <v>0</v>
      </c>
      <c r="W32" s="255"/>
    </row>
    <row r="33" spans="1:22" ht="13.15" thickBot="1" x14ac:dyDescent="0.4">
      <c r="A33" s="689" t="s">
        <v>162</v>
      </c>
      <c r="B33" s="433" t="s">
        <v>163</v>
      </c>
      <c r="C33" s="434" t="s">
        <v>114</v>
      </c>
      <c r="D33" s="425">
        <v>5</v>
      </c>
      <c r="E33" s="442" t="s">
        <v>164</v>
      </c>
      <c r="F33" s="442" t="s">
        <v>116</v>
      </c>
      <c r="G33" s="92" t="s">
        <v>117</v>
      </c>
      <c r="H33" s="92" t="s">
        <v>118</v>
      </c>
      <c r="I33" s="93">
        <v>270</v>
      </c>
      <c r="J33" s="93">
        <v>150</v>
      </c>
      <c r="K33" s="433" t="s">
        <v>165</v>
      </c>
      <c r="L33" s="449" t="s">
        <v>166</v>
      </c>
      <c r="M33" s="595">
        <v>1</v>
      </c>
      <c r="N33" s="15"/>
      <c r="O33" s="345">
        <f t="shared" si="0"/>
        <v>0</v>
      </c>
      <c r="P33" s="345">
        <f t="shared" si="1"/>
        <v>0</v>
      </c>
      <c r="Q33" s="249">
        <f t="shared" si="2"/>
        <v>0</v>
      </c>
      <c r="R33" s="249">
        <f t="shared" si="6"/>
        <v>0</v>
      </c>
      <c r="S33" s="339">
        <f t="shared" si="3"/>
        <v>0</v>
      </c>
      <c r="T33" s="487">
        <f t="shared" si="4"/>
        <v>0</v>
      </c>
      <c r="U33" s="253">
        <f t="shared" si="7"/>
        <v>0</v>
      </c>
      <c r="V33" s="254">
        <f t="shared" si="5"/>
        <v>0</v>
      </c>
    </row>
    <row r="34" spans="1:22" ht="13.15" thickBot="1" x14ac:dyDescent="0.4">
      <c r="A34" s="689" t="s">
        <v>79</v>
      </c>
      <c r="B34" s="431" t="s">
        <v>167</v>
      </c>
      <c r="C34" s="387" t="s">
        <v>114</v>
      </c>
      <c r="D34" s="413">
        <v>6</v>
      </c>
      <c r="E34" s="444" t="s">
        <v>168</v>
      </c>
      <c r="F34" s="444" t="s">
        <v>116</v>
      </c>
      <c r="G34" s="96" t="s">
        <v>117</v>
      </c>
      <c r="H34" s="96" t="s">
        <v>118</v>
      </c>
      <c r="I34" s="41">
        <v>325</v>
      </c>
      <c r="J34" s="41">
        <v>250</v>
      </c>
      <c r="K34" s="431" t="s">
        <v>169</v>
      </c>
      <c r="L34" s="451" t="s">
        <v>170</v>
      </c>
      <c r="M34" s="591">
        <v>1</v>
      </c>
      <c r="N34" s="128"/>
      <c r="O34" s="355">
        <f t="shared" si="0"/>
        <v>0</v>
      </c>
      <c r="P34" s="355">
        <f t="shared" si="1"/>
        <v>0</v>
      </c>
      <c r="Q34" s="277">
        <f t="shared" si="2"/>
        <v>0</v>
      </c>
      <c r="R34" s="277">
        <f t="shared" si="6"/>
        <v>0</v>
      </c>
      <c r="S34" s="278">
        <f t="shared" si="3"/>
        <v>0</v>
      </c>
      <c r="T34" s="488">
        <f t="shared" si="4"/>
        <v>0</v>
      </c>
      <c r="U34" s="260">
        <f t="shared" si="7"/>
        <v>0</v>
      </c>
      <c r="V34" s="261">
        <f t="shared" si="5"/>
        <v>0</v>
      </c>
    </row>
    <row r="35" spans="1:22" ht="13.15" thickBot="1" x14ac:dyDescent="0.4">
      <c r="A35" s="689"/>
      <c r="B35" s="431" t="s">
        <v>171</v>
      </c>
      <c r="C35" s="386" t="s">
        <v>114</v>
      </c>
      <c r="D35" s="413">
        <v>12</v>
      </c>
      <c r="E35" s="444" t="s">
        <v>168</v>
      </c>
      <c r="F35" s="444" t="s">
        <v>116</v>
      </c>
      <c r="G35" s="96" t="s">
        <v>117</v>
      </c>
      <c r="H35" s="96" t="s">
        <v>118</v>
      </c>
      <c r="I35" s="41">
        <v>325</v>
      </c>
      <c r="J35" s="41">
        <v>250</v>
      </c>
      <c r="K35" s="431" t="s">
        <v>169</v>
      </c>
      <c r="L35" s="451" t="s">
        <v>170</v>
      </c>
      <c r="M35" s="590">
        <v>1</v>
      </c>
      <c r="N35" s="128"/>
      <c r="O35" s="355">
        <f t="shared" si="0"/>
        <v>0</v>
      </c>
      <c r="P35" s="355">
        <f t="shared" si="1"/>
        <v>0</v>
      </c>
      <c r="Q35" s="277">
        <f t="shared" si="2"/>
        <v>0</v>
      </c>
      <c r="R35" s="277">
        <f t="shared" si="6"/>
        <v>0</v>
      </c>
      <c r="S35" s="278">
        <f t="shared" si="3"/>
        <v>0</v>
      </c>
      <c r="T35" s="488">
        <f t="shared" si="4"/>
        <v>0</v>
      </c>
      <c r="U35" s="260">
        <f t="shared" si="7"/>
        <v>0</v>
      </c>
      <c r="V35" s="261">
        <f t="shared" si="5"/>
        <v>0</v>
      </c>
    </row>
    <row r="36" spans="1:22" ht="13.15" thickBot="1" x14ac:dyDescent="0.4">
      <c r="A36" s="689" t="s">
        <v>172</v>
      </c>
      <c r="B36" s="431" t="s">
        <v>172</v>
      </c>
      <c r="C36" s="386" t="s">
        <v>114</v>
      </c>
      <c r="D36" s="413">
        <v>1</v>
      </c>
      <c r="E36" s="445" t="s">
        <v>133</v>
      </c>
      <c r="F36" s="444" t="s">
        <v>116</v>
      </c>
      <c r="G36" s="96" t="s">
        <v>117</v>
      </c>
      <c r="H36" s="96" t="s">
        <v>118</v>
      </c>
      <c r="I36" s="41">
        <v>1000</v>
      </c>
      <c r="J36" s="41">
        <v>250</v>
      </c>
      <c r="K36" s="431"/>
      <c r="L36" s="451"/>
      <c r="M36" s="590">
        <v>1</v>
      </c>
      <c r="N36" s="128"/>
      <c r="O36" s="355">
        <f t="shared" si="0"/>
        <v>0</v>
      </c>
      <c r="P36" s="355">
        <f t="shared" si="1"/>
        <v>0</v>
      </c>
      <c r="Q36" s="277">
        <f t="shared" si="2"/>
        <v>0</v>
      </c>
      <c r="R36" s="277">
        <f t="shared" si="6"/>
        <v>0</v>
      </c>
      <c r="S36" s="278">
        <f t="shared" si="3"/>
        <v>0</v>
      </c>
      <c r="T36" s="488">
        <f t="shared" si="4"/>
        <v>0</v>
      </c>
      <c r="U36" s="260">
        <f t="shared" si="7"/>
        <v>0</v>
      </c>
      <c r="V36" s="261">
        <f t="shared" si="5"/>
        <v>0</v>
      </c>
    </row>
    <row r="37" spans="1:22" ht="13.15" thickBot="1" x14ac:dyDescent="0.4">
      <c r="A37" s="689"/>
      <c r="B37" s="431" t="s">
        <v>172</v>
      </c>
      <c r="C37" s="386" t="s">
        <v>114</v>
      </c>
      <c r="D37" s="413">
        <v>1</v>
      </c>
      <c r="E37" s="445" t="s">
        <v>173</v>
      </c>
      <c r="F37" s="444" t="s">
        <v>116</v>
      </c>
      <c r="G37" s="96" t="s">
        <v>117</v>
      </c>
      <c r="H37" s="96" t="s">
        <v>118</v>
      </c>
      <c r="I37" s="41">
        <v>325</v>
      </c>
      <c r="J37" s="41">
        <v>150</v>
      </c>
      <c r="K37" s="431"/>
      <c r="L37" s="451"/>
      <c r="M37" s="590">
        <v>1</v>
      </c>
      <c r="N37" s="128"/>
      <c r="O37" s="355">
        <f t="shared" si="0"/>
        <v>0</v>
      </c>
      <c r="P37" s="355">
        <f t="shared" si="1"/>
        <v>0</v>
      </c>
      <c r="Q37" s="277">
        <f t="shared" si="2"/>
        <v>0</v>
      </c>
      <c r="R37" s="277">
        <f t="shared" si="6"/>
        <v>0</v>
      </c>
      <c r="S37" s="278">
        <f t="shared" si="3"/>
        <v>0</v>
      </c>
      <c r="T37" s="488">
        <f t="shared" si="4"/>
        <v>0</v>
      </c>
      <c r="U37" s="260">
        <f t="shared" si="7"/>
        <v>0</v>
      </c>
      <c r="V37" s="261">
        <f t="shared" si="5"/>
        <v>0</v>
      </c>
    </row>
    <row r="38" spans="1:22" ht="13.15" thickBot="1" x14ac:dyDescent="0.4">
      <c r="A38" s="690"/>
      <c r="B38" s="436" t="s">
        <v>174</v>
      </c>
      <c r="C38" s="393" t="s">
        <v>114</v>
      </c>
      <c r="D38" s="414">
        <v>9</v>
      </c>
      <c r="E38" s="446" t="s">
        <v>175</v>
      </c>
      <c r="F38" s="446" t="s">
        <v>116</v>
      </c>
      <c r="G38" s="98" t="s">
        <v>117</v>
      </c>
      <c r="H38" s="98" t="s">
        <v>118</v>
      </c>
      <c r="I38" s="42">
        <v>125</v>
      </c>
      <c r="J38" s="42">
        <v>150</v>
      </c>
      <c r="K38" s="436" t="s">
        <v>176</v>
      </c>
      <c r="L38" s="452" t="s">
        <v>177</v>
      </c>
      <c r="M38" s="593">
        <v>1</v>
      </c>
      <c r="N38" s="125"/>
      <c r="O38" s="353">
        <f t="shared" si="0"/>
        <v>0</v>
      </c>
      <c r="P38" s="353">
        <f t="shared" si="1"/>
        <v>0</v>
      </c>
      <c r="Q38" s="373">
        <f t="shared" si="2"/>
        <v>0</v>
      </c>
      <c r="R38" s="373">
        <f t="shared" si="6"/>
        <v>0</v>
      </c>
      <c r="S38" s="483">
        <f t="shared" si="3"/>
        <v>0</v>
      </c>
      <c r="T38" s="489">
        <f t="shared" si="4"/>
        <v>0</v>
      </c>
      <c r="U38" s="468">
        <f t="shared" si="7"/>
        <v>0</v>
      </c>
      <c r="V38" s="469">
        <f t="shared" si="5"/>
        <v>0</v>
      </c>
    </row>
    <row r="39" spans="1:22" x14ac:dyDescent="0.35">
      <c r="A39" s="478"/>
      <c r="B39" s="435"/>
      <c r="C39" s="381" t="s">
        <v>114</v>
      </c>
      <c r="D39" s="412">
        <v>2</v>
      </c>
      <c r="E39" s="443" t="s">
        <v>178</v>
      </c>
      <c r="F39" s="443" t="s">
        <v>125</v>
      </c>
      <c r="G39" s="95" t="s">
        <v>179</v>
      </c>
      <c r="H39" s="95" t="s">
        <v>180</v>
      </c>
      <c r="I39" s="94">
        <v>820</v>
      </c>
      <c r="J39" s="94">
        <v>150</v>
      </c>
      <c r="K39" s="435"/>
      <c r="L39" s="450"/>
      <c r="M39" s="589">
        <v>1</v>
      </c>
      <c r="N39" s="15"/>
      <c r="O39" s="345">
        <f t="shared" si="0"/>
        <v>0</v>
      </c>
      <c r="P39" s="345">
        <f t="shared" si="1"/>
        <v>0</v>
      </c>
      <c r="Q39" s="249">
        <f t="shared" si="2"/>
        <v>0</v>
      </c>
      <c r="R39" s="249">
        <f t="shared" si="6"/>
        <v>0</v>
      </c>
      <c r="S39" s="339">
        <f t="shared" si="3"/>
        <v>0</v>
      </c>
      <c r="T39" s="487">
        <f t="shared" si="4"/>
        <v>0</v>
      </c>
      <c r="U39" s="253">
        <f t="shared" si="7"/>
        <v>0</v>
      </c>
      <c r="V39" s="254">
        <f t="shared" si="5"/>
        <v>0</v>
      </c>
    </row>
    <row r="40" spans="1:22" x14ac:dyDescent="0.35">
      <c r="A40" s="479"/>
      <c r="B40" s="431"/>
      <c r="C40" s="386" t="s">
        <v>114</v>
      </c>
      <c r="D40" s="413">
        <v>4</v>
      </c>
      <c r="E40" s="444" t="s">
        <v>181</v>
      </c>
      <c r="F40" s="444" t="s">
        <v>125</v>
      </c>
      <c r="G40" s="96" t="s">
        <v>179</v>
      </c>
      <c r="H40" s="96" t="s">
        <v>180</v>
      </c>
      <c r="I40" s="41">
        <v>680</v>
      </c>
      <c r="J40" s="41">
        <v>150</v>
      </c>
      <c r="K40" s="431"/>
      <c r="L40" s="451"/>
      <c r="M40" s="590">
        <v>1</v>
      </c>
      <c r="N40" s="128"/>
      <c r="O40" s="355">
        <f t="shared" si="0"/>
        <v>0</v>
      </c>
      <c r="P40" s="355">
        <f t="shared" si="1"/>
        <v>0</v>
      </c>
      <c r="Q40" s="277">
        <f t="shared" si="2"/>
        <v>0</v>
      </c>
      <c r="R40" s="277">
        <f t="shared" si="6"/>
        <v>0</v>
      </c>
      <c r="S40" s="278">
        <f t="shared" si="3"/>
        <v>0</v>
      </c>
      <c r="T40" s="488">
        <f t="shared" si="4"/>
        <v>0</v>
      </c>
      <c r="U40" s="260">
        <f t="shared" si="7"/>
        <v>0</v>
      </c>
      <c r="V40" s="261">
        <f t="shared" si="5"/>
        <v>0</v>
      </c>
    </row>
    <row r="41" spans="1:22" x14ac:dyDescent="0.35">
      <c r="A41" s="480"/>
      <c r="B41" s="431"/>
      <c r="C41" s="386" t="s">
        <v>114</v>
      </c>
      <c r="D41" s="413">
        <v>3</v>
      </c>
      <c r="E41" s="444" t="s">
        <v>115</v>
      </c>
      <c r="F41" s="444" t="s">
        <v>116</v>
      </c>
      <c r="G41" s="96" t="s">
        <v>117</v>
      </c>
      <c r="H41" s="96" t="s">
        <v>118</v>
      </c>
      <c r="I41" s="41">
        <v>360</v>
      </c>
      <c r="J41" s="41">
        <v>150</v>
      </c>
      <c r="K41" s="431"/>
      <c r="L41" s="451"/>
      <c r="M41" s="590">
        <v>1</v>
      </c>
      <c r="N41" s="128"/>
      <c r="O41" s="355">
        <f t="shared" si="0"/>
        <v>0</v>
      </c>
      <c r="P41" s="355">
        <f t="shared" si="1"/>
        <v>0</v>
      </c>
      <c r="Q41" s="277">
        <f t="shared" si="2"/>
        <v>0</v>
      </c>
      <c r="R41" s="277">
        <f t="shared" si="6"/>
        <v>0</v>
      </c>
      <c r="S41" s="278">
        <f t="shared" si="3"/>
        <v>0</v>
      </c>
      <c r="T41" s="488">
        <f t="shared" si="4"/>
        <v>0</v>
      </c>
      <c r="U41" s="260">
        <f t="shared" si="7"/>
        <v>0</v>
      </c>
      <c r="V41" s="261">
        <f t="shared" si="5"/>
        <v>0</v>
      </c>
    </row>
    <row r="42" spans="1:22" x14ac:dyDescent="0.35">
      <c r="A42" s="481" t="s">
        <v>182</v>
      </c>
      <c r="B42" s="431"/>
      <c r="C42" s="386" t="s">
        <v>114</v>
      </c>
      <c r="D42" s="413">
        <v>7</v>
      </c>
      <c r="E42" s="444" t="s">
        <v>115</v>
      </c>
      <c r="F42" s="444" t="s">
        <v>116</v>
      </c>
      <c r="G42" s="96" t="s">
        <v>117</v>
      </c>
      <c r="H42" s="96" t="s">
        <v>118</v>
      </c>
      <c r="I42" s="41">
        <v>360</v>
      </c>
      <c r="J42" s="41">
        <v>150</v>
      </c>
      <c r="K42" s="431"/>
      <c r="L42" s="451"/>
      <c r="M42" s="590">
        <v>1</v>
      </c>
      <c r="N42" s="128"/>
      <c r="O42" s="355">
        <f t="shared" si="0"/>
        <v>0</v>
      </c>
      <c r="P42" s="355">
        <f t="shared" si="1"/>
        <v>0</v>
      </c>
      <c r="Q42" s="277">
        <f t="shared" si="2"/>
        <v>0</v>
      </c>
      <c r="R42" s="277">
        <f t="shared" si="6"/>
        <v>0</v>
      </c>
      <c r="S42" s="278">
        <f t="shared" si="3"/>
        <v>0</v>
      </c>
      <c r="T42" s="488">
        <f t="shared" si="4"/>
        <v>0</v>
      </c>
      <c r="U42" s="260">
        <f t="shared" si="7"/>
        <v>0</v>
      </c>
      <c r="V42" s="261">
        <f t="shared" si="5"/>
        <v>0</v>
      </c>
    </row>
    <row r="43" spans="1:22" x14ac:dyDescent="0.35">
      <c r="A43" s="479" t="s">
        <v>183</v>
      </c>
      <c r="B43" s="431"/>
      <c r="C43" s="386" t="s">
        <v>114</v>
      </c>
      <c r="D43" s="413">
        <v>5</v>
      </c>
      <c r="E43" s="444" t="s">
        <v>184</v>
      </c>
      <c r="F43" s="444" t="s">
        <v>116</v>
      </c>
      <c r="G43" s="96" t="s">
        <v>117</v>
      </c>
      <c r="H43" s="96" t="s">
        <v>118</v>
      </c>
      <c r="I43" s="41">
        <v>155</v>
      </c>
      <c r="J43" s="41">
        <v>150</v>
      </c>
      <c r="K43" s="431"/>
      <c r="L43" s="451"/>
      <c r="M43" s="590">
        <v>1</v>
      </c>
      <c r="N43" s="128"/>
      <c r="O43" s="355">
        <f t="shared" si="0"/>
        <v>0</v>
      </c>
      <c r="P43" s="355">
        <f t="shared" si="1"/>
        <v>0</v>
      </c>
      <c r="Q43" s="277">
        <f t="shared" si="2"/>
        <v>0</v>
      </c>
      <c r="R43" s="277">
        <f t="shared" si="6"/>
        <v>0</v>
      </c>
      <c r="S43" s="278">
        <f t="shared" si="3"/>
        <v>0</v>
      </c>
      <c r="T43" s="488">
        <f t="shared" si="4"/>
        <v>0</v>
      </c>
      <c r="U43" s="260">
        <f t="shared" si="7"/>
        <v>0</v>
      </c>
      <c r="V43" s="261">
        <f t="shared" si="5"/>
        <v>0</v>
      </c>
    </row>
    <row r="44" spans="1:22" x14ac:dyDescent="0.35">
      <c r="A44" s="479" t="s">
        <v>83</v>
      </c>
      <c r="B44" s="431"/>
      <c r="C44" s="386" t="s">
        <v>114</v>
      </c>
      <c r="D44" s="413">
        <v>4</v>
      </c>
      <c r="E44" s="444" t="s">
        <v>185</v>
      </c>
      <c r="F44" s="444" t="s">
        <v>116</v>
      </c>
      <c r="G44" s="96" t="s">
        <v>117</v>
      </c>
      <c r="H44" s="96" t="s">
        <v>118</v>
      </c>
      <c r="I44" s="41">
        <v>600</v>
      </c>
      <c r="J44" s="41">
        <v>150</v>
      </c>
      <c r="K44" s="431"/>
      <c r="L44" s="451"/>
      <c r="M44" s="590">
        <v>1</v>
      </c>
      <c r="N44" s="128"/>
      <c r="O44" s="355">
        <f t="shared" si="0"/>
        <v>0</v>
      </c>
      <c r="P44" s="355">
        <f t="shared" si="1"/>
        <v>0</v>
      </c>
      <c r="Q44" s="277">
        <f t="shared" si="2"/>
        <v>0</v>
      </c>
      <c r="R44" s="277">
        <f t="shared" si="6"/>
        <v>0</v>
      </c>
      <c r="S44" s="278">
        <f t="shared" si="3"/>
        <v>0</v>
      </c>
      <c r="T44" s="488">
        <f t="shared" si="4"/>
        <v>0</v>
      </c>
      <c r="U44" s="260">
        <f t="shared" si="7"/>
        <v>0</v>
      </c>
      <c r="V44" s="261">
        <f t="shared" si="5"/>
        <v>0</v>
      </c>
    </row>
    <row r="45" spans="1:22" x14ac:dyDescent="0.35">
      <c r="A45" s="479" t="s">
        <v>87</v>
      </c>
      <c r="B45" s="431"/>
      <c r="C45" s="386" t="s">
        <v>114</v>
      </c>
      <c r="D45" s="413">
        <v>7</v>
      </c>
      <c r="E45" s="444" t="s">
        <v>185</v>
      </c>
      <c r="F45" s="444" t="s">
        <v>116</v>
      </c>
      <c r="G45" s="96" t="s">
        <v>117</v>
      </c>
      <c r="H45" s="96" t="s">
        <v>118</v>
      </c>
      <c r="I45" s="41">
        <v>600</v>
      </c>
      <c r="J45" s="41">
        <v>150</v>
      </c>
      <c r="K45" s="431"/>
      <c r="L45" s="451"/>
      <c r="M45" s="590">
        <v>1</v>
      </c>
      <c r="N45" s="128"/>
      <c r="O45" s="355">
        <f t="shared" si="0"/>
        <v>0</v>
      </c>
      <c r="P45" s="355">
        <f t="shared" si="1"/>
        <v>0</v>
      </c>
      <c r="Q45" s="277">
        <f t="shared" si="2"/>
        <v>0</v>
      </c>
      <c r="R45" s="277">
        <f t="shared" si="6"/>
        <v>0</v>
      </c>
      <c r="S45" s="278">
        <f t="shared" si="3"/>
        <v>0</v>
      </c>
      <c r="T45" s="488">
        <f t="shared" si="4"/>
        <v>0</v>
      </c>
      <c r="U45" s="260">
        <f t="shared" si="7"/>
        <v>0</v>
      </c>
      <c r="V45" s="261">
        <f t="shared" si="5"/>
        <v>0</v>
      </c>
    </row>
    <row r="46" spans="1:22" x14ac:dyDescent="0.35">
      <c r="A46" s="479"/>
      <c r="B46" s="431"/>
      <c r="C46" s="386" t="s">
        <v>114</v>
      </c>
      <c r="D46" s="413">
        <v>2</v>
      </c>
      <c r="E46" s="444" t="s">
        <v>184</v>
      </c>
      <c r="F46" s="444" t="s">
        <v>116</v>
      </c>
      <c r="G46" s="96" t="s">
        <v>117</v>
      </c>
      <c r="H46" s="96" t="s">
        <v>118</v>
      </c>
      <c r="I46" s="41">
        <v>155</v>
      </c>
      <c r="J46" s="41">
        <v>150</v>
      </c>
      <c r="K46" s="431"/>
      <c r="L46" s="451"/>
      <c r="M46" s="590">
        <v>1</v>
      </c>
      <c r="N46" s="128"/>
      <c r="O46" s="355">
        <f t="shared" si="0"/>
        <v>0</v>
      </c>
      <c r="P46" s="355">
        <f t="shared" si="1"/>
        <v>0</v>
      </c>
      <c r="Q46" s="277">
        <f t="shared" si="2"/>
        <v>0</v>
      </c>
      <c r="R46" s="277">
        <f t="shared" si="6"/>
        <v>0</v>
      </c>
      <c r="S46" s="278">
        <f t="shared" si="3"/>
        <v>0</v>
      </c>
      <c r="T46" s="488">
        <f t="shared" si="4"/>
        <v>0</v>
      </c>
      <c r="U46" s="260">
        <f t="shared" si="7"/>
        <v>0</v>
      </c>
      <c r="V46" s="261">
        <f t="shared" si="5"/>
        <v>0</v>
      </c>
    </row>
    <row r="47" spans="1:22" x14ac:dyDescent="0.35">
      <c r="A47" s="479"/>
      <c r="B47" s="431"/>
      <c r="C47" s="423" t="s">
        <v>114</v>
      </c>
      <c r="D47" s="413">
        <v>2</v>
      </c>
      <c r="E47" s="444" t="s">
        <v>184</v>
      </c>
      <c r="F47" s="444" t="s">
        <v>116</v>
      </c>
      <c r="G47" s="96" t="s">
        <v>117</v>
      </c>
      <c r="H47" s="96" t="s">
        <v>118</v>
      </c>
      <c r="I47" s="41">
        <v>155</v>
      </c>
      <c r="J47" s="41">
        <v>150</v>
      </c>
      <c r="K47" s="431"/>
      <c r="L47" s="451"/>
      <c r="M47" s="590">
        <v>1</v>
      </c>
      <c r="N47" s="128"/>
      <c r="O47" s="355">
        <f t="shared" si="0"/>
        <v>0</v>
      </c>
      <c r="P47" s="355">
        <f t="shared" si="1"/>
        <v>0</v>
      </c>
      <c r="Q47" s="277">
        <f t="shared" si="2"/>
        <v>0</v>
      </c>
      <c r="R47" s="277">
        <f t="shared" si="6"/>
        <v>0</v>
      </c>
      <c r="S47" s="278">
        <f t="shared" si="3"/>
        <v>0</v>
      </c>
      <c r="T47" s="488">
        <f t="shared" si="4"/>
        <v>0</v>
      </c>
      <c r="U47" s="260">
        <f t="shared" si="7"/>
        <v>0</v>
      </c>
      <c r="V47" s="261">
        <f t="shared" si="5"/>
        <v>0</v>
      </c>
    </row>
    <row r="48" spans="1:22" ht="13.15" thickBot="1" x14ac:dyDescent="0.4">
      <c r="A48" s="482"/>
      <c r="B48" s="436"/>
      <c r="C48" s="391" t="s">
        <v>114</v>
      </c>
      <c r="D48" s="415">
        <v>1</v>
      </c>
      <c r="E48" s="446" t="s">
        <v>185</v>
      </c>
      <c r="F48" s="446" t="s">
        <v>116</v>
      </c>
      <c r="G48" s="98" t="s">
        <v>117</v>
      </c>
      <c r="H48" s="98" t="s">
        <v>118</v>
      </c>
      <c r="I48" s="42">
        <v>600</v>
      </c>
      <c r="J48" s="42">
        <v>150</v>
      </c>
      <c r="K48" s="436"/>
      <c r="L48" s="452"/>
      <c r="M48" s="593">
        <v>1</v>
      </c>
      <c r="N48" s="125"/>
      <c r="O48" s="353">
        <f t="shared" si="0"/>
        <v>0</v>
      </c>
      <c r="P48" s="353">
        <f t="shared" si="1"/>
        <v>0</v>
      </c>
      <c r="Q48" s="373">
        <f t="shared" si="2"/>
        <v>0</v>
      </c>
      <c r="R48" s="373">
        <f t="shared" si="6"/>
        <v>0</v>
      </c>
      <c r="S48" s="483">
        <f t="shared" si="3"/>
        <v>0</v>
      </c>
      <c r="T48" s="489">
        <f t="shared" si="4"/>
        <v>0</v>
      </c>
      <c r="U48" s="468">
        <f t="shared" si="7"/>
        <v>0</v>
      </c>
      <c r="V48" s="469">
        <f t="shared" si="5"/>
        <v>0</v>
      </c>
    </row>
    <row r="49" spans="1:22" x14ac:dyDescent="0.35">
      <c r="A49" s="438" t="s">
        <v>186</v>
      </c>
      <c r="B49" s="435"/>
      <c r="C49" s="382" t="s">
        <v>114</v>
      </c>
      <c r="D49" s="411">
        <v>1</v>
      </c>
      <c r="E49" s="443" t="s">
        <v>187</v>
      </c>
      <c r="F49" s="443" t="s">
        <v>116</v>
      </c>
      <c r="G49" s="95" t="s">
        <v>117</v>
      </c>
      <c r="H49" s="95" t="s">
        <v>118</v>
      </c>
      <c r="I49" s="94">
        <v>210</v>
      </c>
      <c r="J49" s="94">
        <v>150</v>
      </c>
      <c r="K49" s="435"/>
      <c r="L49" s="450"/>
      <c r="M49" s="589">
        <v>1</v>
      </c>
      <c r="N49" s="15"/>
      <c r="O49" s="345">
        <f t="shared" si="0"/>
        <v>0</v>
      </c>
      <c r="P49" s="345">
        <f t="shared" si="1"/>
        <v>0</v>
      </c>
      <c r="Q49" s="249">
        <f t="shared" si="2"/>
        <v>0</v>
      </c>
      <c r="R49" s="249">
        <f t="shared" si="6"/>
        <v>0</v>
      </c>
      <c r="S49" s="339">
        <f t="shared" si="3"/>
        <v>0</v>
      </c>
      <c r="T49" s="487">
        <f t="shared" si="4"/>
        <v>0</v>
      </c>
      <c r="U49" s="253">
        <f t="shared" si="7"/>
        <v>0</v>
      </c>
      <c r="V49" s="254">
        <f t="shared" si="5"/>
        <v>0</v>
      </c>
    </row>
    <row r="50" spans="1:22" x14ac:dyDescent="0.35">
      <c r="A50" s="439" t="s">
        <v>188</v>
      </c>
      <c r="B50" s="431"/>
      <c r="C50" s="437" t="s">
        <v>114</v>
      </c>
      <c r="D50" s="413">
        <v>4</v>
      </c>
      <c r="E50" s="444" t="s">
        <v>173</v>
      </c>
      <c r="F50" s="444" t="s">
        <v>116</v>
      </c>
      <c r="G50" s="96" t="s">
        <v>117</v>
      </c>
      <c r="H50" s="96" t="s">
        <v>118</v>
      </c>
      <c r="I50" s="41">
        <v>325</v>
      </c>
      <c r="J50" s="41">
        <v>150</v>
      </c>
      <c r="K50" s="431"/>
      <c r="L50" s="451"/>
      <c r="M50" s="590">
        <v>1</v>
      </c>
      <c r="N50" s="128"/>
      <c r="O50" s="355">
        <f t="shared" si="0"/>
        <v>0</v>
      </c>
      <c r="P50" s="355">
        <f t="shared" si="1"/>
        <v>0</v>
      </c>
      <c r="Q50" s="277">
        <f t="shared" si="2"/>
        <v>0</v>
      </c>
      <c r="R50" s="277">
        <f t="shared" si="6"/>
        <v>0</v>
      </c>
      <c r="S50" s="278">
        <f t="shared" si="3"/>
        <v>0</v>
      </c>
      <c r="T50" s="488">
        <f t="shared" si="4"/>
        <v>0</v>
      </c>
      <c r="U50" s="260">
        <f t="shared" si="7"/>
        <v>0</v>
      </c>
      <c r="V50" s="261">
        <f t="shared" si="5"/>
        <v>0</v>
      </c>
    </row>
    <row r="51" spans="1:22" x14ac:dyDescent="0.35">
      <c r="A51" s="439" t="s">
        <v>189</v>
      </c>
      <c r="B51" s="431"/>
      <c r="C51" s="386" t="s">
        <v>114</v>
      </c>
      <c r="D51" s="413">
        <v>2</v>
      </c>
      <c r="E51" s="444" t="s">
        <v>173</v>
      </c>
      <c r="F51" s="444" t="s">
        <v>116</v>
      </c>
      <c r="G51" s="96" t="s">
        <v>117</v>
      </c>
      <c r="H51" s="96" t="s">
        <v>118</v>
      </c>
      <c r="I51" s="41">
        <v>325</v>
      </c>
      <c r="J51" s="41">
        <v>150</v>
      </c>
      <c r="K51" s="431"/>
      <c r="L51" s="451"/>
      <c r="M51" s="590">
        <v>1</v>
      </c>
      <c r="N51" s="128"/>
      <c r="O51" s="355">
        <f t="shared" si="0"/>
        <v>0</v>
      </c>
      <c r="P51" s="355">
        <f t="shared" si="1"/>
        <v>0</v>
      </c>
      <c r="Q51" s="277">
        <f t="shared" si="2"/>
        <v>0</v>
      </c>
      <c r="R51" s="277">
        <f t="shared" si="6"/>
        <v>0</v>
      </c>
      <c r="S51" s="278">
        <f t="shared" si="3"/>
        <v>0</v>
      </c>
      <c r="T51" s="488">
        <f t="shared" si="4"/>
        <v>0</v>
      </c>
      <c r="U51" s="260">
        <f t="shared" si="7"/>
        <v>0</v>
      </c>
      <c r="V51" s="261">
        <f t="shared" si="5"/>
        <v>0</v>
      </c>
    </row>
    <row r="52" spans="1:22" ht="13.15" thickBot="1" x14ac:dyDescent="0.4">
      <c r="A52" s="440" t="s">
        <v>91</v>
      </c>
      <c r="B52" s="436"/>
      <c r="C52" s="393" t="s">
        <v>114</v>
      </c>
      <c r="D52" s="414">
        <v>4</v>
      </c>
      <c r="E52" s="446" t="s">
        <v>190</v>
      </c>
      <c r="F52" s="446" t="s">
        <v>116</v>
      </c>
      <c r="G52" s="98" t="s">
        <v>117</v>
      </c>
      <c r="H52" s="98" t="s">
        <v>118</v>
      </c>
      <c r="I52" s="42">
        <v>520</v>
      </c>
      <c r="J52" s="42">
        <v>150</v>
      </c>
      <c r="K52" s="436"/>
      <c r="L52" s="452"/>
      <c r="M52" s="593">
        <v>1</v>
      </c>
      <c r="N52" s="125"/>
      <c r="O52" s="353">
        <f t="shared" si="0"/>
        <v>0</v>
      </c>
      <c r="P52" s="353">
        <f t="shared" si="1"/>
        <v>0</v>
      </c>
      <c r="Q52" s="373">
        <f t="shared" si="2"/>
        <v>0</v>
      </c>
      <c r="R52" s="373">
        <f t="shared" si="6"/>
        <v>0</v>
      </c>
      <c r="S52" s="483">
        <f t="shared" si="3"/>
        <v>0</v>
      </c>
      <c r="T52" s="489">
        <f t="shared" si="4"/>
        <v>0</v>
      </c>
      <c r="U52" s="468">
        <f t="shared" si="7"/>
        <v>0</v>
      </c>
      <c r="V52" s="469">
        <f t="shared" si="5"/>
        <v>0</v>
      </c>
    </row>
    <row r="53" spans="1:22" ht="13.15" thickBot="1" x14ac:dyDescent="0.4">
      <c r="A53"/>
      <c r="D53"/>
      <c r="E53"/>
      <c r="F53"/>
      <c r="G53"/>
      <c r="H53"/>
      <c r="I53"/>
      <c r="J53"/>
      <c r="L53"/>
      <c r="O53" s="255"/>
      <c r="P53" s="255"/>
      <c r="Q53" s="255"/>
      <c r="R53" s="255"/>
      <c r="S53" s="255"/>
      <c r="T53" s="491"/>
      <c r="U53" s="255"/>
      <c r="V53" s="317"/>
    </row>
    <row r="54" spans="1:22" x14ac:dyDescent="0.35">
      <c r="A54" s="102"/>
      <c r="B54" s="103"/>
      <c r="C54" s="104"/>
      <c r="D54" s="105">
        <f>SUM(D8:D52)</f>
        <v>232</v>
      </c>
      <c r="E54" s="596"/>
      <c r="F54" s="597"/>
      <c r="G54" s="597"/>
      <c r="H54" s="597"/>
      <c r="I54" s="597"/>
      <c r="J54" s="597"/>
      <c r="K54" s="597"/>
      <c r="L54" s="597"/>
      <c r="M54" s="598"/>
      <c r="N54" s="492">
        <f t="shared" ref="N54:S54" si="8">SUM(N8:N52)</f>
        <v>0</v>
      </c>
      <c r="O54" s="256">
        <f t="shared" si="8"/>
        <v>0</v>
      </c>
      <c r="P54" s="256">
        <f t="shared" si="8"/>
        <v>0</v>
      </c>
      <c r="Q54" s="256">
        <f t="shared" si="8"/>
        <v>0</v>
      </c>
      <c r="R54" s="256">
        <f t="shared" si="8"/>
        <v>0</v>
      </c>
      <c r="S54" s="361">
        <f t="shared" si="8"/>
        <v>0</v>
      </c>
      <c r="T54" s="257">
        <f>SUM(T8:T52)</f>
        <v>0</v>
      </c>
      <c r="U54" s="257">
        <f>SUM(U8:U52)</f>
        <v>0</v>
      </c>
      <c r="V54" s="257">
        <f>SUM(V8:V52)</f>
        <v>0</v>
      </c>
    </row>
  </sheetData>
  <mergeCells count="16">
    <mergeCell ref="Q5:S5"/>
    <mergeCell ref="T5:V5"/>
    <mergeCell ref="O6:O7"/>
    <mergeCell ref="B8:B11"/>
    <mergeCell ref="B15:B16"/>
    <mergeCell ref="B29:B31"/>
    <mergeCell ref="A33:A38"/>
    <mergeCell ref="A6:A7"/>
    <mergeCell ref="B6:E6"/>
    <mergeCell ref="A1:K1"/>
    <mergeCell ref="A2:K2"/>
    <mergeCell ref="A3:N3"/>
    <mergeCell ref="A4:N4"/>
    <mergeCell ref="A5:P5"/>
    <mergeCell ref="B18:B19"/>
    <mergeCell ref="B26:B28"/>
  </mergeCells>
  <pageMargins left="0" right="0" top="0.78749999999999998" bottom="0.78749999999999998" header="0.511811023622047" footer="0.511811023622047"/>
  <pageSetup paperSize="9" scale="8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6"/>
  <sheetViews>
    <sheetView topLeftCell="A19" zoomScaleNormal="100" workbookViewId="0">
      <selection activeCell="A2" sqref="A2:K2"/>
    </sheetView>
  </sheetViews>
  <sheetFormatPr defaultColWidth="11.59765625" defaultRowHeight="12.75" x14ac:dyDescent="0.35"/>
  <cols>
    <col min="1" max="1" width="8.265625" customWidth="1"/>
    <col min="2" max="2" width="19.3984375" customWidth="1"/>
    <col min="3" max="3" width="15.1328125" bestFit="1" customWidth="1"/>
    <col min="4" max="4" width="14.1328125" customWidth="1"/>
    <col min="5" max="5" width="5.265625" customWidth="1"/>
    <col min="6" max="6" width="8" customWidth="1"/>
    <col min="7" max="9" width="10.59765625" customWidth="1"/>
    <col min="10" max="10" width="6.1328125" customWidth="1"/>
    <col min="11" max="11" width="7.59765625" customWidth="1"/>
    <col min="12" max="12" width="12.265625" customWidth="1"/>
    <col min="13" max="13" width="12.73046875" customWidth="1"/>
    <col min="14" max="14" width="12.59765625" customWidth="1"/>
    <col min="15" max="16" width="14" customWidth="1"/>
    <col min="17" max="17" width="15.1328125" customWidth="1"/>
    <col min="18" max="19" width="14" customWidth="1"/>
    <col min="20" max="20" width="25.86328125" customWidth="1"/>
    <col min="21" max="21" width="9" customWidth="1"/>
    <col min="22" max="23" width="14.1328125" customWidth="1"/>
    <col min="24" max="24" width="16.265625" customWidth="1"/>
  </cols>
  <sheetData>
    <row r="1" spans="1:29" x14ac:dyDescent="0.35">
      <c r="A1" s="677" t="s">
        <v>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</row>
    <row r="2" spans="1:29" x14ac:dyDescent="0.35">
      <c r="A2" s="677" t="s">
        <v>1</v>
      </c>
      <c r="B2" s="677"/>
      <c r="C2" s="677"/>
      <c r="D2" s="677"/>
      <c r="E2" s="677"/>
      <c r="F2" s="677"/>
      <c r="G2" s="677"/>
      <c r="H2" s="677"/>
      <c r="I2" s="677"/>
      <c r="J2" s="677"/>
      <c r="K2" s="677"/>
    </row>
    <row r="3" spans="1:29" x14ac:dyDescent="0.35">
      <c r="A3" s="677"/>
      <c r="B3" s="677"/>
      <c r="C3" s="677"/>
      <c r="D3" s="677"/>
      <c r="E3" s="677"/>
      <c r="F3" s="677"/>
      <c r="G3" s="677"/>
      <c r="H3" s="677"/>
      <c r="I3" s="677"/>
      <c r="J3" s="677"/>
      <c r="K3" s="677"/>
      <c r="L3" s="677"/>
      <c r="M3" s="677"/>
      <c r="N3" s="52"/>
    </row>
    <row r="4" spans="1:29" x14ac:dyDescent="0.35">
      <c r="A4" s="677"/>
      <c r="B4" s="677"/>
      <c r="C4" s="677"/>
      <c r="D4" s="677"/>
      <c r="E4" s="677"/>
      <c r="F4" s="677"/>
      <c r="G4" s="677"/>
      <c r="H4" s="677"/>
      <c r="I4" s="677"/>
      <c r="J4" s="677"/>
      <c r="K4" s="677"/>
      <c r="L4" s="677"/>
      <c r="M4" s="677"/>
      <c r="N4" s="52"/>
    </row>
    <row r="5" spans="1:29" ht="18" customHeight="1" thickBot="1" x14ac:dyDescent="0.4">
      <c r="A5" s="678" t="s">
        <v>191</v>
      </c>
      <c r="B5" s="678"/>
      <c r="C5" s="678"/>
      <c r="D5" s="678"/>
      <c r="E5" s="678"/>
      <c r="F5" s="678"/>
      <c r="G5" s="678"/>
      <c r="H5" s="678"/>
      <c r="I5" s="678"/>
      <c r="J5" s="678"/>
      <c r="K5" s="678"/>
      <c r="L5" s="678"/>
      <c r="M5" s="678"/>
      <c r="N5" s="678"/>
      <c r="O5" s="706"/>
      <c r="P5" s="706"/>
      <c r="Q5" s="706"/>
      <c r="R5" s="495"/>
      <c r="S5" s="495"/>
      <c r="T5" s="495"/>
      <c r="U5" s="5"/>
      <c r="V5" s="5"/>
      <c r="W5" s="5"/>
      <c r="X5" s="6"/>
    </row>
    <row r="6" spans="1:29" ht="13.5" thickBot="1" x14ac:dyDescent="0.45">
      <c r="A6" s="707" t="s">
        <v>192</v>
      </c>
      <c r="B6" s="567"/>
      <c r="C6" s="567"/>
      <c r="D6" s="567"/>
      <c r="E6" s="568"/>
      <c r="F6" s="568"/>
      <c r="G6" s="568"/>
      <c r="H6" s="568"/>
      <c r="I6" s="568"/>
      <c r="J6" s="498"/>
      <c r="K6" s="499" t="s">
        <v>193</v>
      </c>
      <c r="L6" s="503" t="s">
        <v>9</v>
      </c>
      <c r="M6" s="504"/>
      <c r="N6" s="505"/>
      <c r="O6" s="708" t="s">
        <v>322</v>
      </c>
      <c r="P6" s="708"/>
      <c r="Q6" s="708"/>
      <c r="R6" s="696" t="s">
        <v>324</v>
      </c>
      <c r="S6" s="696"/>
      <c r="T6" s="696"/>
      <c r="U6" s="709" t="s">
        <v>325</v>
      </c>
      <c r="V6" s="709"/>
      <c r="W6" s="709"/>
      <c r="X6" s="709"/>
    </row>
    <row r="7" spans="1:29" x14ac:dyDescent="0.35">
      <c r="A7" s="707"/>
      <c r="B7" s="567"/>
      <c r="C7" s="567"/>
      <c r="D7" s="567"/>
      <c r="E7" s="498" t="s">
        <v>6</v>
      </c>
      <c r="F7" s="498"/>
      <c r="G7" s="498"/>
      <c r="H7" s="498"/>
      <c r="I7" s="498"/>
      <c r="J7" s="498" t="s">
        <v>194</v>
      </c>
      <c r="K7" s="501" t="s">
        <v>195</v>
      </c>
      <c r="L7" s="503" t="s">
        <v>196</v>
      </c>
      <c r="M7" s="503" t="s">
        <v>10</v>
      </c>
      <c r="N7" s="505" t="s">
        <v>197</v>
      </c>
      <c r="O7" s="506" t="s">
        <v>12</v>
      </c>
      <c r="P7" s="506"/>
      <c r="Q7" s="543" t="s">
        <v>12</v>
      </c>
      <c r="R7" s="496" t="s">
        <v>12</v>
      </c>
      <c r="S7" s="496"/>
      <c r="T7" s="496" t="s">
        <v>12</v>
      </c>
      <c r="U7" s="508" t="s">
        <v>11</v>
      </c>
      <c r="V7" s="502" t="s">
        <v>12</v>
      </c>
      <c r="W7" s="502"/>
      <c r="X7" s="502" t="s">
        <v>12</v>
      </c>
    </row>
    <row r="8" spans="1:29" ht="33.4" thickBot="1" x14ac:dyDescent="0.4">
      <c r="A8" s="707"/>
      <c r="B8" s="567" t="s">
        <v>4</v>
      </c>
      <c r="C8" s="567" t="s">
        <v>198</v>
      </c>
      <c r="D8" s="675" t="s">
        <v>340</v>
      </c>
      <c r="E8" s="498" t="s">
        <v>13</v>
      </c>
      <c r="F8" s="498" t="s">
        <v>106</v>
      </c>
      <c r="G8" s="569" t="s">
        <v>107</v>
      </c>
      <c r="H8" s="569" t="s">
        <v>108</v>
      </c>
      <c r="I8" s="569" t="s">
        <v>109</v>
      </c>
      <c r="J8" s="498" t="s">
        <v>14</v>
      </c>
      <c r="K8" s="499" t="s">
        <v>112</v>
      </c>
      <c r="L8" s="503" t="s">
        <v>10</v>
      </c>
      <c r="M8" s="504"/>
      <c r="N8" s="505" t="s">
        <v>17</v>
      </c>
      <c r="O8" s="507" t="s">
        <v>19</v>
      </c>
      <c r="P8" s="507" t="s">
        <v>10</v>
      </c>
      <c r="Q8" s="544" t="s">
        <v>20</v>
      </c>
      <c r="R8" s="497" t="s">
        <v>19</v>
      </c>
      <c r="S8" s="497" t="s">
        <v>10</v>
      </c>
      <c r="T8" s="497" t="s">
        <v>20</v>
      </c>
      <c r="U8" s="509" t="s">
        <v>199</v>
      </c>
      <c r="V8" s="510" t="s">
        <v>19</v>
      </c>
      <c r="W8" s="510" t="s">
        <v>10</v>
      </c>
      <c r="X8" s="510" t="s">
        <v>20</v>
      </c>
    </row>
    <row r="9" spans="1:29" x14ac:dyDescent="0.35">
      <c r="A9" s="513" t="s">
        <v>200</v>
      </c>
      <c r="B9" s="703"/>
      <c r="C9" s="703"/>
      <c r="D9" s="703"/>
      <c r="E9" s="703"/>
      <c r="F9" s="703"/>
      <c r="G9" s="703"/>
      <c r="H9" s="703"/>
      <c r="I9" s="703"/>
      <c r="J9" s="703"/>
      <c r="K9" s="703"/>
      <c r="L9" s="703"/>
      <c r="M9" s="703"/>
      <c r="N9" s="703"/>
      <c r="O9" s="107"/>
      <c r="P9" s="107"/>
      <c r="Q9" s="107"/>
      <c r="R9" s="528"/>
      <c r="S9" s="108"/>
      <c r="T9" s="108"/>
      <c r="U9" s="364"/>
      <c r="X9" s="109"/>
    </row>
    <row r="10" spans="1:29" x14ac:dyDescent="0.35">
      <c r="A10" s="514" t="s">
        <v>201</v>
      </c>
      <c r="B10" s="511" t="s">
        <v>114</v>
      </c>
      <c r="C10" s="511" t="s">
        <v>115</v>
      </c>
      <c r="D10" s="511" t="s">
        <v>116</v>
      </c>
      <c r="E10" s="511" t="s">
        <v>161</v>
      </c>
      <c r="F10" s="511" t="s">
        <v>117</v>
      </c>
      <c r="G10" s="511" t="s">
        <v>118</v>
      </c>
      <c r="H10" s="41">
        <v>360</v>
      </c>
      <c r="I10" s="41">
        <v>150</v>
      </c>
      <c r="J10" s="515">
        <v>10</v>
      </c>
      <c r="K10" s="110">
        <v>1</v>
      </c>
      <c r="L10" s="111"/>
      <c r="M10" s="349">
        <f>N10-L10</f>
        <v>0</v>
      </c>
      <c r="N10" s="350">
        <f>L10*1.21</f>
        <v>0</v>
      </c>
      <c r="O10" s="258">
        <f>J10*L10</f>
        <v>0</v>
      </c>
      <c r="P10" s="341">
        <f>Q10-O10</f>
        <v>0</v>
      </c>
      <c r="Q10" s="341">
        <f>O10*1.21</f>
        <v>0</v>
      </c>
      <c r="R10" s="529">
        <f>O10*2</f>
        <v>0</v>
      </c>
      <c r="S10" s="259">
        <f>T10-R10</f>
        <v>0</v>
      </c>
      <c r="T10" s="259">
        <f>R10*1.21</f>
        <v>0</v>
      </c>
      <c r="U10" s="563"/>
      <c r="V10" s="112"/>
      <c r="W10" s="112"/>
      <c r="X10" s="113"/>
    </row>
    <row r="11" spans="1:29" x14ac:dyDescent="0.35">
      <c r="A11" s="514" t="s">
        <v>202</v>
      </c>
      <c r="B11" s="511" t="s">
        <v>114</v>
      </c>
      <c r="C11" s="511" t="s">
        <v>137</v>
      </c>
      <c r="D11" s="511" t="s">
        <v>116</v>
      </c>
      <c r="E11" s="511" t="s">
        <v>161</v>
      </c>
      <c r="F11" s="511" t="s">
        <v>117</v>
      </c>
      <c r="G11" s="511" t="s">
        <v>118</v>
      </c>
      <c r="H11" s="41">
        <v>670</v>
      </c>
      <c r="I11" s="41">
        <v>150</v>
      </c>
      <c r="J11" s="515">
        <v>6</v>
      </c>
      <c r="K11" s="110">
        <v>1</v>
      </c>
      <c r="L11" s="111"/>
      <c r="M11" s="349">
        <f>N11-L11</f>
        <v>0</v>
      </c>
      <c r="N11" s="350">
        <f>L11*1.21</f>
        <v>0</v>
      </c>
      <c r="O11" s="258">
        <f>J11*L11</f>
        <v>0</v>
      </c>
      <c r="P11" s="341">
        <f t="shared" ref="P11:P13" si="0">Q11-O11</f>
        <v>0</v>
      </c>
      <c r="Q11" s="341">
        <f t="shared" ref="Q11:Q13" si="1">O11*1.21</f>
        <v>0</v>
      </c>
      <c r="R11" s="529">
        <f>O11*2</f>
        <v>0</v>
      </c>
      <c r="S11" s="259">
        <f t="shared" ref="S11:S13" si="2">T11-R11</f>
        <v>0</v>
      </c>
      <c r="T11" s="259">
        <f t="shared" ref="T11:T13" si="3">R11*1.21</f>
        <v>0</v>
      </c>
      <c r="U11" s="563"/>
      <c r="V11" s="112"/>
      <c r="W11" s="112"/>
      <c r="X11" s="113"/>
    </row>
    <row r="12" spans="1:29" x14ac:dyDescent="0.35">
      <c r="A12" s="514" t="s">
        <v>203</v>
      </c>
      <c r="B12" s="511" t="s">
        <v>114</v>
      </c>
      <c r="C12" s="511" t="s">
        <v>204</v>
      </c>
      <c r="D12" s="511" t="s">
        <v>116</v>
      </c>
      <c r="E12" s="511" t="s">
        <v>161</v>
      </c>
      <c r="F12" s="511" t="s">
        <v>117</v>
      </c>
      <c r="G12" s="511" t="s">
        <v>118</v>
      </c>
      <c r="H12" s="41">
        <v>1010</v>
      </c>
      <c r="I12" s="41">
        <v>150</v>
      </c>
      <c r="J12" s="515">
        <v>25</v>
      </c>
      <c r="K12" s="110">
        <v>1</v>
      </c>
      <c r="L12" s="111"/>
      <c r="M12" s="349">
        <f>N12-L12</f>
        <v>0</v>
      </c>
      <c r="N12" s="350">
        <f>L12*1.21</f>
        <v>0</v>
      </c>
      <c r="O12" s="258">
        <f>J12*L12</f>
        <v>0</v>
      </c>
      <c r="P12" s="341">
        <f t="shared" si="0"/>
        <v>0</v>
      </c>
      <c r="Q12" s="341">
        <f t="shared" si="1"/>
        <v>0</v>
      </c>
      <c r="R12" s="529">
        <f>O12*2</f>
        <v>0</v>
      </c>
      <c r="S12" s="259">
        <f t="shared" si="2"/>
        <v>0</v>
      </c>
      <c r="T12" s="259">
        <f t="shared" si="3"/>
        <v>0</v>
      </c>
      <c r="U12" s="563"/>
      <c r="V12" s="112"/>
      <c r="W12" s="112"/>
      <c r="X12" s="113"/>
    </row>
    <row r="13" spans="1:29" ht="13.15" thickBot="1" x14ac:dyDescent="0.4">
      <c r="A13" s="566"/>
      <c r="B13" s="512" t="s">
        <v>114</v>
      </c>
      <c r="C13" s="512" t="s">
        <v>205</v>
      </c>
      <c r="D13" s="512" t="s">
        <v>116</v>
      </c>
      <c r="E13" s="512" t="s">
        <v>161</v>
      </c>
      <c r="F13" s="512" t="s">
        <v>117</v>
      </c>
      <c r="G13" s="512" t="s">
        <v>118</v>
      </c>
      <c r="H13" s="42">
        <v>1340</v>
      </c>
      <c r="I13" s="42">
        <v>150</v>
      </c>
      <c r="J13" s="516">
        <v>3</v>
      </c>
      <c r="K13" s="114">
        <v>1</v>
      </c>
      <c r="L13" s="111"/>
      <c r="M13" s="349">
        <f>N13-L13</f>
        <v>0</v>
      </c>
      <c r="N13" s="350">
        <f>L13*1.21</f>
        <v>0</v>
      </c>
      <c r="O13" s="258">
        <f>J13*L13</f>
        <v>0</v>
      </c>
      <c r="P13" s="341">
        <f t="shared" si="0"/>
        <v>0</v>
      </c>
      <c r="Q13" s="341">
        <f t="shared" si="1"/>
        <v>0</v>
      </c>
      <c r="R13" s="289">
        <f>O13*2</f>
        <v>0</v>
      </c>
      <c r="S13" s="263">
        <f t="shared" si="2"/>
        <v>0</v>
      </c>
      <c r="T13" s="263">
        <f t="shared" si="3"/>
        <v>0</v>
      </c>
      <c r="U13" s="563"/>
      <c r="V13" s="112"/>
      <c r="W13" s="112"/>
      <c r="X13" s="113"/>
    </row>
    <row r="14" spans="1:29" x14ac:dyDescent="0.35">
      <c r="A14" s="115" t="s">
        <v>206</v>
      </c>
      <c r="B14" s="704"/>
      <c r="C14" s="704"/>
      <c r="D14" s="704"/>
      <c r="E14" s="704"/>
      <c r="F14" s="704"/>
      <c r="G14" s="704"/>
      <c r="H14" s="704"/>
      <c r="I14" s="704"/>
      <c r="J14" s="704"/>
      <c r="K14" s="704"/>
      <c r="L14" s="704"/>
      <c r="M14" s="704"/>
      <c r="N14" s="704"/>
      <c r="O14" s="253"/>
      <c r="P14" s="340"/>
      <c r="Q14" s="340"/>
      <c r="R14" s="487"/>
      <c r="S14" s="253"/>
      <c r="T14" s="254"/>
      <c r="U14" s="364"/>
      <c r="X14" s="109"/>
    </row>
    <row r="15" spans="1:29" ht="13.15" thickBot="1" x14ac:dyDescent="0.4">
      <c r="A15" s="116" t="s">
        <v>207</v>
      </c>
      <c r="B15" s="705"/>
      <c r="C15" s="705"/>
      <c r="D15" s="705"/>
      <c r="E15" s="705"/>
      <c r="F15" s="705"/>
      <c r="G15" s="705"/>
      <c r="H15" s="705"/>
      <c r="I15" s="705"/>
      <c r="J15" s="705"/>
      <c r="K15" s="705"/>
      <c r="L15" s="705"/>
      <c r="M15" s="705"/>
      <c r="N15" s="705"/>
      <c r="O15" s="468"/>
      <c r="P15" s="531"/>
      <c r="Q15" s="531"/>
      <c r="R15" s="489"/>
      <c r="S15" s="468"/>
      <c r="T15" s="469"/>
      <c r="U15" s="364"/>
      <c r="X15" s="109"/>
    </row>
    <row r="16" spans="1:29" ht="29.25" customHeight="1" thickBot="1" x14ac:dyDescent="0.4">
      <c r="A16" s="116" t="s">
        <v>208</v>
      </c>
      <c r="B16" s="520" t="s">
        <v>209</v>
      </c>
      <c r="C16" s="82" t="s">
        <v>210</v>
      </c>
      <c r="D16" s="82" t="s">
        <v>211</v>
      </c>
      <c r="E16" s="82" t="s">
        <v>161</v>
      </c>
      <c r="F16" s="82" t="s">
        <v>212</v>
      </c>
      <c r="G16" s="82" t="s">
        <v>161</v>
      </c>
      <c r="H16" s="82">
        <v>400</v>
      </c>
      <c r="I16" s="82">
        <v>120</v>
      </c>
      <c r="J16" s="521">
        <v>38</v>
      </c>
      <c r="K16" s="522">
        <v>1</v>
      </c>
      <c r="L16" s="523"/>
      <c r="M16" s="524">
        <f>N16-L16</f>
        <v>0</v>
      </c>
      <c r="N16" s="525">
        <f>L16*1.21</f>
        <v>0</v>
      </c>
      <c r="O16" s="526">
        <f>J16*L16</f>
        <v>0</v>
      </c>
      <c r="P16" s="527">
        <f>Q16-O16</f>
        <v>0</v>
      </c>
      <c r="Q16" s="527">
        <f>O16*1.21</f>
        <v>0</v>
      </c>
      <c r="R16" s="545">
        <f>O16*2</f>
        <v>0</v>
      </c>
      <c r="S16" s="532">
        <f>T16-R16</f>
        <v>0</v>
      </c>
      <c r="T16" s="533">
        <f>R16*1.21</f>
        <v>0</v>
      </c>
      <c r="U16" s="563"/>
      <c r="V16" s="112"/>
      <c r="W16" s="112"/>
      <c r="X16" s="113"/>
      <c r="Y16" s="364"/>
      <c r="Z16" s="364"/>
      <c r="AA16" s="364"/>
      <c r="AB16" s="364"/>
      <c r="AC16" s="364"/>
    </row>
    <row r="17" spans="1:24" ht="13.15" thickBot="1" x14ac:dyDescent="0.4">
      <c r="A17" s="118"/>
      <c r="B17" s="699"/>
      <c r="C17" s="699"/>
      <c r="D17" s="699"/>
      <c r="E17" s="699"/>
      <c r="F17" s="699"/>
      <c r="G17" s="699"/>
      <c r="H17" s="699"/>
      <c r="I17" s="699"/>
      <c r="J17" s="699"/>
      <c r="K17" s="699"/>
      <c r="L17" s="699"/>
      <c r="M17" s="699"/>
      <c r="N17" s="699"/>
      <c r="O17" s="264"/>
      <c r="P17" s="265"/>
      <c r="Q17" s="265"/>
      <c r="R17" s="265"/>
      <c r="S17" s="265"/>
      <c r="T17" s="265"/>
      <c r="U17" s="364"/>
      <c r="V17" s="49"/>
      <c r="W17" s="49"/>
      <c r="X17" s="119"/>
    </row>
    <row r="18" spans="1:24" x14ac:dyDescent="0.35">
      <c r="A18" s="116" t="s">
        <v>203</v>
      </c>
      <c r="B18" s="120" t="s">
        <v>22</v>
      </c>
      <c r="C18" s="94" t="s">
        <v>213</v>
      </c>
      <c r="D18" s="94" t="s">
        <v>24</v>
      </c>
      <c r="E18" s="94">
        <v>6</v>
      </c>
      <c r="F18" s="94" t="s">
        <v>25</v>
      </c>
      <c r="G18" s="94" t="s">
        <v>161</v>
      </c>
      <c r="H18" s="94" t="s">
        <v>161</v>
      </c>
      <c r="I18" s="94" t="s">
        <v>161</v>
      </c>
      <c r="J18" s="517">
        <v>4</v>
      </c>
      <c r="K18" s="121">
        <v>1</v>
      </c>
      <c r="L18" s="15"/>
      <c r="M18" s="351">
        <f>N18-L18</f>
        <v>0</v>
      </c>
      <c r="N18" s="352">
        <f>L18*1.21</f>
        <v>0</v>
      </c>
      <c r="O18" s="266"/>
      <c r="P18" s="267"/>
      <c r="Q18" s="267"/>
      <c r="R18" s="267"/>
      <c r="S18" s="267"/>
      <c r="T18" s="267"/>
      <c r="U18" s="283">
        <f>J18*16</f>
        <v>64</v>
      </c>
      <c r="V18" s="270">
        <f>U18*L18</f>
        <v>0</v>
      </c>
      <c r="W18" s="342">
        <f>X18-V18</f>
        <v>0</v>
      </c>
      <c r="X18" s="271">
        <f>V18*1.21</f>
        <v>0</v>
      </c>
    </row>
    <row r="19" spans="1:24" ht="13.15" thickBot="1" x14ac:dyDescent="0.4">
      <c r="A19" s="122"/>
      <c r="B19" s="123" t="s">
        <v>22</v>
      </c>
      <c r="C19" s="42" t="s">
        <v>214</v>
      </c>
      <c r="D19" s="42" t="s">
        <v>28</v>
      </c>
      <c r="E19" s="42">
        <v>8</v>
      </c>
      <c r="F19" s="42" t="s">
        <v>25</v>
      </c>
      <c r="G19" s="42" t="s">
        <v>161</v>
      </c>
      <c r="H19" s="42" t="s">
        <v>161</v>
      </c>
      <c r="I19" s="42" t="s">
        <v>161</v>
      </c>
      <c r="J19" s="516">
        <v>4</v>
      </c>
      <c r="K19" s="114">
        <v>1</v>
      </c>
      <c r="L19" s="124"/>
      <c r="M19" s="353">
        <f>N19-L19</f>
        <v>0</v>
      </c>
      <c r="N19" s="353">
        <f>L19*1.21</f>
        <v>0</v>
      </c>
      <c r="O19" s="268"/>
      <c r="P19" s="268"/>
      <c r="Q19" s="268"/>
      <c r="R19" s="268"/>
      <c r="S19" s="284"/>
      <c r="T19" s="284"/>
      <c r="U19" s="288">
        <f>J19*16</f>
        <v>64</v>
      </c>
      <c r="V19" s="285">
        <f>U19*L19</f>
        <v>0</v>
      </c>
      <c r="W19" s="373">
        <f>X19-V19</f>
        <v>0</v>
      </c>
      <c r="X19" s="272">
        <f>V19*1.21</f>
        <v>0</v>
      </c>
    </row>
    <row r="20" spans="1:24" ht="13.15" thickBot="1" x14ac:dyDescent="0.4">
      <c r="A20" s="127" t="s">
        <v>215</v>
      </c>
      <c r="B20" s="700"/>
      <c r="C20" s="700"/>
      <c r="D20" s="700"/>
      <c r="E20" s="700"/>
      <c r="F20" s="700"/>
      <c r="G20" s="700"/>
      <c r="H20" s="700"/>
      <c r="I20" s="700"/>
      <c r="J20" s="700"/>
      <c r="K20" s="700"/>
      <c r="L20" s="700"/>
      <c r="M20" s="700"/>
      <c r="N20" s="700"/>
      <c r="O20" s="264"/>
      <c r="P20" s="265"/>
      <c r="Q20" s="264"/>
      <c r="R20" s="264"/>
      <c r="S20" s="264"/>
      <c r="T20" s="274"/>
      <c r="U20" s="364"/>
      <c r="V20" s="273"/>
      <c r="W20" s="273"/>
      <c r="X20" s="274"/>
    </row>
    <row r="21" spans="1:24" x14ac:dyDescent="0.35">
      <c r="A21" s="549" t="s">
        <v>201</v>
      </c>
      <c r="B21" s="120" t="s">
        <v>114</v>
      </c>
      <c r="C21" s="94" t="s">
        <v>187</v>
      </c>
      <c r="D21" s="94" t="s">
        <v>116</v>
      </c>
      <c r="E21" s="94" t="s">
        <v>161</v>
      </c>
      <c r="F21" s="94" t="s">
        <v>117</v>
      </c>
      <c r="G21" s="94" t="s">
        <v>118</v>
      </c>
      <c r="H21" s="94">
        <v>210</v>
      </c>
      <c r="I21" s="94">
        <v>150</v>
      </c>
      <c r="J21" s="517">
        <v>2</v>
      </c>
      <c r="K21" s="121">
        <v>1</v>
      </c>
      <c r="L21" s="535"/>
      <c r="M21" s="345">
        <f t="shared" ref="M21:M30" si="4">N21-L21</f>
        <v>0</v>
      </c>
      <c r="N21" s="352">
        <f t="shared" ref="N21:N30" si="5">L21*1.21</f>
        <v>0</v>
      </c>
      <c r="O21" s="536">
        <f>J21*L21</f>
        <v>0</v>
      </c>
      <c r="P21" s="537">
        <f t="shared" ref="P21:P30" si="6">Q21-O21</f>
        <v>0</v>
      </c>
      <c r="Q21" s="537">
        <f>O21*1.21</f>
        <v>0</v>
      </c>
      <c r="R21" s="546">
        <f t="shared" ref="R21:R30" si="7">O21*2</f>
        <v>0</v>
      </c>
      <c r="S21" s="538">
        <f t="shared" ref="S21:S30" si="8">T21-R21</f>
        <v>0</v>
      </c>
      <c r="T21" s="539">
        <f>R21*1.21</f>
        <v>0</v>
      </c>
      <c r="U21" s="364"/>
      <c r="V21" s="273"/>
      <c r="W21" s="273"/>
      <c r="X21" s="274"/>
    </row>
    <row r="22" spans="1:24" x14ac:dyDescent="0.35">
      <c r="A22" s="550" t="s">
        <v>216</v>
      </c>
      <c r="B22" s="552" t="s">
        <v>114</v>
      </c>
      <c r="C22" s="41" t="s">
        <v>187</v>
      </c>
      <c r="D22" s="41" t="s">
        <v>116</v>
      </c>
      <c r="E22" s="41" t="s">
        <v>161</v>
      </c>
      <c r="F22" s="41" t="s">
        <v>117</v>
      </c>
      <c r="G22" s="41" t="s">
        <v>118</v>
      </c>
      <c r="H22" s="41">
        <v>210</v>
      </c>
      <c r="I22" s="41">
        <v>150</v>
      </c>
      <c r="J22" s="515">
        <v>1</v>
      </c>
      <c r="K22" s="110">
        <v>1</v>
      </c>
      <c r="L22" s="111"/>
      <c r="M22" s="354">
        <f t="shared" si="4"/>
        <v>0</v>
      </c>
      <c r="N22" s="355">
        <f t="shared" si="5"/>
        <v>0</v>
      </c>
      <c r="O22" s="269">
        <f t="shared" ref="O22:O30" si="9">J22*L22</f>
        <v>0</v>
      </c>
      <c r="P22" s="341">
        <f t="shared" si="6"/>
        <v>0</v>
      </c>
      <c r="Q22" s="341">
        <f t="shared" ref="Q22:Q30" si="10">O22*1.21</f>
        <v>0</v>
      </c>
      <c r="R22" s="547">
        <f t="shared" si="7"/>
        <v>0</v>
      </c>
      <c r="S22" s="530">
        <f t="shared" si="8"/>
        <v>0</v>
      </c>
      <c r="T22" s="534">
        <f t="shared" ref="T22:T30" si="11">R22*1.21</f>
        <v>0</v>
      </c>
      <c r="U22" s="364"/>
      <c r="V22" s="273"/>
      <c r="W22" s="273"/>
      <c r="X22" s="274"/>
    </row>
    <row r="23" spans="1:24" x14ac:dyDescent="0.35">
      <c r="A23" s="550"/>
      <c r="B23" s="552" t="s">
        <v>114</v>
      </c>
      <c r="C23" s="41" t="s">
        <v>217</v>
      </c>
      <c r="D23" s="41" t="s">
        <v>116</v>
      </c>
      <c r="E23" s="41" t="s">
        <v>161</v>
      </c>
      <c r="F23" s="41" t="s">
        <v>117</v>
      </c>
      <c r="G23" s="41" t="s">
        <v>118</v>
      </c>
      <c r="H23" s="41">
        <v>700</v>
      </c>
      <c r="I23" s="41">
        <v>250</v>
      </c>
      <c r="J23" s="515">
        <v>5</v>
      </c>
      <c r="K23" s="110">
        <v>1</v>
      </c>
      <c r="L23" s="111"/>
      <c r="M23" s="354">
        <f t="shared" si="4"/>
        <v>0</v>
      </c>
      <c r="N23" s="355">
        <f t="shared" si="5"/>
        <v>0</v>
      </c>
      <c r="O23" s="269">
        <f t="shared" si="9"/>
        <v>0</v>
      </c>
      <c r="P23" s="341">
        <f t="shared" si="6"/>
        <v>0</v>
      </c>
      <c r="Q23" s="341">
        <f t="shared" si="10"/>
        <v>0</v>
      </c>
      <c r="R23" s="547">
        <f t="shared" si="7"/>
        <v>0</v>
      </c>
      <c r="S23" s="530">
        <f t="shared" si="8"/>
        <v>0</v>
      </c>
      <c r="T23" s="534">
        <f t="shared" si="11"/>
        <v>0</v>
      </c>
      <c r="U23" s="364"/>
      <c r="V23" s="273"/>
      <c r="W23" s="273"/>
      <c r="X23" s="274"/>
    </row>
    <row r="24" spans="1:24" x14ac:dyDescent="0.35">
      <c r="A24" s="550"/>
      <c r="B24" s="552" t="s">
        <v>114</v>
      </c>
      <c r="C24" s="41" t="s">
        <v>217</v>
      </c>
      <c r="D24" s="41" t="s">
        <v>116</v>
      </c>
      <c r="E24" s="41" t="s">
        <v>161</v>
      </c>
      <c r="F24" s="41" t="s">
        <v>117</v>
      </c>
      <c r="G24" s="41" t="s">
        <v>118</v>
      </c>
      <c r="H24" s="41">
        <v>700</v>
      </c>
      <c r="I24" s="41">
        <v>250</v>
      </c>
      <c r="J24" s="515">
        <v>4</v>
      </c>
      <c r="K24" s="110">
        <v>1</v>
      </c>
      <c r="L24" s="111"/>
      <c r="M24" s="354">
        <f t="shared" si="4"/>
        <v>0</v>
      </c>
      <c r="N24" s="355">
        <f t="shared" si="5"/>
        <v>0</v>
      </c>
      <c r="O24" s="269">
        <f t="shared" si="9"/>
        <v>0</v>
      </c>
      <c r="P24" s="341">
        <f t="shared" si="6"/>
        <v>0</v>
      </c>
      <c r="Q24" s="341">
        <f t="shared" si="10"/>
        <v>0</v>
      </c>
      <c r="R24" s="547">
        <f t="shared" si="7"/>
        <v>0</v>
      </c>
      <c r="S24" s="530">
        <f t="shared" si="8"/>
        <v>0</v>
      </c>
      <c r="T24" s="534">
        <f t="shared" si="11"/>
        <v>0</v>
      </c>
      <c r="U24" s="364"/>
      <c r="V24" s="273"/>
      <c r="W24" s="273"/>
      <c r="X24" s="274"/>
    </row>
    <row r="25" spans="1:24" x14ac:dyDescent="0.35">
      <c r="A25" s="550"/>
      <c r="B25" s="552" t="s">
        <v>114</v>
      </c>
      <c r="C25" s="41" t="s">
        <v>217</v>
      </c>
      <c r="D25" s="41" t="s">
        <v>116</v>
      </c>
      <c r="E25" s="41" t="s">
        <v>161</v>
      </c>
      <c r="F25" s="41" t="s">
        <v>117</v>
      </c>
      <c r="G25" s="41" t="s">
        <v>118</v>
      </c>
      <c r="H25" s="41">
        <v>700</v>
      </c>
      <c r="I25" s="41">
        <v>250</v>
      </c>
      <c r="J25" s="515">
        <v>1</v>
      </c>
      <c r="K25" s="110">
        <v>1</v>
      </c>
      <c r="L25" s="111"/>
      <c r="M25" s="354">
        <f t="shared" si="4"/>
        <v>0</v>
      </c>
      <c r="N25" s="355">
        <f t="shared" si="5"/>
        <v>0</v>
      </c>
      <c r="O25" s="269">
        <f t="shared" si="9"/>
        <v>0</v>
      </c>
      <c r="P25" s="341">
        <f t="shared" si="6"/>
        <v>0</v>
      </c>
      <c r="Q25" s="341">
        <f t="shared" si="10"/>
        <v>0</v>
      </c>
      <c r="R25" s="547">
        <f t="shared" si="7"/>
        <v>0</v>
      </c>
      <c r="S25" s="530">
        <f t="shared" si="8"/>
        <v>0</v>
      </c>
      <c r="T25" s="534">
        <f t="shared" si="11"/>
        <v>0</v>
      </c>
      <c r="U25" s="364"/>
      <c r="V25" s="273"/>
      <c r="W25" s="273"/>
      <c r="X25" s="274"/>
    </row>
    <row r="26" spans="1:24" x14ac:dyDescent="0.35">
      <c r="A26" s="550"/>
      <c r="B26" s="552" t="s">
        <v>114</v>
      </c>
      <c r="C26" s="41" t="s">
        <v>190</v>
      </c>
      <c r="D26" s="41" t="s">
        <v>116</v>
      </c>
      <c r="E26" s="41" t="s">
        <v>161</v>
      </c>
      <c r="F26" s="41" t="s">
        <v>117</v>
      </c>
      <c r="G26" s="41" t="s">
        <v>118</v>
      </c>
      <c r="H26" s="41">
        <v>520</v>
      </c>
      <c r="I26" s="41">
        <v>150</v>
      </c>
      <c r="J26" s="515">
        <v>2</v>
      </c>
      <c r="K26" s="110">
        <v>1</v>
      </c>
      <c r="L26" s="111"/>
      <c r="M26" s="354">
        <f t="shared" si="4"/>
        <v>0</v>
      </c>
      <c r="N26" s="355">
        <f t="shared" si="5"/>
        <v>0</v>
      </c>
      <c r="O26" s="269">
        <f t="shared" si="9"/>
        <v>0</v>
      </c>
      <c r="P26" s="341">
        <f t="shared" si="6"/>
        <v>0</v>
      </c>
      <c r="Q26" s="341">
        <f t="shared" si="10"/>
        <v>0</v>
      </c>
      <c r="R26" s="547">
        <f t="shared" si="7"/>
        <v>0</v>
      </c>
      <c r="S26" s="530">
        <f t="shared" si="8"/>
        <v>0</v>
      </c>
      <c r="T26" s="534">
        <f t="shared" si="11"/>
        <v>0</v>
      </c>
      <c r="U26" s="364"/>
      <c r="V26" s="273"/>
      <c r="W26" s="273"/>
      <c r="X26" s="274"/>
    </row>
    <row r="27" spans="1:24" x14ac:dyDescent="0.35">
      <c r="A27" s="550"/>
      <c r="B27" s="552" t="s">
        <v>114</v>
      </c>
      <c r="C27" s="41" t="s">
        <v>190</v>
      </c>
      <c r="D27" s="41" t="s">
        <v>116</v>
      </c>
      <c r="E27" s="41" t="s">
        <v>161</v>
      </c>
      <c r="F27" s="41" t="s">
        <v>117</v>
      </c>
      <c r="G27" s="41" t="s">
        <v>118</v>
      </c>
      <c r="H27" s="41">
        <v>520</v>
      </c>
      <c r="I27" s="41">
        <v>150</v>
      </c>
      <c r="J27" s="515">
        <v>2</v>
      </c>
      <c r="K27" s="110">
        <v>1</v>
      </c>
      <c r="L27" s="111"/>
      <c r="M27" s="354">
        <f t="shared" si="4"/>
        <v>0</v>
      </c>
      <c r="N27" s="355">
        <f t="shared" si="5"/>
        <v>0</v>
      </c>
      <c r="O27" s="269">
        <f t="shared" si="9"/>
        <v>0</v>
      </c>
      <c r="P27" s="341">
        <f t="shared" si="6"/>
        <v>0</v>
      </c>
      <c r="Q27" s="341">
        <f t="shared" si="10"/>
        <v>0</v>
      </c>
      <c r="R27" s="547">
        <f t="shared" si="7"/>
        <v>0</v>
      </c>
      <c r="S27" s="530">
        <f t="shared" si="8"/>
        <v>0</v>
      </c>
      <c r="T27" s="534">
        <f t="shared" si="11"/>
        <v>0</v>
      </c>
      <c r="U27" s="364"/>
      <c r="V27" s="273"/>
      <c r="W27" s="273"/>
      <c r="X27" s="274"/>
    </row>
    <row r="28" spans="1:24" x14ac:dyDescent="0.35">
      <c r="A28" s="550"/>
      <c r="B28" s="552" t="s">
        <v>114</v>
      </c>
      <c r="C28" s="41" t="s">
        <v>190</v>
      </c>
      <c r="D28" s="41" t="s">
        <v>116</v>
      </c>
      <c r="E28" s="41" t="s">
        <v>161</v>
      </c>
      <c r="F28" s="41" t="s">
        <v>117</v>
      </c>
      <c r="G28" s="41" t="s">
        <v>118</v>
      </c>
      <c r="H28" s="41">
        <v>520</v>
      </c>
      <c r="I28" s="41">
        <v>150</v>
      </c>
      <c r="J28" s="515">
        <v>2</v>
      </c>
      <c r="K28" s="110">
        <v>1</v>
      </c>
      <c r="L28" s="111"/>
      <c r="M28" s="354">
        <f t="shared" si="4"/>
        <v>0</v>
      </c>
      <c r="N28" s="355">
        <f t="shared" si="5"/>
        <v>0</v>
      </c>
      <c r="O28" s="269">
        <f t="shared" si="9"/>
        <v>0</v>
      </c>
      <c r="P28" s="341">
        <f t="shared" si="6"/>
        <v>0</v>
      </c>
      <c r="Q28" s="341">
        <f t="shared" si="10"/>
        <v>0</v>
      </c>
      <c r="R28" s="547">
        <f t="shared" si="7"/>
        <v>0</v>
      </c>
      <c r="S28" s="530">
        <f t="shared" si="8"/>
        <v>0</v>
      </c>
      <c r="T28" s="534">
        <f t="shared" si="11"/>
        <v>0</v>
      </c>
      <c r="U28" s="364"/>
      <c r="V28" s="273"/>
      <c r="W28" s="273"/>
      <c r="X28" s="274"/>
    </row>
    <row r="29" spans="1:24" x14ac:dyDescent="0.35">
      <c r="A29" s="550"/>
      <c r="B29" s="552" t="s">
        <v>114</v>
      </c>
      <c r="C29" s="41" t="s">
        <v>133</v>
      </c>
      <c r="D29" s="41" t="s">
        <v>116</v>
      </c>
      <c r="E29" s="41" t="s">
        <v>161</v>
      </c>
      <c r="F29" s="41" t="s">
        <v>117</v>
      </c>
      <c r="G29" s="41" t="s">
        <v>118</v>
      </c>
      <c r="H29" s="41">
        <v>1000</v>
      </c>
      <c r="I29" s="41">
        <v>250</v>
      </c>
      <c r="J29" s="515">
        <v>3</v>
      </c>
      <c r="K29" s="110">
        <v>1</v>
      </c>
      <c r="L29" s="111"/>
      <c r="M29" s="354">
        <f t="shared" si="4"/>
        <v>0</v>
      </c>
      <c r="N29" s="355">
        <f t="shared" si="5"/>
        <v>0</v>
      </c>
      <c r="O29" s="269">
        <f t="shared" si="9"/>
        <v>0</v>
      </c>
      <c r="P29" s="341">
        <f t="shared" si="6"/>
        <v>0</v>
      </c>
      <c r="Q29" s="341">
        <f t="shared" si="10"/>
        <v>0</v>
      </c>
      <c r="R29" s="547">
        <f t="shared" si="7"/>
        <v>0</v>
      </c>
      <c r="S29" s="530">
        <f t="shared" si="8"/>
        <v>0</v>
      </c>
      <c r="T29" s="534">
        <f t="shared" si="11"/>
        <v>0</v>
      </c>
      <c r="U29" s="364"/>
      <c r="V29" s="273"/>
      <c r="W29" s="273"/>
      <c r="X29" s="274"/>
    </row>
    <row r="30" spans="1:24" ht="13.15" thickBot="1" x14ac:dyDescent="0.4">
      <c r="A30" s="551"/>
      <c r="B30" s="123" t="s">
        <v>114</v>
      </c>
      <c r="C30" s="42" t="s">
        <v>133</v>
      </c>
      <c r="D30" s="42" t="s">
        <v>116</v>
      </c>
      <c r="E30" s="42" t="s">
        <v>161</v>
      </c>
      <c r="F30" s="42" t="s">
        <v>117</v>
      </c>
      <c r="G30" s="42" t="s">
        <v>118</v>
      </c>
      <c r="H30" s="42">
        <v>1000</v>
      </c>
      <c r="I30" s="42">
        <v>250</v>
      </c>
      <c r="J30" s="516">
        <v>7</v>
      </c>
      <c r="K30" s="114">
        <v>1</v>
      </c>
      <c r="L30" s="117"/>
      <c r="M30" s="353">
        <f t="shared" si="4"/>
        <v>0</v>
      </c>
      <c r="N30" s="353">
        <f t="shared" si="5"/>
        <v>0</v>
      </c>
      <c r="O30" s="262">
        <f t="shared" si="9"/>
        <v>0</v>
      </c>
      <c r="P30" s="540">
        <f t="shared" si="6"/>
        <v>0</v>
      </c>
      <c r="Q30" s="540">
        <f t="shared" si="10"/>
        <v>0</v>
      </c>
      <c r="R30" s="548">
        <f t="shared" si="7"/>
        <v>0</v>
      </c>
      <c r="S30" s="541">
        <f t="shared" si="8"/>
        <v>0</v>
      </c>
      <c r="T30" s="542">
        <f t="shared" si="11"/>
        <v>0</v>
      </c>
      <c r="U30" s="364"/>
      <c r="V30" s="273"/>
      <c r="W30" s="273"/>
      <c r="X30" s="274"/>
    </row>
    <row r="31" spans="1:24" x14ac:dyDescent="0.35">
      <c r="A31" s="554" t="s">
        <v>215</v>
      </c>
      <c r="B31" s="701"/>
      <c r="C31" s="701"/>
      <c r="D31" s="701"/>
      <c r="E31" s="701"/>
      <c r="F31" s="701"/>
      <c r="G31" s="701"/>
      <c r="H31" s="701"/>
      <c r="I31" s="701"/>
      <c r="J31" s="701"/>
      <c r="K31" s="701"/>
      <c r="L31" s="701"/>
      <c r="M31" s="701"/>
      <c r="N31" s="701"/>
      <c r="O31" s="129"/>
      <c r="P31" s="129"/>
      <c r="Q31" s="129"/>
      <c r="R31" s="129"/>
      <c r="S31" s="129"/>
      <c r="T31" s="129"/>
      <c r="U31" s="561"/>
      <c r="V31" s="275"/>
      <c r="W31" s="275"/>
      <c r="X31" s="276"/>
    </row>
    <row r="32" spans="1:24" x14ac:dyDescent="0.35">
      <c r="A32" s="550" t="s">
        <v>207</v>
      </c>
      <c r="B32" s="552" t="s">
        <v>22</v>
      </c>
      <c r="C32" s="41" t="s">
        <v>42</v>
      </c>
      <c r="D32" s="41" t="s">
        <v>24</v>
      </c>
      <c r="E32" s="41">
        <v>3</v>
      </c>
      <c r="F32" s="41" t="s">
        <v>25</v>
      </c>
      <c r="G32" s="41" t="s">
        <v>161</v>
      </c>
      <c r="H32" s="41" t="s">
        <v>161</v>
      </c>
      <c r="I32" s="41" t="s">
        <v>161</v>
      </c>
      <c r="J32" s="515">
        <v>1</v>
      </c>
      <c r="K32" s="110">
        <v>1</v>
      </c>
      <c r="L32" s="128"/>
      <c r="M32" s="355">
        <f t="shared" ref="M32:M38" si="12">N32-L32</f>
        <v>0</v>
      </c>
      <c r="N32" s="354">
        <f t="shared" ref="N32:N38" si="13">L32*1.21</f>
        <v>0</v>
      </c>
      <c r="O32" s="131"/>
      <c r="P32" s="130"/>
      <c r="Q32" s="130"/>
      <c r="R32" s="130"/>
      <c r="S32" s="130"/>
      <c r="T32" s="130"/>
      <c r="U32" s="286">
        <f t="shared" ref="U32:U38" si="14">J32*16</f>
        <v>16</v>
      </c>
      <c r="V32" s="287">
        <f t="shared" ref="V32:V38" si="15">U32*L32</f>
        <v>0</v>
      </c>
      <c r="W32" s="277">
        <f t="shared" ref="W32:W38" si="16">X32-V32</f>
        <v>0</v>
      </c>
      <c r="X32" s="280">
        <f>V32*1.21</f>
        <v>0</v>
      </c>
    </row>
    <row r="33" spans="1:26" x14ac:dyDescent="0.35">
      <c r="A33" s="550"/>
      <c r="B33" s="552" t="s">
        <v>22</v>
      </c>
      <c r="C33" s="41" t="s">
        <v>41</v>
      </c>
      <c r="D33" s="41" t="s">
        <v>24</v>
      </c>
      <c r="E33" s="41">
        <v>6</v>
      </c>
      <c r="F33" s="41" t="s">
        <v>25</v>
      </c>
      <c r="G33" s="41" t="s">
        <v>161</v>
      </c>
      <c r="H33" s="41" t="s">
        <v>161</v>
      </c>
      <c r="I33" s="41" t="s">
        <v>161</v>
      </c>
      <c r="J33" s="515">
        <v>3</v>
      </c>
      <c r="K33" s="110">
        <v>1</v>
      </c>
      <c r="L33" s="128"/>
      <c r="M33" s="355">
        <f t="shared" si="12"/>
        <v>0</v>
      </c>
      <c r="N33" s="354">
        <f t="shared" si="13"/>
        <v>0</v>
      </c>
      <c r="O33" s="131"/>
      <c r="P33" s="130"/>
      <c r="Q33" s="130"/>
      <c r="R33" s="130"/>
      <c r="S33" s="130"/>
      <c r="T33" s="130"/>
      <c r="U33" s="286">
        <f t="shared" si="14"/>
        <v>48</v>
      </c>
      <c r="V33" s="287">
        <f t="shared" si="15"/>
        <v>0</v>
      </c>
      <c r="W33" s="277">
        <f t="shared" si="16"/>
        <v>0</v>
      </c>
      <c r="X33" s="280">
        <f t="shared" ref="X33:X38" si="17">V33*1.21</f>
        <v>0</v>
      </c>
    </row>
    <row r="34" spans="1:26" x14ac:dyDescent="0.35">
      <c r="A34" s="550" t="s">
        <v>218</v>
      </c>
      <c r="B34" s="552" t="s">
        <v>22</v>
      </c>
      <c r="C34" s="41" t="s">
        <v>219</v>
      </c>
      <c r="D34" s="41" t="s">
        <v>24</v>
      </c>
      <c r="E34" s="41">
        <v>6</v>
      </c>
      <c r="F34" s="41" t="s">
        <v>25</v>
      </c>
      <c r="G34" s="41" t="s">
        <v>161</v>
      </c>
      <c r="H34" s="41" t="s">
        <v>161</v>
      </c>
      <c r="I34" s="41" t="s">
        <v>161</v>
      </c>
      <c r="J34" s="515">
        <v>2</v>
      </c>
      <c r="K34" s="110">
        <v>1</v>
      </c>
      <c r="L34" s="128"/>
      <c r="M34" s="355">
        <f t="shared" si="12"/>
        <v>0</v>
      </c>
      <c r="N34" s="354">
        <f t="shared" si="13"/>
        <v>0</v>
      </c>
      <c r="O34" s="131"/>
      <c r="P34" s="130"/>
      <c r="Q34" s="130"/>
      <c r="R34" s="130"/>
      <c r="S34" s="130"/>
      <c r="T34" s="130"/>
      <c r="U34" s="286">
        <f t="shared" si="14"/>
        <v>32</v>
      </c>
      <c r="V34" s="287">
        <f t="shared" si="15"/>
        <v>0</v>
      </c>
      <c r="W34" s="277">
        <f t="shared" si="16"/>
        <v>0</v>
      </c>
      <c r="X34" s="280">
        <f t="shared" si="17"/>
        <v>0</v>
      </c>
    </row>
    <row r="35" spans="1:26" x14ac:dyDescent="0.35">
      <c r="A35" s="550" t="s">
        <v>216</v>
      </c>
      <c r="B35" s="552" t="s">
        <v>22</v>
      </c>
      <c r="C35" s="41" t="s">
        <v>47</v>
      </c>
      <c r="D35" s="41" t="s">
        <v>24</v>
      </c>
      <c r="E35" s="41">
        <v>6</v>
      </c>
      <c r="F35" s="41" t="s">
        <v>25</v>
      </c>
      <c r="G35" s="41" t="s">
        <v>161</v>
      </c>
      <c r="H35" s="41" t="s">
        <v>161</v>
      </c>
      <c r="I35" s="41" t="s">
        <v>161</v>
      </c>
      <c r="J35" s="515">
        <v>1</v>
      </c>
      <c r="K35" s="110">
        <v>1</v>
      </c>
      <c r="L35" s="128"/>
      <c r="M35" s="355">
        <f t="shared" si="12"/>
        <v>0</v>
      </c>
      <c r="N35" s="354">
        <f t="shared" si="13"/>
        <v>0</v>
      </c>
      <c r="O35" s="131"/>
      <c r="P35" s="130"/>
      <c r="Q35" s="130"/>
      <c r="R35" s="130"/>
      <c r="S35" s="130"/>
      <c r="T35" s="130"/>
      <c r="U35" s="286">
        <f t="shared" si="14"/>
        <v>16</v>
      </c>
      <c r="V35" s="287">
        <f t="shared" si="15"/>
        <v>0</v>
      </c>
      <c r="W35" s="277">
        <f t="shared" si="16"/>
        <v>0</v>
      </c>
      <c r="X35" s="280">
        <f t="shared" si="17"/>
        <v>0</v>
      </c>
    </row>
    <row r="36" spans="1:26" x14ac:dyDescent="0.35">
      <c r="A36" s="550"/>
      <c r="B36" s="552" t="s">
        <v>22</v>
      </c>
      <c r="C36" s="41" t="s">
        <v>220</v>
      </c>
      <c r="D36" s="41" t="s">
        <v>73</v>
      </c>
      <c r="E36" s="41">
        <v>6</v>
      </c>
      <c r="F36" s="41" t="s">
        <v>25</v>
      </c>
      <c r="G36" s="41" t="s">
        <v>161</v>
      </c>
      <c r="H36" s="41" t="s">
        <v>161</v>
      </c>
      <c r="I36" s="41" t="s">
        <v>161</v>
      </c>
      <c r="J36" s="515">
        <v>2</v>
      </c>
      <c r="K36" s="110">
        <v>1</v>
      </c>
      <c r="L36" s="128"/>
      <c r="M36" s="355">
        <f t="shared" si="12"/>
        <v>0</v>
      </c>
      <c r="N36" s="354">
        <f t="shared" si="13"/>
        <v>0</v>
      </c>
      <c r="O36" s="131"/>
      <c r="P36" s="130"/>
      <c r="Q36" s="130"/>
      <c r="R36" s="130"/>
      <c r="S36" s="130"/>
      <c r="T36" s="130"/>
      <c r="U36" s="286">
        <f t="shared" si="14"/>
        <v>32</v>
      </c>
      <c r="V36" s="287">
        <f t="shared" si="15"/>
        <v>0</v>
      </c>
      <c r="W36" s="277">
        <f t="shared" si="16"/>
        <v>0</v>
      </c>
      <c r="X36" s="280">
        <f t="shared" si="17"/>
        <v>0</v>
      </c>
    </row>
    <row r="37" spans="1:26" x14ac:dyDescent="0.35">
      <c r="A37" s="550"/>
      <c r="B37" s="552" t="s">
        <v>22</v>
      </c>
      <c r="C37" s="41" t="s">
        <v>92</v>
      </c>
      <c r="D37" s="41" t="s">
        <v>73</v>
      </c>
      <c r="E37" s="41">
        <v>3</v>
      </c>
      <c r="F37" s="41" t="s">
        <v>25</v>
      </c>
      <c r="G37" s="41" t="s">
        <v>161</v>
      </c>
      <c r="H37" s="41" t="s">
        <v>161</v>
      </c>
      <c r="I37" s="41" t="s">
        <v>161</v>
      </c>
      <c r="J37" s="515">
        <v>1</v>
      </c>
      <c r="K37" s="110">
        <v>1</v>
      </c>
      <c r="L37" s="128"/>
      <c r="M37" s="355">
        <f t="shared" si="12"/>
        <v>0</v>
      </c>
      <c r="N37" s="354">
        <f t="shared" si="13"/>
        <v>0</v>
      </c>
      <c r="O37" s="131"/>
      <c r="P37" s="130"/>
      <c r="Q37" s="130"/>
      <c r="R37" s="130"/>
      <c r="S37" s="130"/>
      <c r="T37" s="130"/>
      <c r="U37" s="286">
        <f t="shared" si="14"/>
        <v>16</v>
      </c>
      <c r="V37" s="287">
        <f t="shared" si="15"/>
        <v>0</v>
      </c>
      <c r="W37" s="277">
        <f t="shared" si="16"/>
        <v>0</v>
      </c>
      <c r="X37" s="280">
        <f t="shared" si="17"/>
        <v>0</v>
      </c>
    </row>
    <row r="38" spans="1:26" ht="13.15" thickBot="1" x14ac:dyDescent="0.4">
      <c r="A38" s="551"/>
      <c r="B38" s="123" t="s">
        <v>22</v>
      </c>
      <c r="C38" s="42" t="s">
        <v>47</v>
      </c>
      <c r="D38" s="42" t="s">
        <v>73</v>
      </c>
      <c r="E38" s="42">
        <v>6</v>
      </c>
      <c r="F38" s="42" t="s">
        <v>25</v>
      </c>
      <c r="G38" s="42" t="s">
        <v>161</v>
      </c>
      <c r="H38" s="42" t="s">
        <v>161</v>
      </c>
      <c r="I38" s="42" t="s">
        <v>161</v>
      </c>
      <c r="J38" s="516">
        <v>4</v>
      </c>
      <c r="K38" s="114">
        <v>1</v>
      </c>
      <c r="L38" s="125"/>
      <c r="M38" s="353">
        <f t="shared" si="12"/>
        <v>0</v>
      </c>
      <c r="N38" s="357">
        <f t="shared" si="13"/>
        <v>0</v>
      </c>
      <c r="O38" s="126"/>
      <c r="P38" s="134"/>
      <c r="Q38" s="134"/>
      <c r="R38" s="134"/>
      <c r="S38" s="134"/>
      <c r="T38" s="134"/>
      <c r="U38" s="288">
        <f t="shared" si="14"/>
        <v>64</v>
      </c>
      <c r="V38" s="555">
        <f t="shared" si="15"/>
        <v>0</v>
      </c>
      <c r="W38" s="373">
        <f t="shared" si="16"/>
        <v>0</v>
      </c>
      <c r="X38" s="272">
        <f t="shared" si="17"/>
        <v>0</v>
      </c>
    </row>
    <row r="39" spans="1:26" ht="13.15" thickBot="1" x14ac:dyDescent="0.4">
      <c r="A39" s="549"/>
      <c r="B39" s="698"/>
      <c r="C39" s="698"/>
      <c r="D39" s="698"/>
      <c r="E39" s="698"/>
      <c r="F39" s="698"/>
      <c r="G39" s="698"/>
      <c r="H39" s="698"/>
      <c r="I39" s="698"/>
      <c r="J39" s="698"/>
      <c r="K39" s="698"/>
      <c r="L39" s="698"/>
      <c r="M39" s="698"/>
      <c r="N39" s="698"/>
      <c r="O39" s="556"/>
      <c r="P39" s="557"/>
      <c r="Q39" s="557"/>
      <c r="R39" s="557"/>
      <c r="S39" s="557"/>
      <c r="T39" s="557"/>
      <c r="U39" s="562"/>
      <c r="V39" s="273"/>
      <c r="W39" s="264"/>
      <c r="X39" s="264"/>
    </row>
    <row r="40" spans="1:26" x14ac:dyDescent="0.35">
      <c r="A40" s="550" t="s">
        <v>221</v>
      </c>
      <c r="B40" s="120" t="s">
        <v>159</v>
      </c>
      <c r="C40" s="94" t="s">
        <v>160</v>
      </c>
      <c r="D40" s="94" t="s">
        <v>222</v>
      </c>
      <c r="E40" s="94" t="s">
        <v>161</v>
      </c>
      <c r="F40" s="94" t="s">
        <v>25</v>
      </c>
      <c r="G40" s="94" t="s">
        <v>161</v>
      </c>
      <c r="H40" s="94" t="s">
        <v>161</v>
      </c>
      <c r="I40" s="94" t="s">
        <v>161</v>
      </c>
      <c r="J40" s="517">
        <v>4</v>
      </c>
      <c r="K40" s="121">
        <v>1</v>
      </c>
      <c r="L40" s="15"/>
      <c r="M40" s="345">
        <f>N40-L40</f>
        <v>0</v>
      </c>
      <c r="N40" s="346">
        <f>L40*1.21</f>
        <v>0</v>
      </c>
      <c r="O40" s="129"/>
      <c r="P40" s="133"/>
      <c r="Q40" s="133"/>
      <c r="R40" s="133"/>
      <c r="S40" s="133"/>
      <c r="T40" s="133"/>
      <c r="U40" s="283">
        <f>J40*16</f>
        <v>64</v>
      </c>
      <c r="V40" s="558">
        <f>U40*L40</f>
        <v>0</v>
      </c>
      <c r="W40" s="249">
        <f t="shared" ref="W40:W41" si="18">X40-V40</f>
        <v>0</v>
      </c>
      <c r="X40" s="250">
        <f t="shared" ref="X40:X41" si="19">V40*1.21</f>
        <v>0</v>
      </c>
    </row>
    <row r="41" spans="1:26" ht="13.15" thickBot="1" x14ac:dyDescent="0.4">
      <c r="A41" s="551" t="s">
        <v>223</v>
      </c>
      <c r="B41" s="123" t="s">
        <v>159</v>
      </c>
      <c r="C41" s="42" t="s">
        <v>224</v>
      </c>
      <c r="D41" s="42" t="s">
        <v>222</v>
      </c>
      <c r="E41" s="42" t="s">
        <v>161</v>
      </c>
      <c r="F41" s="42" t="s">
        <v>25</v>
      </c>
      <c r="G41" s="42" t="s">
        <v>161</v>
      </c>
      <c r="H41" s="42" t="s">
        <v>161</v>
      </c>
      <c r="I41" s="42" t="s">
        <v>161</v>
      </c>
      <c r="J41" s="516">
        <v>3</v>
      </c>
      <c r="K41" s="114">
        <v>1</v>
      </c>
      <c r="L41" s="125"/>
      <c r="M41" s="353">
        <f>N41-L41</f>
        <v>0</v>
      </c>
      <c r="N41" s="357">
        <f>L41*1.21</f>
        <v>0</v>
      </c>
      <c r="O41" s="126"/>
      <c r="P41" s="134"/>
      <c r="Q41" s="134"/>
      <c r="R41" s="134"/>
      <c r="S41" s="134"/>
      <c r="T41" s="134"/>
      <c r="U41" s="288">
        <f>J41*16</f>
        <v>48</v>
      </c>
      <c r="V41" s="555">
        <f>U41*L41</f>
        <v>0</v>
      </c>
      <c r="W41" s="373">
        <f t="shared" si="18"/>
        <v>0</v>
      </c>
      <c r="X41" s="272">
        <f t="shared" si="19"/>
        <v>0</v>
      </c>
    </row>
    <row r="42" spans="1:26" ht="13.15" thickBot="1" x14ac:dyDescent="0.4">
      <c r="A42" s="549" t="s">
        <v>225</v>
      </c>
      <c r="B42" s="698"/>
      <c r="C42" s="702"/>
      <c r="D42" s="702"/>
      <c r="E42" s="702"/>
      <c r="F42" s="702"/>
      <c r="G42" s="702"/>
      <c r="H42" s="702"/>
      <c r="I42" s="702"/>
      <c r="J42" s="702"/>
      <c r="K42" s="702"/>
      <c r="L42" s="702"/>
      <c r="M42" s="702"/>
      <c r="N42" s="702"/>
      <c r="O42" s="559"/>
      <c r="P42" s="557"/>
      <c r="Q42" s="557"/>
      <c r="R42" s="557"/>
      <c r="S42" s="557"/>
      <c r="T42" s="557"/>
      <c r="U42" s="562"/>
      <c r="V42" s="273"/>
      <c r="W42" s="264"/>
      <c r="X42" s="560"/>
    </row>
    <row r="43" spans="1:26" x14ac:dyDescent="0.35">
      <c r="A43" s="550" t="s">
        <v>226</v>
      </c>
      <c r="B43" s="120" t="s">
        <v>227</v>
      </c>
      <c r="C43" s="673" t="s">
        <v>339</v>
      </c>
      <c r="D43" s="94" t="s">
        <v>228</v>
      </c>
      <c r="E43" s="94" t="s">
        <v>161</v>
      </c>
      <c r="F43" s="94" t="s">
        <v>161</v>
      </c>
      <c r="G43" s="94" t="s">
        <v>161</v>
      </c>
      <c r="H43" s="94" t="s">
        <v>161</v>
      </c>
      <c r="I43" s="94" t="s">
        <v>161</v>
      </c>
      <c r="J43" s="517">
        <v>2</v>
      </c>
      <c r="K43" s="121">
        <v>1</v>
      </c>
      <c r="L43" s="15"/>
      <c r="M43" s="345">
        <f>N43-L43</f>
        <v>0</v>
      </c>
      <c r="N43" s="346">
        <f>L43*1.21</f>
        <v>0</v>
      </c>
      <c r="O43" s="129"/>
      <c r="P43" s="133"/>
      <c r="Q43" s="133"/>
      <c r="R43" s="133"/>
      <c r="S43" s="133"/>
      <c r="T43" s="133"/>
      <c r="U43" s="283">
        <f>J43*16</f>
        <v>32</v>
      </c>
      <c r="V43" s="558">
        <f>U43*L43</f>
        <v>0</v>
      </c>
      <c r="W43" s="249">
        <f t="shared" ref="W43:W44" si="20">X43-V43</f>
        <v>0</v>
      </c>
      <c r="X43" s="250">
        <f t="shared" ref="X43:X44" si="21">V43*1.21</f>
        <v>0</v>
      </c>
    </row>
    <row r="44" spans="1:26" ht="13.15" thickBot="1" x14ac:dyDescent="0.4">
      <c r="A44" s="551"/>
      <c r="B44" s="123" t="s">
        <v>227</v>
      </c>
      <c r="C44" s="674" t="s">
        <v>339</v>
      </c>
      <c r="D44" s="42" t="s">
        <v>73</v>
      </c>
      <c r="E44" s="42" t="s">
        <v>161</v>
      </c>
      <c r="F44" s="42" t="s">
        <v>161</v>
      </c>
      <c r="G44" s="42" t="s">
        <v>161</v>
      </c>
      <c r="H44" s="42" t="s">
        <v>161</v>
      </c>
      <c r="I44" s="42" t="s">
        <v>161</v>
      </c>
      <c r="J44" s="516">
        <v>1</v>
      </c>
      <c r="K44" s="114">
        <v>1</v>
      </c>
      <c r="L44" s="125"/>
      <c r="M44" s="353">
        <f>N44-L44</f>
        <v>0</v>
      </c>
      <c r="N44" s="357">
        <f>L44*1.21</f>
        <v>0</v>
      </c>
      <c r="O44" s="126"/>
      <c r="P44" s="134"/>
      <c r="Q44" s="134"/>
      <c r="R44" s="134"/>
      <c r="S44" s="134"/>
      <c r="T44" s="134"/>
      <c r="U44" s="288">
        <f>J44*16</f>
        <v>16</v>
      </c>
      <c r="V44" s="555">
        <f>U44*L44</f>
        <v>0</v>
      </c>
      <c r="W44" s="373">
        <f t="shared" si="20"/>
        <v>0</v>
      </c>
      <c r="X44" s="272">
        <f t="shared" si="21"/>
        <v>0</v>
      </c>
    </row>
    <row r="45" spans="1:26" ht="13.15" thickBot="1" x14ac:dyDescent="0.4">
      <c r="A45" s="698"/>
      <c r="B45" s="698"/>
      <c r="C45" s="698"/>
      <c r="D45" s="698"/>
      <c r="E45" s="698"/>
      <c r="F45" s="698"/>
      <c r="G45" s="698"/>
      <c r="H45" s="698"/>
      <c r="I45" s="698"/>
      <c r="J45" s="698"/>
      <c r="K45" s="698"/>
      <c r="L45" s="698"/>
      <c r="M45" s="698"/>
      <c r="N45" s="698"/>
      <c r="O45" s="49"/>
      <c r="P45" s="49"/>
      <c r="Q45" s="49"/>
      <c r="R45" s="49"/>
      <c r="S45" s="49"/>
      <c r="T45" s="49"/>
      <c r="U45" s="364"/>
      <c r="V45" s="565"/>
      <c r="W45" s="565"/>
      <c r="X45" s="565"/>
    </row>
    <row r="46" spans="1:26" ht="13.15" x14ac:dyDescent="0.4">
      <c r="A46" s="136" t="s">
        <v>229</v>
      </c>
      <c r="B46" s="137"/>
      <c r="C46" s="137"/>
      <c r="D46" s="137"/>
      <c r="E46" s="137"/>
      <c r="F46" s="137"/>
      <c r="G46" s="137"/>
      <c r="H46" s="137"/>
      <c r="I46" s="137"/>
      <c r="J46" s="138">
        <f>J10+J11+J12+J13+J16+J21+J22+J23+J24+J25+J26+J27+J28+J29+J30</f>
        <v>111</v>
      </c>
      <c r="K46" s="139"/>
      <c r="L46" s="519">
        <f>SUM(L10:L13,L16,L18:L19,L21:L30,L32:L38,L40:L41,L43:L44)</f>
        <v>0</v>
      </c>
      <c r="M46" s="358">
        <f>SUM(M10:M13,M16,M18:M19,M21:M30,M32:M38,M40:M41,M43:M44)</f>
        <v>0</v>
      </c>
      <c r="N46" s="359">
        <f>SUM(N10:N13,N16,N18:N19,N21:N30,N32:N38,N40:N41,N43:N44)</f>
        <v>0</v>
      </c>
      <c r="O46" s="281">
        <f>SUM(O9:O44)</f>
        <v>0</v>
      </c>
      <c r="P46" s="281">
        <f>SUM(P10:P30)</f>
        <v>0</v>
      </c>
      <c r="Q46" s="281">
        <f>SUM(Q9:Q30)</f>
        <v>0</v>
      </c>
      <c r="R46" s="282">
        <f>SUM(R9:R30)</f>
        <v>0</v>
      </c>
      <c r="S46" s="282">
        <f>SUM(S10:S30)</f>
        <v>0</v>
      </c>
      <c r="T46" s="282">
        <f>SUM(T10:T30)</f>
        <v>0</v>
      </c>
      <c r="U46" s="140">
        <f>SUM(U18:U44)</f>
        <v>512</v>
      </c>
      <c r="V46" s="281">
        <f>SUM(V18:V44)</f>
        <v>0</v>
      </c>
      <c r="W46" s="343">
        <f>SUM(W18:W44)</f>
        <v>0</v>
      </c>
      <c r="X46" s="290">
        <f>SUM(X18:X44)</f>
        <v>0</v>
      </c>
      <c r="Z46" s="564"/>
    </row>
    <row r="47" spans="1:26" x14ac:dyDescent="0.35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3"/>
      <c r="P47" s="3"/>
      <c r="Q47" s="3"/>
      <c r="R47" s="3"/>
      <c r="S47" s="3"/>
      <c r="T47" s="3"/>
      <c r="V47" s="49"/>
      <c r="W47" s="49"/>
      <c r="X47" s="49"/>
    </row>
    <row r="48" spans="1:26" x14ac:dyDescent="0.3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141"/>
      <c r="M48" s="52"/>
      <c r="N48" s="52"/>
      <c r="O48" s="142"/>
      <c r="P48" s="142"/>
      <c r="Q48" s="142"/>
      <c r="R48" s="142"/>
      <c r="S48" s="142"/>
      <c r="T48" s="142"/>
    </row>
    <row r="49" spans="12:24" x14ac:dyDescent="0.35">
      <c r="L49" s="48"/>
      <c r="O49" s="142"/>
      <c r="P49" s="142"/>
      <c r="Q49" s="142"/>
      <c r="R49" s="142"/>
      <c r="S49" s="142"/>
      <c r="T49" s="142"/>
    </row>
    <row r="50" spans="12:24" ht="13.15" x14ac:dyDescent="0.4">
      <c r="L50" s="48"/>
      <c r="N50" s="143"/>
      <c r="O50" s="144"/>
      <c r="P50" s="144"/>
      <c r="Q50" s="144"/>
      <c r="R50" s="144"/>
      <c r="S50" s="144"/>
      <c r="T50" s="144"/>
      <c r="V50" s="49"/>
    </row>
    <row r="51" spans="12:24" x14ac:dyDescent="0.35">
      <c r="L51" s="145"/>
      <c r="O51" s="142"/>
      <c r="P51" s="142"/>
      <c r="Q51" s="142"/>
      <c r="R51" s="142"/>
      <c r="S51" s="142"/>
      <c r="T51" s="142"/>
      <c r="U51" s="146"/>
    </row>
    <row r="52" spans="12:24" ht="13.15" x14ac:dyDescent="0.4">
      <c r="L52" s="48"/>
      <c r="X52" s="147"/>
    </row>
    <row r="53" spans="12:24" ht="13.15" x14ac:dyDescent="0.4">
      <c r="L53" s="48"/>
      <c r="O53" s="148"/>
      <c r="P53" s="148"/>
      <c r="Q53" s="148"/>
      <c r="R53" s="148"/>
      <c r="S53" s="148"/>
      <c r="T53" s="148"/>
      <c r="U53" s="147"/>
    </row>
    <row r="54" spans="12:24" x14ac:dyDescent="0.35">
      <c r="L54" s="48"/>
    </row>
    <row r="56" spans="12:24" x14ac:dyDescent="0.35">
      <c r="L56" s="145"/>
    </row>
  </sheetData>
  <autoFilter ref="B8:E8" xr:uid="{00000000-0009-0000-0000-000002000000}"/>
  <mergeCells count="19">
    <mergeCell ref="O5:Q5"/>
    <mergeCell ref="A6:A8"/>
    <mergeCell ref="O6:Q6"/>
    <mergeCell ref="R6:T6"/>
    <mergeCell ref="U6:X6"/>
    <mergeCell ref="B9:N9"/>
    <mergeCell ref="B14:N14"/>
    <mergeCell ref="B15:N15"/>
    <mergeCell ref="A2:K2"/>
    <mergeCell ref="A1:K1"/>
    <mergeCell ref="A3:M3"/>
    <mergeCell ref="A4:M4"/>
    <mergeCell ref="A5:N5"/>
    <mergeCell ref="A45:N45"/>
    <mergeCell ref="B17:N17"/>
    <mergeCell ref="B20:N20"/>
    <mergeCell ref="B31:N31"/>
    <mergeCell ref="B39:N39"/>
    <mergeCell ref="B42:N42"/>
  </mergeCells>
  <pageMargins left="0" right="0" top="0.39374999999999999" bottom="0.39374999999999999" header="0.511811023622047" footer="0.511811023622047"/>
  <pageSetup paperSize="9" scale="8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EEEEE"/>
  </sheetPr>
  <dimension ref="A1:K122"/>
  <sheetViews>
    <sheetView zoomScaleNormal="100" workbookViewId="0">
      <selection activeCell="A2" sqref="A2:I2"/>
    </sheetView>
  </sheetViews>
  <sheetFormatPr defaultColWidth="11.59765625" defaultRowHeight="12.75" x14ac:dyDescent="0.35"/>
  <cols>
    <col min="1" max="1" width="13.59765625" customWidth="1"/>
    <col min="2" max="2" width="34.73046875" customWidth="1"/>
    <col min="3" max="3" width="11.73046875" customWidth="1"/>
    <col min="4" max="4" width="16.73046875" customWidth="1"/>
    <col min="5" max="5" width="12.59765625" customWidth="1"/>
    <col min="6" max="6" width="16.73046875" customWidth="1"/>
    <col min="7" max="7" width="11.73046875" customWidth="1"/>
    <col min="8" max="8" width="16.73046875" customWidth="1"/>
    <col min="9" max="9" width="14.265625" customWidth="1"/>
    <col min="10" max="10" width="16.73046875" customWidth="1"/>
  </cols>
  <sheetData>
    <row r="1" spans="1:11" x14ac:dyDescent="0.35">
      <c r="A1" s="677" t="s">
        <v>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</row>
    <row r="2" spans="1:11" ht="13.15" thickBot="1" x14ac:dyDescent="0.4">
      <c r="A2" s="677" t="s">
        <v>343</v>
      </c>
      <c r="B2" s="677"/>
      <c r="C2" s="677"/>
      <c r="D2" s="677"/>
      <c r="E2" s="677"/>
      <c r="F2" s="677"/>
      <c r="G2" s="677"/>
      <c r="H2" s="677"/>
      <c r="I2" s="677"/>
      <c r="J2" s="4"/>
      <c r="K2" s="52"/>
    </row>
    <row r="3" spans="1:11" ht="18" customHeight="1" x14ac:dyDescent="0.35">
      <c r="A3" s="723" t="s">
        <v>326</v>
      </c>
      <c r="B3" s="723"/>
      <c r="C3" s="724" t="s">
        <v>231</v>
      </c>
      <c r="D3" s="724"/>
      <c r="E3" s="724"/>
      <c r="F3" s="724"/>
      <c r="G3" s="725" t="s">
        <v>321</v>
      </c>
      <c r="H3" s="725"/>
      <c r="I3" s="725"/>
      <c r="J3" s="725"/>
    </row>
    <row r="4" spans="1:11" x14ac:dyDescent="0.35">
      <c r="A4" s="720" t="s">
        <v>192</v>
      </c>
      <c r="B4" s="721" t="s">
        <v>232</v>
      </c>
      <c r="C4" s="149" t="s">
        <v>233</v>
      </c>
      <c r="D4" s="149" t="s">
        <v>234</v>
      </c>
      <c r="E4" s="149"/>
      <c r="F4" s="150" t="s">
        <v>235</v>
      </c>
      <c r="G4" s="603" t="s">
        <v>233</v>
      </c>
      <c r="H4" s="603" t="s">
        <v>234</v>
      </c>
      <c r="I4" s="603"/>
      <c r="J4" s="604" t="s">
        <v>235</v>
      </c>
    </row>
    <row r="5" spans="1:11" x14ac:dyDescent="0.35">
      <c r="A5" s="720"/>
      <c r="B5" s="721"/>
      <c r="C5" s="151" t="s">
        <v>236</v>
      </c>
      <c r="D5" s="149" t="s">
        <v>237</v>
      </c>
      <c r="E5" s="151" t="s">
        <v>10</v>
      </c>
      <c r="F5" s="152" t="s">
        <v>238</v>
      </c>
      <c r="G5" s="605" t="s">
        <v>236</v>
      </c>
      <c r="H5" s="603" t="s">
        <v>237</v>
      </c>
      <c r="I5" s="605" t="s">
        <v>10</v>
      </c>
      <c r="J5" s="606" t="s">
        <v>238</v>
      </c>
    </row>
    <row r="6" spans="1:11" x14ac:dyDescent="0.35">
      <c r="A6" s="153" t="s">
        <v>146</v>
      </c>
      <c r="B6" s="90" t="s">
        <v>239</v>
      </c>
      <c r="C6" s="52"/>
      <c r="D6" s="154"/>
      <c r="E6" s="155"/>
      <c r="F6" s="156"/>
      <c r="G6" s="52"/>
      <c r="H6" s="300"/>
      <c r="I6" s="155"/>
      <c r="J6" s="156"/>
    </row>
    <row r="7" spans="1:11" x14ac:dyDescent="0.35">
      <c r="A7" s="153" t="s">
        <v>240</v>
      </c>
      <c r="B7" s="90" t="s">
        <v>241</v>
      </c>
      <c r="C7" s="52"/>
      <c r="D7" s="157"/>
      <c r="E7" s="155"/>
      <c r="F7" s="158"/>
      <c r="G7" s="52"/>
      <c r="H7" s="291"/>
      <c r="I7" s="292"/>
      <c r="J7" s="293"/>
    </row>
    <row r="8" spans="1:11" x14ac:dyDescent="0.35">
      <c r="A8" s="153" t="s">
        <v>242</v>
      </c>
      <c r="B8" s="90" t="s">
        <v>239</v>
      </c>
      <c r="C8" s="52"/>
      <c r="D8" s="157" t="s">
        <v>243</v>
      </c>
      <c r="E8" s="155"/>
      <c r="F8" s="158"/>
      <c r="G8" s="52"/>
      <c r="H8" s="291" t="s">
        <v>243</v>
      </c>
      <c r="I8" s="292"/>
      <c r="J8" s="293"/>
    </row>
    <row r="9" spans="1:11" x14ac:dyDescent="0.35">
      <c r="A9" s="159"/>
      <c r="B9" s="90" t="s">
        <v>241</v>
      </c>
      <c r="C9" s="52"/>
      <c r="D9" s="157" t="s">
        <v>244</v>
      </c>
      <c r="E9" s="155"/>
      <c r="F9" s="158"/>
      <c r="G9" s="52"/>
      <c r="H9" s="291" t="s">
        <v>244</v>
      </c>
      <c r="I9" s="292"/>
      <c r="J9" s="293"/>
    </row>
    <row r="10" spans="1:11" x14ac:dyDescent="0.35">
      <c r="A10" s="160"/>
      <c r="B10" s="97" t="s">
        <v>245</v>
      </c>
      <c r="C10" s="161"/>
      <c r="D10" s="162"/>
      <c r="E10" s="155"/>
      <c r="F10" s="158"/>
      <c r="G10" s="161"/>
      <c r="H10" s="294"/>
      <c r="I10" s="292"/>
      <c r="J10" s="293"/>
    </row>
    <row r="11" spans="1:11" x14ac:dyDescent="0.35">
      <c r="A11" s="163" t="s">
        <v>246</v>
      </c>
      <c r="B11" s="164"/>
      <c r="C11" s="165">
        <v>33</v>
      </c>
      <c r="D11" s="166"/>
      <c r="E11" s="360">
        <f>F11-D11</f>
        <v>0</v>
      </c>
      <c r="F11" s="360">
        <f>D11*1.21</f>
        <v>0</v>
      </c>
      <c r="G11" s="165">
        <f>C11*2</f>
        <v>66</v>
      </c>
      <c r="H11" s="295">
        <f>D11*2</f>
        <v>0</v>
      </c>
      <c r="I11" s="296">
        <f>J11-H11</f>
        <v>0</v>
      </c>
      <c r="J11" s="296">
        <f>H11*1.21</f>
        <v>0</v>
      </c>
    </row>
    <row r="12" spans="1:11" x14ac:dyDescent="0.35">
      <c r="A12" s="167"/>
      <c r="B12" s="52"/>
      <c r="C12" s="52"/>
      <c r="D12" s="168"/>
      <c r="E12" s="298"/>
      <c r="F12" s="299"/>
      <c r="G12" s="52"/>
      <c r="H12" s="297"/>
      <c r="I12" s="298"/>
      <c r="J12" s="299"/>
    </row>
    <row r="13" spans="1:11" x14ac:dyDescent="0.35">
      <c r="A13" s="716" t="s">
        <v>192</v>
      </c>
      <c r="B13" s="722" t="s">
        <v>232</v>
      </c>
      <c r="C13" s="617" t="s">
        <v>233</v>
      </c>
      <c r="D13" s="618" t="s">
        <v>234</v>
      </c>
      <c r="E13" s="619"/>
      <c r="F13" s="600" t="s">
        <v>235</v>
      </c>
      <c r="G13" s="622" t="s">
        <v>233</v>
      </c>
      <c r="H13" s="623" t="s">
        <v>234</v>
      </c>
      <c r="I13" s="624"/>
      <c r="J13" s="604" t="s">
        <v>235</v>
      </c>
    </row>
    <row r="14" spans="1:11" x14ac:dyDescent="0.35">
      <c r="A14" s="716"/>
      <c r="B14" s="722"/>
      <c r="C14" s="500" t="s">
        <v>236</v>
      </c>
      <c r="D14" s="599" t="s">
        <v>237</v>
      </c>
      <c r="E14" s="620" t="s">
        <v>10</v>
      </c>
      <c r="F14" s="600" t="s">
        <v>238</v>
      </c>
      <c r="G14" s="625" t="s">
        <v>236</v>
      </c>
      <c r="H14" s="603" t="s">
        <v>237</v>
      </c>
      <c r="I14" s="626" t="s">
        <v>10</v>
      </c>
      <c r="J14" s="604" t="s">
        <v>238</v>
      </c>
    </row>
    <row r="15" spans="1:11" x14ac:dyDescent="0.35">
      <c r="A15" s="170" t="s">
        <v>247</v>
      </c>
      <c r="B15" s="517" t="s">
        <v>248</v>
      </c>
      <c r="C15" s="171" t="s">
        <v>134</v>
      </c>
      <c r="D15" s="154" t="s">
        <v>243</v>
      </c>
      <c r="E15" s="301"/>
      <c r="F15" s="302"/>
      <c r="G15" s="171" t="s">
        <v>134</v>
      </c>
      <c r="H15" s="300" t="s">
        <v>243</v>
      </c>
      <c r="I15" s="301"/>
      <c r="J15" s="302"/>
    </row>
    <row r="16" spans="1:11" x14ac:dyDescent="0.35">
      <c r="A16" s="172"/>
      <c r="B16" s="516"/>
      <c r="C16" s="616"/>
      <c r="D16" s="162" t="s">
        <v>244</v>
      </c>
      <c r="E16" s="303"/>
      <c r="F16" s="304"/>
      <c r="G16" s="173"/>
      <c r="H16" s="294" t="s">
        <v>244</v>
      </c>
      <c r="I16" s="303"/>
      <c r="J16" s="304"/>
    </row>
    <row r="17" spans="1:10" x14ac:dyDescent="0.35">
      <c r="A17" s="153"/>
      <c r="B17" s="553"/>
      <c r="C17" s="599" t="s">
        <v>233</v>
      </c>
      <c r="D17" s="599" t="s">
        <v>234</v>
      </c>
      <c r="E17" s="621"/>
      <c r="F17" s="600" t="s">
        <v>234</v>
      </c>
      <c r="G17" s="603" t="s">
        <v>233</v>
      </c>
      <c r="H17" s="603" t="s">
        <v>234</v>
      </c>
      <c r="I17" s="636"/>
      <c r="J17" s="604" t="s">
        <v>234</v>
      </c>
    </row>
    <row r="18" spans="1:10" ht="13.15" thickBot="1" x14ac:dyDescent="0.4">
      <c r="A18" s="153"/>
      <c r="B18" s="516"/>
      <c r="C18" s="601" t="s">
        <v>236</v>
      </c>
      <c r="D18" s="601" t="s">
        <v>237</v>
      </c>
      <c r="E18" s="601" t="s">
        <v>10</v>
      </c>
      <c r="F18" s="602" t="s">
        <v>249</v>
      </c>
      <c r="G18" s="605" t="s">
        <v>236</v>
      </c>
      <c r="H18" s="605" t="s">
        <v>237</v>
      </c>
      <c r="I18" s="605" t="s">
        <v>10</v>
      </c>
      <c r="J18" s="606" t="s">
        <v>249</v>
      </c>
    </row>
    <row r="19" spans="1:10" x14ac:dyDescent="0.35">
      <c r="A19" s="153"/>
      <c r="B19" s="553" t="s">
        <v>250</v>
      </c>
      <c r="C19" s="155"/>
      <c r="E19" s="255"/>
      <c r="F19" s="255"/>
      <c r="G19" s="643"/>
      <c r="H19" s="301"/>
      <c r="I19" s="301"/>
      <c r="J19" s="302"/>
    </row>
    <row r="20" spans="1:10" x14ac:dyDescent="0.35">
      <c r="A20" s="153" t="s">
        <v>251</v>
      </c>
      <c r="B20" s="553" t="s">
        <v>250</v>
      </c>
      <c r="C20" s="155"/>
      <c r="D20" s="174"/>
      <c r="E20" s="292"/>
      <c r="F20" s="292"/>
      <c r="G20" s="644"/>
      <c r="H20" s="305"/>
      <c r="I20" s="292"/>
      <c r="J20" s="293"/>
    </row>
    <row r="21" spans="1:10" x14ac:dyDescent="0.35">
      <c r="A21" s="153" t="s">
        <v>242</v>
      </c>
      <c r="B21" s="553" t="s">
        <v>250</v>
      </c>
      <c r="C21" s="155"/>
      <c r="D21" s="174"/>
      <c r="E21" s="292"/>
      <c r="F21" s="292"/>
      <c r="G21" s="644"/>
      <c r="H21" s="305"/>
      <c r="I21" s="292"/>
      <c r="J21" s="293"/>
    </row>
    <row r="22" spans="1:10" ht="13.15" thickBot="1" x14ac:dyDescent="0.4">
      <c r="A22" s="175"/>
      <c r="B22" s="553" t="s">
        <v>250</v>
      </c>
      <c r="C22" s="176"/>
      <c r="D22" s="177"/>
      <c r="E22" s="292"/>
      <c r="F22" s="292"/>
      <c r="G22" s="645"/>
      <c r="H22" s="306"/>
      <c r="I22" s="646"/>
      <c r="J22" s="312"/>
    </row>
    <row r="23" spans="1:10" ht="13.15" thickBot="1" x14ac:dyDescent="0.4">
      <c r="A23" s="178" t="s">
        <v>252</v>
      </c>
      <c r="B23" s="179"/>
      <c r="C23" s="180">
        <v>26</v>
      </c>
      <c r="D23" s="166"/>
      <c r="E23" s="360">
        <f>F23-D23</f>
        <v>0</v>
      </c>
      <c r="F23" s="360">
        <f>D23*1.21</f>
        <v>0</v>
      </c>
      <c r="G23" s="180">
        <f>C23*2</f>
        <v>52</v>
      </c>
      <c r="H23" s="295">
        <f>D23*2</f>
        <v>0</v>
      </c>
      <c r="I23" s="296">
        <f>J23-H23</f>
        <v>0</v>
      </c>
      <c r="J23" s="296">
        <f>H23*1.21</f>
        <v>0</v>
      </c>
    </row>
    <row r="24" spans="1:10" x14ac:dyDescent="0.35">
      <c r="A24" s="167"/>
      <c r="B24" s="181"/>
      <c r="C24" s="52"/>
      <c r="D24" s="168"/>
      <c r="E24" s="298"/>
      <c r="F24" s="298"/>
      <c r="G24" s="52"/>
      <c r="H24" s="297"/>
      <c r="I24" s="298"/>
      <c r="J24" s="298"/>
    </row>
    <row r="25" spans="1:10" x14ac:dyDescent="0.35">
      <c r="A25" s="712" t="s">
        <v>192</v>
      </c>
      <c r="B25" s="713" t="s">
        <v>232</v>
      </c>
      <c r="C25" s="618" t="s">
        <v>233</v>
      </c>
      <c r="D25" s="618" t="s">
        <v>234</v>
      </c>
      <c r="E25" s="618"/>
      <c r="F25" s="627" t="s">
        <v>234</v>
      </c>
      <c r="G25" s="623" t="s">
        <v>233</v>
      </c>
      <c r="H25" s="623" t="s">
        <v>234</v>
      </c>
      <c r="I25" s="623"/>
      <c r="J25" s="637" t="s">
        <v>234</v>
      </c>
    </row>
    <row r="26" spans="1:10" x14ac:dyDescent="0.35">
      <c r="A26" s="712"/>
      <c r="B26" s="713"/>
      <c r="C26" s="601" t="s">
        <v>236</v>
      </c>
      <c r="D26" s="601" t="s">
        <v>237</v>
      </c>
      <c r="E26" s="601" t="s">
        <v>10</v>
      </c>
      <c r="F26" s="602" t="s">
        <v>249</v>
      </c>
      <c r="G26" s="605" t="s">
        <v>236</v>
      </c>
      <c r="H26" s="605" t="s">
        <v>237</v>
      </c>
      <c r="I26" s="605" t="s">
        <v>10</v>
      </c>
      <c r="J26" s="606" t="s">
        <v>249</v>
      </c>
    </row>
    <row r="27" spans="1:10" x14ac:dyDescent="0.35">
      <c r="A27" s="170" t="s">
        <v>253</v>
      </c>
      <c r="B27" s="90" t="s">
        <v>254</v>
      </c>
      <c r="C27" s="155"/>
      <c r="D27" s="174"/>
      <c r="E27" s="292"/>
      <c r="F27" s="307"/>
      <c r="G27" s="155"/>
      <c r="H27" s="305"/>
      <c r="I27" s="292"/>
      <c r="J27" s="307"/>
    </row>
    <row r="28" spans="1:10" x14ac:dyDescent="0.35">
      <c r="A28" s="153" t="s">
        <v>255</v>
      </c>
      <c r="B28" s="90" t="s">
        <v>256</v>
      </c>
      <c r="C28" s="155"/>
      <c r="D28" s="174"/>
      <c r="E28" s="292"/>
      <c r="F28" s="293"/>
      <c r="G28" s="155"/>
      <c r="H28" s="305"/>
      <c r="I28" s="292"/>
      <c r="J28" s="293"/>
    </row>
    <row r="29" spans="1:10" x14ac:dyDescent="0.35">
      <c r="A29" s="153" t="s">
        <v>242</v>
      </c>
      <c r="B29" s="90" t="s">
        <v>257</v>
      </c>
      <c r="C29" s="155"/>
      <c r="D29" s="174"/>
      <c r="E29" s="292"/>
      <c r="F29" s="293"/>
      <c r="G29" s="155"/>
      <c r="H29" s="305"/>
      <c r="I29" s="292"/>
      <c r="J29" s="293"/>
    </row>
    <row r="30" spans="1:10" x14ac:dyDescent="0.35">
      <c r="A30" s="153"/>
      <c r="B30" s="183" t="s">
        <v>256</v>
      </c>
      <c r="C30" s="155"/>
      <c r="D30" s="174"/>
      <c r="E30" s="292"/>
      <c r="F30" s="293"/>
      <c r="G30" s="155"/>
      <c r="H30" s="305"/>
      <c r="I30" s="292"/>
      <c r="J30" s="293"/>
    </row>
    <row r="31" spans="1:10" x14ac:dyDescent="0.35">
      <c r="A31" s="153"/>
      <c r="B31" s="183" t="s">
        <v>257</v>
      </c>
      <c r="C31" s="155"/>
      <c r="D31" s="174"/>
      <c r="E31" s="292"/>
      <c r="F31" s="293"/>
      <c r="G31" s="155"/>
      <c r="H31" s="305"/>
      <c r="I31" s="292"/>
      <c r="J31" s="293"/>
    </row>
    <row r="32" spans="1:10" x14ac:dyDescent="0.35">
      <c r="A32" s="153" t="s">
        <v>258</v>
      </c>
      <c r="B32" s="183" t="s">
        <v>256</v>
      </c>
      <c r="C32" s="155"/>
      <c r="D32" s="174"/>
      <c r="E32" s="292"/>
      <c r="F32" s="293"/>
      <c r="G32" s="155"/>
      <c r="H32" s="305"/>
      <c r="I32" s="292"/>
      <c r="J32" s="293"/>
    </row>
    <row r="33" spans="1:10" x14ac:dyDescent="0.35">
      <c r="A33" s="153" t="s">
        <v>259</v>
      </c>
      <c r="B33" s="515" t="s">
        <v>254</v>
      </c>
      <c r="C33" s="155"/>
      <c r="D33" s="174"/>
      <c r="E33" s="292"/>
      <c r="F33" s="293"/>
      <c r="G33" s="155"/>
      <c r="H33" s="305"/>
      <c r="I33" s="292"/>
      <c r="J33" s="293"/>
    </row>
    <row r="34" spans="1:10" x14ac:dyDescent="0.35">
      <c r="A34" s="153" t="s">
        <v>242</v>
      </c>
      <c r="B34" s="515" t="s">
        <v>256</v>
      </c>
      <c r="C34" s="155"/>
      <c r="D34" s="174"/>
      <c r="E34" s="292"/>
      <c r="F34" s="293"/>
      <c r="G34" s="155"/>
      <c r="H34" s="305"/>
      <c r="I34" s="292"/>
      <c r="J34" s="293"/>
    </row>
    <row r="35" spans="1:10" x14ac:dyDescent="0.35">
      <c r="A35" s="153"/>
      <c r="B35" s="515" t="s">
        <v>257</v>
      </c>
      <c r="C35" s="155"/>
      <c r="D35" s="174"/>
      <c r="E35" s="292"/>
      <c r="F35" s="293"/>
      <c r="G35" s="155"/>
      <c r="H35" s="305"/>
      <c r="I35" s="292"/>
      <c r="J35" s="293"/>
    </row>
    <row r="36" spans="1:10" x14ac:dyDescent="0.35">
      <c r="A36" s="153"/>
      <c r="B36" s="607" t="s">
        <v>256</v>
      </c>
      <c r="C36" s="155"/>
      <c r="D36" s="174"/>
      <c r="E36" s="292"/>
      <c r="F36" s="293"/>
      <c r="G36" s="155"/>
      <c r="H36" s="305"/>
      <c r="I36" s="292"/>
      <c r="J36" s="293"/>
    </row>
    <row r="37" spans="1:10" x14ac:dyDescent="0.35">
      <c r="A37" s="153"/>
      <c r="B37" s="607" t="s">
        <v>257</v>
      </c>
      <c r="C37" s="155"/>
      <c r="D37" s="174"/>
      <c r="E37" s="292"/>
      <c r="F37" s="293"/>
      <c r="G37" s="155"/>
      <c r="H37" s="305"/>
      <c r="I37" s="292"/>
      <c r="J37" s="293"/>
    </row>
    <row r="38" spans="1:10" ht="13.15" thickBot="1" x14ac:dyDescent="0.4">
      <c r="A38" s="175"/>
      <c r="B38" s="608" t="s">
        <v>256</v>
      </c>
      <c r="C38" s="176"/>
      <c r="D38" s="174"/>
      <c r="E38" s="292"/>
      <c r="F38" s="293"/>
      <c r="G38" s="176"/>
      <c r="H38" s="305"/>
      <c r="I38" s="292"/>
      <c r="J38" s="293"/>
    </row>
    <row r="39" spans="1:10" ht="13.15" thickBot="1" x14ac:dyDescent="0.4">
      <c r="A39" s="163" t="s">
        <v>260</v>
      </c>
      <c r="B39" s="164"/>
      <c r="C39" s="184">
        <v>38</v>
      </c>
      <c r="D39" s="195"/>
      <c r="E39" s="360">
        <f>F39-D39</f>
        <v>0</v>
      </c>
      <c r="F39" s="360">
        <f>D39*1.21</f>
        <v>0</v>
      </c>
      <c r="G39" s="184">
        <f>C39*2</f>
        <v>76</v>
      </c>
      <c r="H39" s="309">
        <f>D39*2</f>
        <v>0</v>
      </c>
      <c r="I39" s="296">
        <f>J39-H39</f>
        <v>0</v>
      </c>
      <c r="J39" s="296">
        <f>H39*1.21</f>
        <v>0</v>
      </c>
    </row>
    <row r="40" spans="1:10" ht="13.15" thickBot="1" x14ac:dyDescent="0.4">
      <c r="A40" s="52"/>
      <c r="B40" s="181"/>
      <c r="C40" s="52"/>
      <c r="D40" s="168"/>
      <c r="E40" s="52"/>
      <c r="F40" s="52"/>
      <c r="G40" s="52"/>
      <c r="H40" s="297"/>
      <c r="I40" s="298"/>
      <c r="J40" s="298"/>
    </row>
    <row r="41" spans="1:10" x14ac:dyDescent="0.35">
      <c r="A41" s="712" t="s">
        <v>192</v>
      </c>
      <c r="B41" s="713" t="s">
        <v>232</v>
      </c>
      <c r="C41" s="169" t="s">
        <v>233</v>
      </c>
      <c r="D41" s="169" t="s">
        <v>234</v>
      </c>
      <c r="E41" s="169"/>
      <c r="F41" s="182" t="s">
        <v>234</v>
      </c>
      <c r="G41" s="623" t="s">
        <v>233</v>
      </c>
      <c r="H41" s="623" t="s">
        <v>234</v>
      </c>
      <c r="I41" s="623"/>
      <c r="J41" s="637" t="s">
        <v>234</v>
      </c>
    </row>
    <row r="42" spans="1:10" x14ac:dyDescent="0.35">
      <c r="A42" s="712"/>
      <c r="B42" s="713"/>
      <c r="C42" s="151" t="s">
        <v>236</v>
      </c>
      <c r="D42" s="151" t="s">
        <v>261</v>
      </c>
      <c r="E42" s="151" t="s">
        <v>10</v>
      </c>
      <c r="F42" s="152" t="s">
        <v>249</v>
      </c>
      <c r="G42" s="605" t="s">
        <v>236</v>
      </c>
      <c r="H42" s="605" t="s">
        <v>261</v>
      </c>
      <c r="I42" s="605" t="s">
        <v>10</v>
      </c>
      <c r="J42" s="606" t="s">
        <v>249</v>
      </c>
    </row>
    <row r="43" spans="1:10" x14ac:dyDescent="0.35">
      <c r="A43" s="170" t="s">
        <v>146</v>
      </c>
      <c r="B43" s="90"/>
      <c r="C43" s="155"/>
      <c r="D43" s="174"/>
      <c r="E43" s="155"/>
      <c r="F43" s="156"/>
      <c r="G43" s="155"/>
      <c r="H43" s="305"/>
      <c r="I43" s="292"/>
      <c r="J43" s="307"/>
    </row>
    <row r="44" spans="1:10" x14ac:dyDescent="0.35">
      <c r="A44" s="153" t="s">
        <v>262</v>
      </c>
      <c r="B44" s="90" t="s">
        <v>263</v>
      </c>
      <c r="C44" s="155"/>
      <c r="D44" s="174"/>
      <c r="E44" s="155"/>
      <c r="F44" s="158"/>
      <c r="G44" s="155"/>
      <c r="H44" s="305"/>
      <c r="I44" s="292"/>
      <c r="J44" s="293"/>
    </row>
    <row r="45" spans="1:10" ht="13.15" thickBot="1" x14ac:dyDescent="0.4">
      <c r="A45" s="175" t="s">
        <v>242</v>
      </c>
      <c r="B45" s="97"/>
      <c r="C45" s="176"/>
      <c r="D45" s="174"/>
      <c r="E45" s="155"/>
      <c r="F45" s="158"/>
      <c r="G45" s="176"/>
      <c r="H45" s="305"/>
      <c r="I45" s="292"/>
      <c r="J45" s="293"/>
    </row>
    <row r="46" spans="1:10" ht="13.15" thickBot="1" x14ac:dyDescent="0.4">
      <c r="A46" s="163" t="s">
        <v>264</v>
      </c>
      <c r="B46" s="185"/>
      <c r="C46" s="184">
        <v>28</v>
      </c>
      <c r="D46" s="195"/>
      <c r="E46" s="360">
        <f>F46-D46</f>
        <v>0</v>
      </c>
      <c r="F46" s="360">
        <f>D46*1.21</f>
        <v>0</v>
      </c>
      <c r="G46" s="184">
        <f>C46*2</f>
        <v>56</v>
      </c>
      <c r="H46" s="309">
        <f>D46*2</f>
        <v>0</v>
      </c>
      <c r="I46" s="296">
        <f>J46-H46</f>
        <v>0</v>
      </c>
      <c r="J46" s="296">
        <f>H46*1.21</f>
        <v>0</v>
      </c>
    </row>
    <row r="47" spans="1:10" ht="13.15" thickBot="1" x14ac:dyDescent="0.4">
      <c r="A47" s="167"/>
      <c r="B47" s="186"/>
      <c r="C47" s="186"/>
      <c r="D47" s="167"/>
      <c r="E47" s="298"/>
      <c r="F47" s="298"/>
      <c r="G47" s="186"/>
      <c r="H47" s="308"/>
      <c r="I47" s="298"/>
      <c r="J47" s="298"/>
    </row>
    <row r="48" spans="1:10" x14ac:dyDescent="0.35">
      <c r="A48" s="712" t="s">
        <v>192</v>
      </c>
      <c r="B48" s="713" t="s">
        <v>232</v>
      </c>
      <c r="C48" s="618" t="s">
        <v>233</v>
      </c>
      <c r="D48" s="618" t="s">
        <v>265</v>
      </c>
      <c r="E48" s="618"/>
      <c r="F48" s="627" t="s">
        <v>234</v>
      </c>
      <c r="G48" s="623" t="s">
        <v>233</v>
      </c>
      <c r="H48" s="623" t="s">
        <v>265</v>
      </c>
      <c r="I48" s="623"/>
      <c r="J48" s="637" t="s">
        <v>234</v>
      </c>
    </row>
    <row r="49" spans="1:10" x14ac:dyDescent="0.35">
      <c r="A49" s="712"/>
      <c r="B49" s="713"/>
      <c r="C49" s="601" t="s">
        <v>236</v>
      </c>
      <c r="D49" s="601" t="s">
        <v>237</v>
      </c>
      <c r="E49" s="601" t="s">
        <v>10</v>
      </c>
      <c r="F49" s="602" t="s">
        <v>249</v>
      </c>
      <c r="G49" s="605" t="s">
        <v>236</v>
      </c>
      <c r="H49" s="605" t="s">
        <v>237</v>
      </c>
      <c r="I49" s="605" t="s">
        <v>10</v>
      </c>
      <c r="J49" s="606" t="s">
        <v>249</v>
      </c>
    </row>
    <row r="50" spans="1:10" x14ac:dyDescent="0.35">
      <c r="A50" s="170" t="s">
        <v>266</v>
      </c>
      <c r="B50" s="515" t="s">
        <v>267</v>
      </c>
      <c r="C50" s="155"/>
      <c r="D50" s="174"/>
      <c r="E50" s="292"/>
      <c r="F50" s="307"/>
      <c r="G50" s="155"/>
      <c r="H50" s="305"/>
      <c r="I50" s="292"/>
      <c r="J50" s="307"/>
    </row>
    <row r="51" spans="1:10" x14ac:dyDescent="0.35">
      <c r="A51" s="153" t="s">
        <v>268</v>
      </c>
      <c r="B51" s="515" t="s">
        <v>269</v>
      </c>
      <c r="C51" s="155"/>
      <c r="D51" s="174"/>
      <c r="E51" s="292"/>
      <c r="F51" s="293"/>
      <c r="G51" s="155"/>
      <c r="H51" s="305"/>
      <c r="I51" s="292"/>
      <c r="J51" s="293"/>
    </row>
    <row r="52" spans="1:10" x14ac:dyDescent="0.35">
      <c r="A52" s="153" t="s">
        <v>242</v>
      </c>
      <c r="B52" s="518" t="s">
        <v>269</v>
      </c>
      <c r="C52" s="155"/>
      <c r="D52" s="174"/>
      <c r="E52" s="292"/>
      <c r="F52" s="293"/>
      <c r="G52" s="155"/>
      <c r="H52" s="305"/>
      <c r="I52" s="292"/>
      <c r="J52" s="293"/>
    </row>
    <row r="53" spans="1:10" ht="13.15" thickBot="1" x14ac:dyDescent="0.4">
      <c r="A53" s="153"/>
      <c r="B53" s="609" t="s">
        <v>120</v>
      </c>
      <c r="C53" s="155"/>
      <c r="D53" s="174"/>
      <c r="E53" s="292"/>
      <c r="F53" s="293"/>
      <c r="G53" s="155"/>
      <c r="H53" s="305"/>
      <c r="I53" s="292"/>
      <c r="J53" s="293"/>
    </row>
    <row r="54" spans="1:10" ht="13.15" thickBot="1" x14ac:dyDescent="0.4">
      <c r="A54" s="178" t="s">
        <v>270</v>
      </c>
      <c r="B54" s="187"/>
      <c r="C54" s="180">
        <v>20</v>
      </c>
      <c r="D54" s="195"/>
      <c r="E54" s="360">
        <f>F54-D54</f>
        <v>0</v>
      </c>
      <c r="F54" s="360">
        <f>D54*1.21</f>
        <v>0</v>
      </c>
      <c r="G54" s="180">
        <f>C54*2</f>
        <v>40</v>
      </c>
      <c r="H54" s="309">
        <f>D54*2</f>
        <v>0</v>
      </c>
      <c r="I54" s="296">
        <f>J54-H54</f>
        <v>0</v>
      </c>
      <c r="J54" s="296">
        <f>H54*1.21</f>
        <v>0</v>
      </c>
    </row>
    <row r="55" spans="1:10" ht="13.15" thickBot="1" x14ac:dyDescent="0.4">
      <c r="A55" s="167"/>
      <c r="B55" s="181"/>
      <c r="C55" s="188"/>
      <c r="D55" s="168"/>
      <c r="E55" s="52"/>
      <c r="F55" s="52"/>
      <c r="G55" s="188"/>
      <c r="H55" s="297"/>
      <c r="I55" s="298"/>
      <c r="J55" s="298"/>
    </row>
    <row r="56" spans="1:10" ht="18.600000000000001" customHeight="1" x14ac:dyDescent="0.35">
      <c r="A56" s="719" t="s">
        <v>230</v>
      </c>
      <c r="B56" s="719"/>
      <c r="C56" s="719"/>
      <c r="D56" s="719"/>
      <c r="E56" s="719"/>
      <c r="F56" s="719"/>
      <c r="G56" s="189"/>
      <c r="H56" s="189"/>
      <c r="I56" s="189"/>
      <c r="J56" s="189"/>
    </row>
    <row r="57" spans="1:10" x14ac:dyDescent="0.35">
      <c r="A57" s="716" t="s">
        <v>192</v>
      </c>
      <c r="B57" s="713" t="s">
        <v>232</v>
      </c>
      <c r="C57" s="169" t="s">
        <v>233</v>
      </c>
      <c r="D57" s="169" t="s">
        <v>234</v>
      </c>
      <c r="E57" s="169"/>
      <c r="F57" s="182" t="s">
        <v>234</v>
      </c>
      <c r="G57" s="623" t="s">
        <v>233</v>
      </c>
      <c r="H57" s="623" t="s">
        <v>234</v>
      </c>
      <c r="I57" s="623"/>
      <c r="J57" s="637" t="s">
        <v>234</v>
      </c>
    </row>
    <row r="58" spans="1:10" x14ac:dyDescent="0.35">
      <c r="A58" s="716"/>
      <c r="B58" s="713"/>
      <c r="C58" s="151" t="s">
        <v>236</v>
      </c>
      <c r="D58" s="151" t="s">
        <v>237</v>
      </c>
      <c r="E58" s="151" t="s">
        <v>10</v>
      </c>
      <c r="F58" s="152" t="s">
        <v>249</v>
      </c>
      <c r="G58" s="605" t="s">
        <v>236</v>
      </c>
      <c r="H58" s="605" t="s">
        <v>237</v>
      </c>
      <c r="I58" s="605" t="s">
        <v>10</v>
      </c>
      <c r="J58" s="606" t="s">
        <v>249</v>
      </c>
    </row>
    <row r="59" spans="1:10" x14ac:dyDescent="0.35">
      <c r="A59" s="190"/>
      <c r="B59" s="191" t="s">
        <v>271</v>
      </c>
      <c r="C59" s="155"/>
      <c r="D59" s="174"/>
      <c r="E59" s="155"/>
      <c r="F59" s="156"/>
      <c r="G59" s="155"/>
      <c r="H59" s="174"/>
      <c r="I59" s="155"/>
      <c r="J59" s="156"/>
    </row>
    <row r="60" spans="1:10" x14ac:dyDescent="0.35">
      <c r="A60" s="192" t="s">
        <v>272</v>
      </c>
      <c r="B60" s="90" t="s">
        <v>273</v>
      </c>
      <c r="C60" s="155"/>
      <c r="D60" s="174"/>
      <c r="E60" s="155"/>
      <c r="F60" s="158"/>
      <c r="G60" s="155"/>
      <c r="H60" s="174"/>
      <c r="I60" s="155"/>
      <c r="J60" s="158"/>
    </row>
    <row r="61" spans="1:10" x14ac:dyDescent="0.35">
      <c r="A61" s="192" t="s">
        <v>274</v>
      </c>
      <c r="B61" s="90" t="s">
        <v>271</v>
      </c>
      <c r="C61" s="155"/>
      <c r="D61" s="174"/>
      <c r="E61" s="155"/>
      <c r="F61" s="158"/>
      <c r="G61" s="155"/>
      <c r="H61" s="174"/>
      <c r="I61" s="155"/>
      <c r="J61" s="158"/>
    </row>
    <row r="62" spans="1:10" x14ac:dyDescent="0.35">
      <c r="A62" s="192"/>
      <c r="B62" s="515" t="s">
        <v>275</v>
      </c>
      <c r="C62" s="155"/>
      <c r="D62" s="174"/>
      <c r="E62" s="155"/>
      <c r="F62" s="158"/>
      <c r="G62" s="155"/>
      <c r="H62" s="174"/>
      <c r="I62" s="155"/>
      <c r="J62" s="158"/>
    </row>
    <row r="63" spans="1:10" x14ac:dyDescent="0.35">
      <c r="A63" s="192" t="s">
        <v>276</v>
      </c>
      <c r="B63" s="515" t="s">
        <v>277</v>
      </c>
      <c r="C63" s="155"/>
      <c r="D63" s="174"/>
      <c r="E63" s="155"/>
      <c r="F63" s="158"/>
      <c r="G63" s="155"/>
      <c r="H63" s="174"/>
      <c r="I63" s="155"/>
      <c r="J63" s="158"/>
    </row>
    <row r="64" spans="1:10" x14ac:dyDescent="0.35">
      <c r="A64" s="192" t="s">
        <v>242</v>
      </c>
      <c r="B64" s="518" t="s">
        <v>277</v>
      </c>
      <c r="C64" s="155"/>
      <c r="D64" s="174"/>
      <c r="E64" s="155"/>
      <c r="F64" s="158"/>
      <c r="G64" s="155"/>
      <c r="H64" s="174"/>
      <c r="I64" s="155"/>
      <c r="J64" s="158"/>
    </row>
    <row r="65" spans="1:10" x14ac:dyDescent="0.35">
      <c r="A65" s="193"/>
      <c r="B65" s="515" t="s">
        <v>278</v>
      </c>
      <c r="C65" s="174"/>
      <c r="D65" s="174"/>
      <c r="E65" s="155"/>
      <c r="F65" s="158"/>
      <c r="G65" s="174"/>
      <c r="H65" s="174"/>
      <c r="I65" s="155"/>
      <c r="J65" s="158"/>
    </row>
    <row r="66" spans="1:10" x14ac:dyDescent="0.35">
      <c r="A66" s="193"/>
      <c r="B66" s="515" t="s">
        <v>279</v>
      </c>
      <c r="C66" s="174"/>
      <c r="D66" s="174"/>
      <c r="E66" s="155"/>
      <c r="F66" s="158"/>
      <c r="G66" s="174"/>
      <c r="H66" s="174"/>
      <c r="I66" s="155"/>
      <c r="J66" s="158"/>
    </row>
    <row r="67" spans="1:10" x14ac:dyDescent="0.35">
      <c r="A67" s="193"/>
      <c r="B67" s="518" t="s">
        <v>280</v>
      </c>
      <c r="C67" s="174"/>
      <c r="D67" s="174"/>
      <c r="E67" s="155"/>
      <c r="F67" s="158"/>
      <c r="G67" s="174"/>
      <c r="H67" s="174"/>
      <c r="I67" s="155"/>
      <c r="J67" s="158"/>
    </row>
    <row r="68" spans="1:10" x14ac:dyDescent="0.35">
      <c r="A68" s="178" t="s">
        <v>281</v>
      </c>
      <c r="B68" s="179"/>
      <c r="C68" s="194">
        <v>38</v>
      </c>
      <c r="D68" s="195"/>
      <c r="E68" s="360">
        <f>F68-D68</f>
        <v>0</v>
      </c>
      <c r="F68" s="360">
        <f>D68*1.21</f>
        <v>0</v>
      </c>
      <c r="G68" s="194">
        <f>C68*2</f>
        <v>76</v>
      </c>
      <c r="H68" s="309">
        <f>D68*2</f>
        <v>0</v>
      </c>
      <c r="I68" s="296">
        <f>J68-H68</f>
        <v>0</v>
      </c>
      <c r="J68" s="296">
        <f>H68*1.21</f>
        <v>0</v>
      </c>
    </row>
    <row r="69" spans="1:10" x14ac:dyDescent="0.35">
      <c r="A69" s="167"/>
      <c r="B69" s="181"/>
      <c r="C69" s="52"/>
      <c r="D69" s="168"/>
      <c r="E69" s="52"/>
      <c r="F69" s="52"/>
      <c r="G69" s="52"/>
      <c r="H69" s="297"/>
      <c r="I69" s="298"/>
      <c r="J69" s="298"/>
    </row>
    <row r="70" spans="1:10" x14ac:dyDescent="0.35">
      <c r="A70" s="712" t="s">
        <v>192</v>
      </c>
      <c r="B70" s="713" t="s">
        <v>232</v>
      </c>
      <c r="C70" s="618" t="s">
        <v>233</v>
      </c>
      <c r="D70" s="628" t="s">
        <v>234</v>
      </c>
      <c r="E70" s="618"/>
      <c r="F70" s="627" t="s">
        <v>235</v>
      </c>
      <c r="G70" s="623" t="s">
        <v>233</v>
      </c>
      <c r="H70" s="638" t="s">
        <v>234</v>
      </c>
      <c r="I70" s="623"/>
      <c r="J70" s="637" t="s">
        <v>235</v>
      </c>
    </row>
    <row r="71" spans="1:10" x14ac:dyDescent="0.35">
      <c r="A71" s="712"/>
      <c r="B71" s="713"/>
      <c r="C71" s="601" t="s">
        <v>236</v>
      </c>
      <c r="D71" s="629" t="s">
        <v>237</v>
      </c>
      <c r="E71" s="601" t="s">
        <v>10</v>
      </c>
      <c r="F71" s="602" t="s">
        <v>238</v>
      </c>
      <c r="G71" s="605" t="s">
        <v>236</v>
      </c>
      <c r="H71" s="639" t="s">
        <v>237</v>
      </c>
      <c r="I71" s="605" t="s">
        <v>10</v>
      </c>
      <c r="J71" s="606" t="s">
        <v>238</v>
      </c>
    </row>
    <row r="72" spans="1:10" x14ac:dyDescent="0.35">
      <c r="A72" s="610" t="s">
        <v>282</v>
      </c>
      <c r="B72" s="515" t="s">
        <v>267</v>
      </c>
      <c r="C72" s="155"/>
      <c r="D72" s="198"/>
      <c r="E72" s="155"/>
      <c r="F72" s="156"/>
      <c r="G72" s="155"/>
      <c r="H72" s="310"/>
      <c r="I72" s="292"/>
      <c r="J72" s="307"/>
    </row>
    <row r="73" spans="1:10" x14ac:dyDescent="0.35">
      <c r="A73" s="611" t="s">
        <v>283</v>
      </c>
      <c r="B73" s="515" t="s">
        <v>284</v>
      </c>
      <c r="C73" s="155"/>
      <c r="D73" s="157" t="s">
        <v>243</v>
      </c>
      <c r="E73" s="155"/>
      <c r="F73" s="158"/>
      <c r="G73" s="155"/>
      <c r="H73" s="291" t="s">
        <v>243</v>
      </c>
      <c r="I73" s="292"/>
      <c r="J73" s="293"/>
    </row>
    <row r="74" spans="1:10" x14ac:dyDescent="0.35">
      <c r="A74" s="611"/>
      <c r="B74" s="515" t="s">
        <v>285</v>
      </c>
      <c r="C74" s="155"/>
      <c r="D74" s="157" t="s">
        <v>244</v>
      </c>
      <c r="E74" s="155"/>
      <c r="F74" s="158"/>
      <c r="G74" s="155"/>
      <c r="H74" s="291" t="s">
        <v>244</v>
      </c>
      <c r="I74" s="292"/>
      <c r="J74" s="293"/>
    </row>
    <row r="75" spans="1:10" x14ac:dyDescent="0.35">
      <c r="A75" s="612"/>
      <c r="B75" s="97" t="s">
        <v>286</v>
      </c>
      <c r="C75" s="155"/>
      <c r="D75" s="199"/>
      <c r="E75" s="155"/>
      <c r="F75" s="200"/>
      <c r="G75" s="155"/>
      <c r="H75" s="311"/>
      <c r="I75" s="292"/>
      <c r="J75" s="312"/>
    </row>
    <row r="76" spans="1:10" x14ac:dyDescent="0.35">
      <c r="A76" s="163" t="s">
        <v>287</v>
      </c>
      <c r="B76" s="164"/>
      <c r="C76" s="180">
        <v>44</v>
      </c>
      <c r="D76" s="166"/>
      <c r="E76" s="360">
        <f>F76-D76</f>
        <v>0</v>
      </c>
      <c r="F76" s="360">
        <f>D76*1.21</f>
        <v>0</v>
      </c>
      <c r="G76" s="180">
        <f>C76*2</f>
        <v>88</v>
      </c>
      <c r="H76" s="295">
        <f>D76*2</f>
        <v>0</v>
      </c>
      <c r="I76" s="296">
        <f>J76-H76</f>
        <v>0</v>
      </c>
      <c r="J76" s="296">
        <f>H76*1.21</f>
        <v>0</v>
      </c>
    </row>
    <row r="77" spans="1:10" x14ac:dyDescent="0.35">
      <c r="A77" s="52"/>
      <c r="B77" s="52"/>
      <c r="C77" s="52"/>
      <c r="D77" s="52"/>
      <c r="E77" s="52"/>
      <c r="F77" s="52"/>
      <c r="G77" s="52"/>
      <c r="H77" s="298"/>
      <c r="I77" s="298"/>
      <c r="J77" s="298"/>
    </row>
    <row r="78" spans="1:10" x14ac:dyDescent="0.35">
      <c r="A78" s="717" t="s">
        <v>192</v>
      </c>
      <c r="B78" s="718" t="s">
        <v>232</v>
      </c>
      <c r="C78" s="196" t="s">
        <v>233</v>
      </c>
      <c r="D78" s="196" t="s">
        <v>234</v>
      </c>
      <c r="E78" s="196"/>
      <c r="F78" s="201" t="s">
        <v>234</v>
      </c>
      <c r="G78" s="638" t="s">
        <v>233</v>
      </c>
      <c r="H78" s="638" t="s">
        <v>234</v>
      </c>
      <c r="I78" s="638"/>
      <c r="J78" s="640" t="s">
        <v>234</v>
      </c>
    </row>
    <row r="79" spans="1:10" x14ac:dyDescent="0.35">
      <c r="A79" s="717"/>
      <c r="B79" s="718"/>
      <c r="C79" s="202" t="s">
        <v>236</v>
      </c>
      <c r="D79" s="197" t="s">
        <v>237</v>
      </c>
      <c r="E79" s="202" t="s">
        <v>10</v>
      </c>
      <c r="F79" s="203" t="s">
        <v>249</v>
      </c>
      <c r="G79" s="641" t="s">
        <v>236</v>
      </c>
      <c r="H79" s="639" t="s">
        <v>237</v>
      </c>
      <c r="I79" s="641" t="s">
        <v>10</v>
      </c>
      <c r="J79" s="642" t="s">
        <v>249</v>
      </c>
    </row>
    <row r="80" spans="1:10" x14ac:dyDescent="0.35">
      <c r="A80" s="613"/>
      <c r="B80" s="515" t="s">
        <v>288</v>
      </c>
      <c r="C80" s="630"/>
      <c r="D80" s="493"/>
      <c r="E80" s="630"/>
      <c r="F80" s="631"/>
      <c r="G80" s="630"/>
      <c r="H80" s="493"/>
      <c r="I80" s="630"/>
      <c r="J80" s="631"/>
    </row>
    <row r="81" spans="1:10" x14ac:dyDescent="0.35">
      <c r="A81" s="614"/>
      <c r="B81" s="515" t="s">
        <v>288</v>
      </c>
      <c r="C81" s="630"/>
      <c r="D81" s="632"/>
      <c r="E81" s="630"/>
      <c r="F81" s="633"/>
      <c r="G81" s="630"/>
      <c r="H81" s="632"/>
      <c r="I81" s="630"/>
      <c r="J81" s="633"/>
    </row>
    <row r="82" spans="1:10" x14ac:dyDescent="0.35">
      <c r="A82" s="614"/>
      <c r="B82" s="515" t="s">
        <v>289</v>
      </c>
      <c r="C82" s="630"/>
      <c r="D82" s="632"/>
      <c r="E82" s="630"/>
      <c r="F82" s="633"/>
      <c r="G82" s="630"/>
      <c r="H82" s="632"/>
      <c r="I82" s="630"/>
      <c r="J82" s="633"/>
    </row>
    <row r="83" spans="1:10" x14ac:dyDescent="0.35">
      <c r="A83" s="614" t="s">
        <v>215</v>
      </c>
      <c r="B83" s="515" t="s">
        <v>289</v>
      </c>
      <c r="C83" s="630"/>
      <c r="D83" s="632"/>
      <c r="E83" s="630"/>
      <c r="F83" s="633"/>
      <c r="G83" s="630"/>
      <c r="H83" s="632"/>
      <c r="I83" s="630"/>
      <c r="J83" s="633"/>
    </row>
    <row r="84" spans="1:10" x14ac:dyDescent="0.35">
      <c r="A84" s="614" t="s">
        <v>290</v>
      </c>
      <c r="B84" s="515" t="s">
        <v>289</v>
      </c>
      <c r="C84" s="630"/>
      <c r="D84" s="632"/>
      <c r="E84" s="630"/>
      <c r="F84" s="633"/>
      <c r="G84" s="630"/>
      <c r="H84" s="632"/>
      <c r="I84" s="630"/>
      <c r="J84" s="633"/>
    </row>
    <row r="85" spans="1:10" x14ac:dyDescent="0.35">
      <c r="A85" s="614" t="s">
        <v>283</v>
      </c>
      <c r="B85" s="515" t="s">
        <v>291</v>
      </c>
      <c r="C85" s="630"/>
      <c r="D85" s="632"/>
      <c r="E85" s="630"/>
      <c r="F85" s="633"/>
      <c r="G85" s="630"/>
      <c r="H85" s="632"/>
      <c r="I85" s="630"/>
      <c r="J85" s="633"/>
    </row>
    <row r="86" spans="1:10" x14ac:dyDescent="0.35">
      <c r="A86" s="614"/>
      <c r="B86" s="515" t="s">
        <v>291</v>
      </c>
      <c r="C86" s="630"/>
      <c r="D86" s="632"/>
      <c r="E86" s="630"/>
      <c r="F86" s="633"/>
      <c r="G86" s="630"/>
      <c r="H86" s="632"/>
      <c r="I86" s="630"/>
      <c r="J86" s="633"/>
    </row>
    <row r="87" spans="1:10" x14ac:dyDescent="0.35">
      <c r="A87" s="614"/>
      <c r="B87" s="515" t="s">
        <v>291</v>
      </c>
      <c r="C87" s="630"/>
      <c r="D87" s="632"/>
      <c r="E87" s="630"/>
      <c r="F87" s="633"/>
      <c r="G87" s="630"/>
      <c r="H87" s="632"/>
      <c r="I87" s="630"/>
      <c r="J87" s="633"/>
    </row>
    <row r="88" spans="1:10" x14ac:dyDescent="0.35">
      <c r="A88" s="614"/>
      <c r="B88" s="515" t="s">
        <v>292</v>
      </c>
      <c r="C88" s="630"/>
      <c r="D88" s="632"/>
      <c r="E88" s="630"/>
      <c r="F88" s="633"/>
      <c r="G88" s="630"/>
      <c r="H88" s="632"/>
      <c r="I88" s="630"/>
      <c r="J88" s="633"/>
    </row>
    <row r="89" spans="1:10" x14ac:dyDescent="0.35">
      <c r="A89" s="615"/>
      <c r="B89" s="515" t="s">
        <v>292</v>
      </c>
      <c r="C89" s="634"/>
      <c r="D89" s="494"/>
      <c r="E89" s="630"/>
      <c r="F89" s="633"/>
      <c r="G89" s="634"/>
      <c r="H89" s="494"/>
      <c r="I89" s="630"/>
      <c r="J89" s="633"/>
    </row>
    <row r="90" spans="1:10" x14ac:dyDescent="0.35">
      <c r="A90" s="205" t="s">
        <v>293</v>
      </c>
      <c r="B90" s="164"/>
      <c r="C90" s="206">
        <v>29</v>
      </c>
      <c r="D90" s="166"/>
      <c r="E90" s="360">
        <f>F90-D90</f>
        <v>0</v>
      </c>
      <c r="F90" s="360">
        <f>D90*1.21</f>
        <v>0</v>
      </c>
      <c r="G90" s="206">
        <f>C90*2</f>
        <v>58</v>
      </c>
      <c r="H90" s="295">
        <f>D90*2</f>
        <v>0</v>
      </c>
      <c r="I90" s="296">
        <f>J90-H90</f>
        <v>0</v>
      </c>
      <c r="J90" s="296">
        <f>H90*1.21</f>
        <v>0</v>
      </c>
    </row>
    <row r="91" spans="1:10" x14ac:dyDescent="0.35">
      <c r="A91" s="207"/>
      <c r="B91" s="52"/>
      <c r="C91" s="52"/>
      <c r="D91" s="52"/>
      <c r="E91" s="52"/>
      <c r="F91" s="52"/>
      <c r="G91" s="52"/>
      <c r="H91" s="298"/>
      <c r="I91" s="298"/>
      <c r="J91" s="298"/>
    </row>
    <row r="92" spans="1:10" x14ac:dyDescent="0.35">
      <c r="A92" s="711"/>
      <c r="B92" s="711"/>
      <c r="C92" s="635"/>
      <c r="D92" s="313"/>
      <c r="E92" s="313"/>
      <c r="F92" s="313"/>
      <c r="G92" s="635"/>
      <c r="H92" s="313"/>
      <c r="I92" s="313"/>
      <c r="J92" s="313"/>
    </row>
    <row r="93" spans="1:10" x14ac:dyDescent="0.35">
      <c r="H93" s="255"/>
      <c r="I93" s="255"/>
      <c r="J93" s="255"/>
    </row>
    <row r="94" spans="1:10" x14ac:dyDescent="0.35">
      <c r="A94" s="712" t="s">
        <v>192</v>
      </c>
      <c r="B94" s="713" t="s">
        <v>232</v>
      </c>
      <c r="C94" s="169" t="s">
        <v>233</v>
      </c>
      <c r="D94" s="169" t="s">
        <v>234</v>
      </c>
      <c r="E94" s="169"/>
      <c r="F94" s="182" t="s">
        <v>234</v>
      </c>
      <c r="G94" s="623" t="s">
        <v>233</v>
      </c>
      <c r="H94" s="623" t="s">
        <v>234</v>
      </c>
      <c r="I94" s="623"/>
      <c r="J94" s="637" t="s">
        <v>234</v>
      </c>
    </row>
    <row r="95" spans="1:10" x14ac:dyDescent="0.35">
      <c r="A95" s="712"/>
      <c r="B95" s="713"/>
      <c r="C95" s="151" t="s">
        <v>236</v>
      </c>
      <c r="D95" s="149" t="s">
        <v>237</v>
      </c>
      <c r="E95" s="151" t="s">
        <v>10</v>
      </c>
      <c r="F95" s="152" t="s">
        <v>249</v>
      </c>
      <c r="G95" s="605" t="s">
        <v>236</v>
      </c>
      <c r="H95" s="603" t="s">
        <v>237</v>
      </c>
      <c r="I95" s="605" t="s">
        <v>10</v>
      </c>
      <c r="J95" s="606" t="s">
        <v>249</v>
      </c>
    </row>
    <row r="96" spans="1:10" x14ac:dyDescent="0.35">
      <c r="A96" s="170"/>
      <c r="B96" s="208" t="s">
        <v>294</v>
      </c>
      <c r="C96" s="155"/>
      <c r="D96" s="154"/>
      <c r="E96" s="155"/>
      <c r="F96" s="156"/>
      <c r="G96" s="155"/>
      <c r="H96" s="300"/>
      <c r="I96" s="292"/>
      <c r="J96" s="307"/>
    </row>
    <row r="97" spans="1:10" x14ac:dyDescent="0.35">
      <c r="A97" s="153"/>
      <c r="B97" s="209" t="s">
        <v>295</v>
      </c>
      <c r="C97" s="155"/>
      <c r="D97" s="157"/>
      <c r="E97" s="155"/>
      <c r="F97" s="158"/>
      <c r="G97" s="155"/>
      <c r="H97" s="291"/>
      <c r="I97" s="292"/>
      <c r="J97" s="293"/>
    </row>
    <row r="98" spans="1:10" x14ac:dyDescent="0.35">
      <c r="A98" s="153"/>
      <c r="B98" s="209" t="s">
        <v>296</v>
      </c>
      <c r="C98" s="155"/>
      <c r="D98" s="157"/>
      <c r="E98" s="155"/>
      <c r="F98" s="158"/>
      <c r="G98" s="155"/>
      <c r="H98" s="291"/>
      <c r="I98" s="292"/>
      <c r="J98" s="293"/>
    </row>
    <row r="99" spans="1:10" x14ac:dyDescent="0.35">
      <c r="A99" s="100" t="s">
        <v>182</v>
      </c>
      <c r="B99" s="209" t="s">
        <v>296</v>
      </c>
      <c r="C99" s="155"/>
      <c r="D99" s="157"/>
      <c r="E99" s="155"/>
      <c r="F99" s="158"/>
      <c r="G99" s="155"/>
      <c r="H99" s="291"/>
      <c r="I99" s="292"/>
      <c r="J99" s="293"/>
    </row>
    <row r="100" spans="1:10" x14ac:dyDescent="0.35">
      <c r="A100" s="99" t="s">
        <v>183</v>
      </c>
      <c r="B100" s="209" t="s">
        <v>297</v>
      </c>
      <c r="C100" s="155"/>
      <c r="D100" s="157" t="s">
        <v>243</v>
      </c>
      <c r="E100" s="155"/>
      <c r="F100" s="158"/>
      <c r="G100" s="155"/>
      <c r="H100" s="291" t="s">
        <v>243</v>
      </c>
      <c r="I100" s="292"/>
      <c r="J100" s="293"/>
    </row>
    <row r="101" spans="1:10" x14ac:dyDescent="0.35">
      <c r="A101" s="99" t="s">
        <v>83</v>
      </c>
      <c r="B101" s="209" t="s">
        <v>298</v>
      </c>
      <c r="C101" s="155"/>
      <c r="D101" s="157" t="s">
        <v>244</v>
      </c>
      <c r="E101" s="155"/>
      <c r="F101" s="158"/>
      <c r="G101" s="155"/>
      <c r="H101" s="291" t="s">
        <v>244</v>
      </c>
      <c r="I101" s="292"/>
      <c r="J101" s="293"/>
    </row>
    <row r="102" spans="1:10" x14ac:dyDescent="0.35">
      <c r="A102" s="99" t="s">
        <v>87</v>
      </c>
      <c r="B102" s="209" t="s">
        <v>298</v>
      </c>
      <c r="C102" s="155"/>
      <c r="D102" s="157"/>
      <c r="E102" s="155"/>
      <c r="F102" s="158"/>
      <c r="G102" s="155"/>
      <c r="H102" s="291"/>
      <c r="I102" s="292"/>
      <c r="J102" s="293"/>
    </row>
    <row r="103" spans="1:10" x14ac:dyDescent="0.35">
      <c r="A103" s="153"/>
      <c r="B103" s="209" t="s">
        <v>297</v>
      </c>
      <c r="C103" s="155"/>
      <c r="D103" s="157"/>
      <c r="E103" s="155"/>
      <c r="F103" s="158"/>
      <c r="G103" s="155"/>
      <c r="H103" s="291"/>
      <c r="I103" s="292"/>
      <c r="J103" s="293"/>
    </row>
    <row r="104" spans="1:10" x14ac:dyDescent="0.35">
      <c r="A104" s="153"/>
      <c r="B104" s="209" t="s">
        <v>297</v>
      </c>
      <c r="C104" s="155"/>
      <c r="D104" s="157"/>
      <c r="E104" s="155"/>
      <c r="F104" s="158"/>
      <c r="G104" s="155"/>
      <c r="H104" s="291"/>
      <c r="I104" s="292"/>
      <c r="J104" s="293"/>
    </row>
    <row r="105" spans="1:10" x14ac:dyDescent="0.35">
      <c r="A105" s="153"/>
      <c r="B105" s="210" t="s">
        <v>298</v>
      </c>
      <c r="C105" s="155"/>
      <c r="D105" s="162"/>
      <c r="E105" s="155"/>
      <c r="F105" s="158"/>
      <c r="G105" s="155"/>
      <c r="H105" s="294"/>
      <c r="I105" s="292"/>
      <c r="J105" s="293"/>
    </row>
    <row r="106" spans="1:10" x14ac:dyDescent="0.35">
      <c r="A106" s="714" t="s">
        <v>299</v>
      </c>
      <c r="B106" s="714"/>
      <c r="C106" s="211">
        <v>37</v>
      </c>
      <c r="D106" s="166"/>
      <c r="E106" s="360">
        <f>F106-D106</f>
        <v>0</v>
      </c>
      <c r="F106" s="360">
        <f>D106*1.21</f>
        <v>0</v>
      </c>
      <c r="G106" s="211">
        <f>C106*2</f>
        <v>74</v>
      </c>
      <c r="H106" s="295">
        <f>D106*2</f>
        <v>0</v>
      </c>
      <c r="I106" s="296">
        <f>J106-H106</f>
        <v>0</v>
      </c>
      <c r="J106" s="296">
        <f>H106*1.21</f>
        <v>0</v>
      </c>
    </row>
    <row r="107" spans="1:10" x14ac:dyDescent="0.35">
      <c r="H107" s="255"/>
      <c r="I107" s="255"/>
      <c r="J107" s="255"/>
    </row>
    <row r="110" spans="1:10" x14ac:dyDescent="0.35">
      <c r="A110" s="712" t="s">
        <v>192</v>
      </c>
      <c r="B110" s="715" t="s">
        <v>232</v>
      </c>
      <c r="C110" s="169" t="s">
        <v>233</v>
      </c>
      <c r="D110" s="169" t="s">
        <v>265</v>
      </c>
      <c r="E110" s="169"/>
      <c r="F110" s="182" t="s">
        <v>234</v>
      </c>
      <c r="G110" s="623" t="s">
        <v>233</v>
      </c>
      <c r="H110" s="623" t="s">
        <v>265</v>
      </c>
      <c r="I110" s="623"/>
      <c r="J110" s="637" t="s">
        <v>234</v>
      </c>
    </row>
    <row r="111" spans="1:10" x14ac:dyDescent="0.35">
      <c r="A111" s="712"/>
      <c r="B111" s="715"/>
      <c r="C111" s="151" t="s">
        <v>236</v>
      </c>
      <c r="D111" s="151" t="s">
        <v>237</v>
      </c>
      <c r="E111" s="151" t="s">
        <v>10</v>
      </c>
      <c r="F111" s="152" t="s">
        <v>249</v>
      </c>
      <c r="G111" s="605" t="s">
        <v>236</v>
      </c>
      <c r="H111" s="605" t="s">
        <v>237</v>
      </c>
      <c r="I111" s="605" t="s">
        <v>10</v>
      </c>
      <c r="J111" s="606" t="s">
        <v>249</v>
      </c>
    </row>
    <row r="112" spans="1:10" x14ac:dyDescent="0.35">
      <c r="A112" s="43" t="s">
        <v>186</v>
      </c>
      <c r="B112" s="41" t="s">
        <v>300</v>
      </c>
      <c r="C112" s="212"/>
      <c r="D112" s="213"/>
      <c r="E112" s="214"/>
      <c r="F112" s="156"/>
      <c r="G112" s="212"/>
      <c r="H112" s="213"/>
      <c r="I112" s="214"/>
      <c r="J112" s="156"/>
    </row>
    <row r="113" spans="1:10" x14ac:dyDescent="0.35">
      <c r="A113" s="101" t="s">
        <v>188</v>
      </c>
      <c r="B113" s="41" t="s">
        <v>301</v>
      </c>
      <c r="C113" s="135"/>
      <c r="D113" s="215"/>
      <c r="E113" s="216"/>
      <c r="F113" s="158"/>
      <c r="G113" s="135"/>
      <c r="H113" s="215"/>
      <c r="I113" s="216"/>
      <c r="J113" s="158"/>
    </row>
    <row r="114" spans="1:10" x14ac:dyDescent="0.35">
      <c r="A114" s="101" t="s">
        <v>189</v>
      </c>
      <c r="B114" s="41" t="s">
        <v>301</v>
      </c>
      <c r="C114" s="135"/>
      <c r="D114" s="215"/>
      <c r="E114" s="216"/>
      <c r="F114" s="158"/>
      <c r="G114" s="135"/>
      <c r="H114" s="215"/>
      <c r="I114" s="216"/>
      <c r="J114" s="158"/>
    </row>
    <row r="115" spans="1:10" ht="13.15" thickBot="1" x14ac:dyDescent="0.4">
      <c r="A115" s="40" t="s">
        <v>91</v>
      </c>
      <c r="B115" s="78" t="s">
        <v>302</v>
      </c>
      <c r="C115" s="217"/>
      <c r="D115" s="215"/>
      <c r="E115" s="218"/>
      <c r="F115" s="158"/>
      <c r="G115" s="217"/>
      <c r="H115" s="215"/>
      <c r="I115" s="218"/>
      <c r="J115" s="158"/>
    </row>
    <row r="116" spans="1:10" ht="13.15" thickBot="1" x14ac:dyDescent="0.4">
      <c r="A116" s="178" t="s">
        <v>303</v>
      </c>
      <c r="B116" s="219"/>
      <c r="C116" s="194">
        <v>11</v>
      </c>
      <c r="D116" s="195"/>
      <c r="E116" s="360">
        <f>F116-D116</f>
        <v>0</v>
      </c>
      <c r="F116" s="360">
        <f>D116*1.21</f>
        <v>0</v>
      </c>
      <c r="G116" s="194">
        <f>C116*2</f>
        <v>22</v>
      </c>
      <c r="H116" s="309">
        <f>D116*2</f>
        <v>0</v>
      </c>
      <c r="I116" s="296">
        <f>J116-H116</f>
        <v>0</v>
      </c>
      <c r="J116" s="296">
        <f>H116*1.21</f>
        <v>0</v>
      </c>
    </row>
    <row r="117" spans="1:10" ht="13.15" thickBot="1" x14ac:dyDescent="0.4">
      <c r="E117" s="255"/>
      <c r="F117" s="255"/>
      <c r="H117" s="255"/>
      <c r="I117" s="255"/>
      <c r="J117" s="255"/>
    </row>
    <row r="118" spans="1:10" x14ac:dyDescent="0.35">
      <c r="A118" s="710" t="s">
        <v>304</v>
      </c>
      <c r="B118" s="710"/>
      <c r="C118" s="220">
        <f t="shared" ref="C118:J118" si="0">C11+C23+C39+C46+C54+C68+C76+C90+C106+C116</f>
        <v>304</v>
      </c>
      <c r="D118" s="361">
        <f t="shared" si="0"/>
        <v>0</v>
      </c>
      <c r="E118" s="361">
        <f t="shared" si="0"/>
        <v>0</v>
      </c>
      <c r="F118" s="256">
        <f t="shared" si="0"/>
        <v>0</v>
      </c>
      <c r="G118" s="220">
        <f t="shared" si="0"/>
        <v>608</v>
      </c>
      <c r="H118" s="314">
        <f t="shared" si="0"/>
        <v>0</v>
      </c>
      <c r="I118" s="314">
        <f t="shared" si="0"/>
        <v>0</v>
      </c>
      <c r="J118" s="257">
        <f t="shared" si="0"/>
        <v>0</v>
      </c>
    </row>
    <row r="120" spans="1:10" x14ac:dyDescent="0.35">
      <c r="C120" s="221"/>
      <c r="G120" s="221"/>
    </row>
    <row r="122" spans="1:10" x14ac:dyDescent="0.35">
      <c r="D122" s="344"/>
      <c r="H122" s="344"/>
      <c r="I122" s="344"/>
    </row>
  </sheetData>
  <mergeCells count="29">
    <mergeCell ref="A2:I2"/>
    <mergeCell ref="A3:B3"/>
    <mergeCell ref="C3:F3"/>
    <mergeCell ref="G3:J3"/>
    <mergeCell ref="A1:K1"/>
    <mergeCell ref="A4:A5"/>
    <mergeCell ref="B4:B5"/>
    <mergeCell ref="A13:A14"/>
    <mergeCell ref="B13:B14"/>
    <mergeCell ref="A25:A26"/>
    <mergeCell ref="B25:B26"/>
    <mergeCell ref="A41:A42"/>
    <mergeCell ref="B41:B42"/>
    <mergeCell ref="A48:A49"/>
    <mergeCell ref="B48:B49"/>
    <mergeCell ref="A56:F56"/>
    <mergeCell ref="A57:A58"/>
    <mergeCell ref="B57:B58"/>
    <mergeCell ref="A70:A71"/>
    <mergeCell ref="B70:B71"/>
    <mergeCell ref="A78:A79"/>
    <mergeCell ref="B78:B79"/>
    <mergeCell ref="A118:B118"/>
    <mergeCell ref="A92:B92"/>
    <mergeCell ref="A94:A95"/>
    <mergeCell ref="B94:B95"/>
    <mergeCell ref="A106:B106"/>
    <mergeCell ref="A110:A111"/>
    <mergeCell ref="B110:B111"/>
  </mergeCells>
  <pageMargins left="0" right="0" top="0" bottom="0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67"/>
  <sheetViews>
    <sheetView zoomScaleNormal="100" workbookViewId="0">
      <selection activeCell="A3" sqref="A3"/>
    </sheetView>
  </sheetViews>
  <sheetFormatPr defaultColWidth="9" defaultRowHeight="12.75" x14ac:dyDescent="0.35"/>
  <cols>
    <col min="3" max="3" width="22.1328125" customWidth="1"/>
    <col min="4" max="5" width="28.73046875" customWidth="1"/>
    <col min="6" max="6" width="29.59765625" customWidth="1"/>
    <col min="9" max="9" width="11.73046875" customWidth="1"/>
  </cols>
  <sheetData>
    <row r="1" spans="1:11" x14ac:dyDescent="0.35">
      <c r="A1" s="677" t="s">
        <v>0</v>
      </c>
      <c r="B1" s="677"/>
      <c r="C1" s="677"/>
      <c r="D1" s="677"/>
      <c r="E1" s="677"/>
      <c r="F1" s="677"/>
      <c r="G1" s="677"/>
      <c r="H1" s="677"/>
      <c r="I1" s="677"/>
      <c r="J1" s="677"/>
      <c r="K1" s="677"/>
    </row>
    <row r="2" spans="1:11" x14ac:dyDescent="0.35">
      <c r="A2" s="677" t="s">
        <v>343</v>
      </c>
      <c r="B2" s="677"/>
      <c r="C2" s="677"/>
      <c r="D2" s="677"/>
      <c r="E2" s="677"/>
      <c r="F2" s="677"/>
      <c r="G2" s="677"/>
      <c r="H2" s="677"/>
      <c r="I2" s="677"/>
      <c r="J2" s="677"/>
    </row>
    <row r="5" spans="1:11" x14ac:dyDescent="0.35">
      <c r="B5" s="222" t="s">
        <v>305</v>
      </c>
      <c r="C5" s="223" t="s">
        <v>327</v>
      </c>
      <c r="D5" s="224" t="s">
        <v>306</v>
      </c>
      <c r="E5" s="328"/>
      <c r="F5" s="225" t="s">
        <v>306</v>
      </c>
    </row>
    <row r="6" spans="1:11" x14ac:dyDescent="0.35">
      <c r="B6" s="226" t="s">
        <v>242</v>
      </c>
      <c r="C6" s="227" t="s">
        <v>307</v>
      </c>
      <c r="D6" s="228" t="s">
        <v>261</v>
      </c>
      <c r="E6" s="329" t="s">
        <v>10</v>
      </c>
      <c r="F6" s="229" t="s">
        <v>308</v>
      </c>
    </row>
    <row r="7" spans="1:11" x14ac:dyDescent="0.35">
      <c r="B7" s="226"/>
      <c r="C7" s="230" t="s">
        <v>309</v>
      </c>
      <c r="D7" s="231"/>
      <c r="E7" s="330"/>
      <c r="F7" s="232"/>
    </row>
    <row r="8" spans="1:11" x14ac:dyDescent="0.35">
      <c r="B8" s="226"/>
      <c r="C8" s="365">
        <f>'filtry Karviná I.,II.'!L84</f>
        <v>2592</v>
      </c>
      <c r="D8" s="277">
        <f>'filtry Karviná I.,II.'!M84</f>
        <v>0</v>
      </c>
      <c r="E8" s="278">
        <f>'filtry Karviná I.,II.'!N84</f>
        <v>0</v>
      </c>
      <c r="F8" s="280">
        <f>'filtry Karviná I.,II.'!O84</f>
        <v>0</v>
      </c>
    </row>
    <row r="9" spans="1:11" x14ac:dyDescent="0.35">
      <c r="B9" s="226"/>
      <c r="C9" s="255"/>
      <c r="D9" s="255"/>
      <c r="E9" s="255"/>
      <c r="F9" s="317"/>
    </row>
    <row r="10" spans="1:11" x14ac:dyDescent="0.35">
      <c r="B10" s="226"/>
      <c r="C10" s="318" t="s">
        <v>327</v>
      </c>
      <c r="D10" s="318" t="s">
        <v>306</v>
      </c>
      <c r="E10" s="318"/>
      <c r="F10" s="648" t="s">
        <v>306</v>
      </c>
    </row>
    <row r="11" spans="1:11" x14ac:dyDescent="0.35">
      <c r="B11" s="226"/>
      <c r="C11" s="320" t="s">
        <v>310</v>
      </c>
      <c r="D11" s="320" t="s">
        <v>261</v>
      </c>
      <c r="E11" s="320" t="s">
        <v>10</v>
      </c>
      <c r="F11" s="650" t="s">
        <v>308</v>
      </c>
    </row>
    <row r="12" spans="1:11" x14ac:dyDescent="0.35">
      <c r="B12" s="226"/>
      <c r="C12" s="322" t="s">
        <v>309</v>
      </c>
      <c r="D12" s="322"/>
      <c r="E12" s="322"/>
      <c r="F12" s="650"/>
    </row>
    <row r="13" spans="1:11" x14ac:dyDescent="0.35">
      <c r="B13" s="226"/>
      <c r="C13" s="365">
        <f>'filtry Karviná III.'!D54*2</f>
        <v>464</v>
      </c>
      <c r="D13" s="277">
        <f>'filtry Karviná III.'!T54</f>
        <v>0</v>
      </c>
      <c r="E13" s="278">
        <f>'filtry Karviná III.'!U54</f>
        <v>0</v>
      </c>
      <c r="F13" s="280">
        <f>'filtry Karviná III.'!V54</f>
        <v>0</v>
      </c>
    </row>
    <row r="14" spans="1:11" x14ac:dyDescent="0.35">
      <c r="B14" s="226"/>
      <c r="C14" s="255"/>
      <c r="D14" s="255"/>
      <c r="E14" s="255"/>
      <c r="F14" s="317"/>
    </row>
    <row r="15" spans="1:11" x14ac:dyDescent="0.35">
      <c r="B15" s="226"/>
      <c r="C15" s="651" t="s">
        <v>328</v>
      </c>
      <c r="D15" s="652" t="s">
        <v>329</v>
      </c>
      <c r="E15" s="653"/>
      <c r="F15" s="654" t="s">
        <v>329</v>
      </c>
    </row>
    <row r="16" spans="1:11" x14ac:dyDescent="0.35">
      <c r="B16" s="226"/>
      <c r="C16" s="655" t="s">
        <v>311</v>
      </c>
      <c r="D16" s="656" t="s">
        <v>312</v>
      </c>
      <c r="E16" s="335"/>
      <c r="F16" s="657" t="s">
        <v>312</v>
      </c>
    </row>
    <row r="17" spans="2:6" x14ac:dyDescent="0.35">
      <c r="B17" s="226"/>
      <c r="C17" s="658" t="s">
        <v>309</v>
      </c>
      <c r="D17" s="659" t="s">
        <v>261</v>
      </c>
      <c r="E17" s="335" t="s">
        <v>10</v>
      </c>
      <c r="F17" s="660" t="s">
        <v>308</v>
      </c>
    </row>
    <row r="18" spans="2:6" x14ac:dyDescent="0.35">
      <c r="B18" s="226"/>
      <c r="C18" s="366">
        <f>'výměna filtrů'!G11+'výměna filtrů'!G23+'výměna filtrů'!G39+'výměna filtrů'!G46+'výměna filtrů'!G54+'výměna filtrů'!G68+'výměna filtrů'!G106+'výměna filtrů'!G116</f>
        <v>462</v>
      </c>
      <c r="D18" s="277">
        <f>'výměna filtrů'!H11+'výměna filtrů'!H23+'výměna filtrů'!H39+'výměna filtrů'!H46+'výměna filtrů'!H54+'výměna filtrů'!H68+'výměna filtrů'!H106+'výměna filtrů'!H116</f>
        <v>0</v>
      </c>
      <c r="E18" s="278">
        <f>'výměna filtrů'!I11+'výměna filtrů'!I23+'výměna filtrů'!I39+'výměna filtrů'!I46+'výměna filtrů'!I54+'výměna filtrů'!I68+'výměna filtrů'!I106+'výměna filtrů'!I116</f>
        <v>0</v>
      </c>
      <c r="F18" s="280">
        <f>'výměna filtrů'!J11+'výměna filtrů'!J23+'výměna filtrů'!J39+'výměna filtrů'!J46+'výměna filtrů'!J54+'výměna filtrů'!J68+'výměna filtrů'!J106+'výměna filtrů'!J116</f>
        <v>0</v>
      </c>
    </row>
    <row r="19" spans="2:6" x14ac:dyDescent="0.35">
      <c r="B19" s="226"/>
      <c r="C19" s="255"/>
      <c r="D19" s="255"/>
      <c r="E19" s="255"/>
      <c r="F19" s="317"/>
    </row>
    <row r="20" spans="2:6" x14ac:dyDescent="0.35">
      <c r="B20" s="226"/>
      <c r="C20" s="661" t="s">
        <v>330</v>
      </c>
      <c r="D20" s="318" t="s">
        <v>332</v>
      </c>
      <c r="E20" s="318"/>
      <c r="F20" s="319" t="s">
        <v>332</v>
      </c>
    </row>
    <row r="21" spans="2:6" x14ac:dyDescent="0.35">
      <c r="B21" s="226"/>
      <c r="C21" s="662" t="s">
        <v>331</v>
      </c>
      <c r="D21" s="320" t="s">
        <v>333</v>
      </c>
      <c r="E21" s="335"/>
      <c r="F21" s="321" t="s">
        <v>333</v>
      </c>
    </row>
    <row r="22" spans="2:6" x14ac:dyDescent="0.35">
      <c r="B22" s="226"/>
      <c r="C22" s="663" t="s">
        <v>309</v>
      </c>
      <c r="D22" s="322" t="s">
        <v>261</v>
      </c>
      <c r="E22" s="335" t="s">
        <v>10</v>
      </c>
      <c r="F22" s="323" t="s">
        <v>308</v>
      </c>
    </row>
    <row r="23" spans="2:6" ht="13.15" x14ac:dyDescent="0.4">
      <c r="B23" s="226"/>
      <c r="C23" s="664">
        <f>C8+C13</f>
        <v>3056</v>
      </c>
      <c r="D23" s="315">
        <f>D8+D13+D18</f>
        <v>0</v>
      </c>
      <c r="E23" s="333">
        <f>E8+E13+E18</f>
        <v>0</v>
      </c>
      <c r="F23" s="316">
        <f>F8+F13+F18</f>
        <v>0</v>
      </c>
    </row>
    <row r="24" spans="2:6" x14ac:dyDescent="0.35">
      <c r="B24" s="245"/>
      <c r="C24" s="665"/>
      <c r="D24" s="665"/>
      <c r="E24" s="665"/>
      <c r="F24" s="666"/>
    </row>
    <row r="25" spans="2:6" x14ac:dyDescent="0.35">
      <c r="B25" s="222" t="s">
        <v>305</v>
      </c>
      <c r="C25" s="647" t="s">
        <v>327</v>
      </c>
      <c r="D25" s="667" t="s">
        <v>306</v>
      </c>
      <c r="E25" s="668"/>
      <c r="F25" s="669" t="s">
        <v>306</v>
      </c>
    </row>
    <row r="26" spans="2:6" x14ac:dyDescent="0.35">
      <c r="B26" s="226" t="s">
        <v>283</v>
      </c>
      <c r="C26" s="649" t="s">
        <v>307</v>
      </c>
      <c r="D26" s="320" t="s">
        <v>261</v>
      </c>
      <c r="E26" s="335" t="s">
        <v>10</v>
      </c>
      <c r="F26" s="321" t="s">
        <v>308</v>
      </c>
    </row>
    <row r="27" spans="2:6" x14ac:dyDescent="0.35">
      <c r="B27" s="226"/>
      <c r="C27" s="663" t="s">
        <v>309</v>
      </c>
      <c r="D27" s="322"/>
      <c r="E27" s="336"/>
      <c r="F27" s="323"/>
    </row>
    <row r="28" spans="2:6" x14ac:dyDescent="0.35">
      <c r="B28" s="226"/>
      <c r="C28" s="365">
        <f>'filtry Orlová I.,II.,III'!U46</f>
        <v>512</v>
      </c>
      <c r="D28" s="277">
        <f>'filtry Orlová I.,II.,III'!V46</f>
        <v>0</v>
      </c>
      <c r="E28" s="278">
        <f>'filtry Orlová I.,II.,III'!W46</f>
        <v>0</v>
      </c>
      <c r="F28" s="280">
        <f>'filtry Orlová I.,II.,III'!X46</f>
        <v>0</v>
      </c>
    </row>
    <row r="29" spans="2:6" x14ac:dyDescent="0.35">
      <c r="B29" s="226"/>
      <c r="C29" s="255"/>
      <c r="D29" s="255"/>
      <c r="E29" s="255"/>
      <c r="F29" s="317"/>
    </row>
    <row r="30" spans="2:6" x14ac:dyDescent="0.35">
      <c r="B30" s="226"/>
      <c r="C30" s="318" t="s">
        <v>327</v>
      </c>
      <c r="D30" s="318" t="s">
        <v>306</v>
      </c>
      <c r="E30" s="334"/>
      <c r="F30" s="319" t="s">
        <v>306</v>
      </c>
    </row>
    <row r="31" spans="2:6" x14ac:dyDescent="0.35">
      <c r="B31" s="226"/>
      <c r="C31" s="320" t="s">
        <v>310</v>
      </c>
      <c r="D31" s="320" t="s">
        <v>261</v>
      </c>
      <c r="E31" s="335" t="s">
        <v>10</v>
      </c>
      <c r="F31" s="321" t="s">
        <v>308</v>
      </c>
    </row>
    <row r="32" spans="2:6" x14ac:dyDescent="0.35">
      <c r="B32" s="226"/>
      <c r="C32" s="322" t="s">
        <v>309</v>
      </c>
      <c r="D32" s="322"/>
      <c r="E32" s="336"/>
      <c r="F32" s="323"/>
    </row>
    <row r="33" spans="2:9" x14ac:dyDescent="0.35">
      <c r="B33" s="226"/>
      <c r="C33" s="365">
        <f>SUM('filtry Orlová I.,II.,III'!J46)*2</f>
        <v>222</v>
      </c>
      <c r="D33" s="277">
        <f>'filtry Orlová I.,II.,III'!R46</f>
        <v>0</v>
      </c>
      <c r="E33" s="278">
        <f>'filtry Orlová I.,II.,III'!S46</f>
        <v>0</v>
      </c>
      <c r="F33" s="280">
        <f>'filtry Orlová I.,II.,III'!T46</f>
        <v>0</v>
      </c>
      <c r="I33" s="49"/>
    </row>
    <row r="34" spans="2:9" x14ac:dyDescent="0.35">
      <c r="B34" s="226"/>
      <c r="C34" s="255"/>
      <c r="D34" s="255"/>
      <c r="E34" s="255"/>
      <c r="F34" s="317"/>
    </row>
    <row r="35" spans="2:9" x14ac:dyDescent="0.35">
      <c r="B35" s="226"/>
      <c r="C35" s="651" t="s">
        <v>328</v>
      </c>
      <c r="D35" s="652" t="s">
        <v>329</v>
      </c>
      <c r="E35" s="653"/>
      <c r="F35" s="654" t="s">
        <v>329</v>
      </c>
    </row>
    <row r="36" spans="2:9" x14ac:dyDescent="0.35">
      <c r="B36" s="226"/>
      <c r="C36" s="655" t="s">
        <v>311</v>
      </c>
      <c r="D36" s="656" t="s">
        <v>312</v>
      </c>
      <c r="E36" s="670"/>
      <c r="F36" s="657" t="s">
        <v>312</v>
      </c>
    </row>
    <row r="37" spans="2:9" x14ac:dyDescent="0.35">
      <c r="B37" s="226"/>
      <c r="C37" s="649" t="s">
        <v>309</v>
      </c>
      <c r="D37" s="320" t="s">
        <v>261</v>
      </c>
      <c r="E37" s="335" t="s">
        <v>10</v>
      </c>
      <c r="F37" s="323" t="s">
        <v>308</v>
      </c>
    </row>
    <row r="38" spans="2:9" x14ac:dyDescent="0.35">
      <c r="B38" s="226"/>
      <c r="C38" s="366">
        <f>'výměna filtrů'!G76+'výměna filtrů'!G90</f>
        <v>146</v>
      </c>
      <c r="D38" s="277">
        <f>'výměna filtrů'!H76+'výměna filtrů'!H90</f>
        <v>0</v>
      </c>
      <c r="E38" s="278">
        <f>'výměna filtrů'!I76+'výměna filtrů'!I90</f>
        <v>0</v>
      </c>
      <c r="F38" s="280">
        <f>'výměna filtrů'!J76+'výměna filtrů'!J90</f>
        <v>0</v>
      </c>
    </row>
    <row r="39" spans="2:9" x14ac:dyDescent="0.35">
      <c r="B39" s="226"/>
      <c r="C39" s="255"/>
      <c r="D39" s="255"/>
      <c r="E39" s="255"/>
      <c r="F39" s="317"/>
    </row>
    <row r="40" spans="2:9" x14ac:dyDescent="0.35">
      <c r="B40" s="226"/>
      <c r="C40" s="661" t="s">
        <v>330</v>
      </c>
      <c r="D40" s="318" t="s">
        <v>332</v>
      </c>
      <c r="E40" s="318"/>
      <c r="F40" s="319" t="s">
        <v>332</v>
      </c>
    </row>
    <row r="41" spans="2:9" x14ac:dyDescent="0.35">
      <c r="B41" s="226"/>
      <c r="C41" s="662" t="s">
        <v>331</v>
      </c>
      <c r="D41" s="320" t="s">
        <v>333</v>
      </c>
      <c r="E41" s="320"/>
      <c r="F41" s="321" t="s">
        <v>333</v>
      </c>
    </row>
    <row r="42" spans="2:9" x14ac:dyDescent="0.35">
      <c r="B42" s="226"/>
      <c r="C42" s="663" t="s">
        <v>309</v>
      </c>
      <c r="D42" s="322" t="s">
        <v>261</v>
      </c>
      <c r="E42" s="335" t="s">
        <v>10</v>
      </c>
      <c r="F42" s="323" t="s">
        <v>308</v>
      </c>
    </row>
    <row r="43" spans="2:9" ht="13.15" x14ac:dyDescent="0.4">
      <c r="B43" s="226"/>
      <c r="C43" s="664">
        <f>C28+C33</f>
        <v>734</v>
      </c>
      <c r="D43" s="315">
        <f>D28+D33+D38</f>
        <v>0</v>
      </c>
      <c r="E43" s="333">
        <f>E28+E33+E38</f>
        <v>0</v>
      </c>
      <c r="F43" s="316">
        <f>F28+F33+F38</f>
        <v>0</v>
      </c>
      <c r="I43" s="49"/>
    </row>
    <row r="44" spans="2:9" x14ac:dyDescent="0.35">
      <c r="B44" s="245"/>
      <c r="C44" s="246"/>
      <c r="D44" s="246"/>
      <c r="E44" s="246"/>
      <c r="F44" s="247"/>
    </row>
    <row r="45" spans="2:9" x14ac:dyDescent="0.35">
      <c r="B45" s="222" t="s">
        <v>305</v>
      </c>
      <c r="C45" s="223" t="s">
        <v>327</v>
      </c>
      <c r="D45" s="224" t="s">
        <v>313</v>
      </c>
      <c r="E45" s="328"/>
      <c r="F45" s="225" t="s">
        <v>313</v>
      </c>
    </row>
    <row r="46" spans="2:9" x14ac:dyDescent="0.35">
      <c r="B46" s="226" t="s">
        <v>314</v>
      </c>
      <c r="C46" s="227" t="s">
        <v>334</v>
      </c>
      <c r="D46" s="228" t="s">
        <v>315</v>
      </c>
      <c r="E46" s="329"/>
      <c r="F46" s="229" t="s">
        <v>315</v>
      </c>
    </row>
    <row r="47" spans="2:9" x14ac:dyDescent="0.35">
      <c r="B47" s="226" t="s">
        <v>242</v>
      </c>
      <c r="C47" s="230" t="s">
        <v>309</v>
      </c>
      <c r="D47" s="231" t="s">
        <v>261</v>
      </c>
      <c r="E47" s="329" t="s">
        <v>10</v>
      </c>
      <c r="F47" s="232" t="s">
        <v>316</v>
      </c>
    </row>
    <row r="48" spans="2:9" x14ac:dyDescent="0.35">
      <c r="B48" s="226" t="s">
        <v>317</v>
      </c>
      <c r="C48" s="233">
        <f>C23+C43</f>
        <v>3790</v>
      </c>
      <c r="D48" s="324">
        <f>D8+D13+D28+D33</f>
        <v>0</v>
      </c>
      <c r="E48" s="324">
        <f>E8+E13+E28+E33</f>
        <v>0</v>
      </c>
      <c r="F48" s="672">
        <f>F8+F13+F28+F33</f>
        <v>0</v>
      </c>
    </row>
    <row r="49" spans="2:6" x14ac:dyDescent="0.35">
      <c r="B49" s="226"/>
      <c r="D49" s="255"/>
      <c r="E49" s="255"/>
      <c r="F49" s="317"/>
    </row>
    <row r="50" spans="2:6" x14ac:dyDescent="0.35">
      <c r="B50" s="226"/>
      <c r="C50" s="234" t="s">
        <v>328</v>
      </c>
      <c r="D50" s="318" t="s">
        <v>336</v>
      </c>
      <c r="E50" s="334"/>
      <c r="F50" s="319" t="s">
        <v>336</v>
      </c>
    </row>
    <row r="51" spans="2:6" x14ac:dyDescent="0.35">
      <c r="B51" s="226"/>
      <c r="C51" s="227" t="s">
        <v>311</v>
      </c>
      <c r="D51" s="320" t="s">
        <v>318</v>
      </c>
      <c r="E51" s="335"/>
      <c r="F51" s="321" t="s">
        <v>318</v>
      </c>
    </row>
    <row r="52" spans="2:6" x14ac:dyDescent="0.35">
      <c r="B52" s="226"/>
      <c r="C52" s="227" t="s">
        <v>309</v>
      </c>
      <c r="D52" s="320" t="s">
        <v>261</v>
      </c>
      <c r="E52" s="329" t="s">
        <v>10</v>
      </c>
      <c r="F52" s="323" t="s">
        <v>316</v>
      </c>
    </row>
    <row r="53" spans="2:6" x14ac:dyDescent="0.35">
      <c r="B53" s="226"/>
      <c r="C53" s="244">
        <f>C18+C38</f>
        <v>608</v>
      </c>
      <c r="D53" s="324">
        <f>D18+D38</f>
        <v>0</v>
      </c>
      <c r="E53" s="337">
        <f>F53-D53</f>
        <v>0</v>
      </c>
      <c r="F53" s="325">
        <f>F18+F38</f>
        <v>0</v>
      </c>
    </row>
    <row r="54" spans="2:6" x14ac:dyDescent="0.35">
      <c r="B54" s="226"/>
      <c r="D54" s="255"/>
      <c r="E54" s="255"/>
      <c r="F54" s="317"/>
    </row>
    <row r="55" spans="2:6" x14ac:dyDescent="0.35">
      <c r="B55" s="226"/>
      <c r="C55" s="235" t="s">
        <v>335</v>
      </c>
      <c r="D55" s="236" t="s">
        <v>329</v>
      </c>
      <c r="E55" s="331"/>
      <c r="F55" s="237" t="s">
        <v>329</v>
      </c>
    </row>
    <row r="56" spans="2:6" x14ac:dyDescent="0.35">
      <c r="B56" s="226"/>
      <c r="C56" s="238" t="s">
        <v>319</v>
      </c>
      <c r="D56" s="239" t="s">
        <v>320</v>
      </c>
      <c r="E56" s="332"/>
      <c r="F56" s="240" t="s">
        <v>320</v>
      </c>
    </row>
    <row r="57" spans="2:6" x14ac:dyDescent="0.35">
      <c r="B57" s="226"/>
      <c r="C57" s="241" t="s">
        <v>309</v>
      </c>
      <c r="D57" s="242" t="s">
        <v>261</v>
      </c>
      <c r="E57" s="671" t="s">
        <v>10</v>
      </c>
      <c r="F57" s="243" t="s">
        <v>316</v>
      </c>
    </row>
    <row r="58" spans="2:6" ht="13.15" x14ac:dyDescent="0.4">
      <c r="B58" s="245"/>
      <c r="C58" s="248">
        <f>C48</f>
        <v>3790</v>
      </c>
      <c r="D58" s="326">
        <f>D48+D53</f>
        <v>0</v>
      </c>
      <c r="E58" s="338">
        <f>E48+E53</f>
        <v>0</v>
      </c>
      <c r="F58" s="327">
        <f>F48+F53</f>
        <v>0</v>
      </c>
    </row>
    <row r="63" spans="2:6" x14ac:dyDescent="0.35">
      <c r="E63" s="49"/>
    </row>
    <row r="65" spans="5:5" x14ac:dyDescent="0.35">
      <c r="E65" s="49"/>
    </row>
    <row r="67" spans="5:5" x14ac:dyDescent="0.35">
      <c r="E67" s="49"/>
    </row>
  </sheetData>
  <mergeCells count="2">
    <mergeCell ref="A2:J2"/>
    <mergeCell ref="A1:K1"/>
  </mergeCell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</vt:i4>
      </vt:variant>
    </vt:vector>
  </HeadingPairs>
  <TitlesOfParts>
    <vt:vector size="6" baseType="lpstr">
      <vt:lpstr>filtry Karviná I.,II.</vt:lpstr>
      <vt:lpstr>filtry Karviná III.</vt:lpstr>
      <vt:lpstr>filtry Orlová I.,II.,III</vt:lpstr>
      <vt:lpstr>výměna filtrů</vt:lpstr>
      <vt:lpstr>dodávka a výměna celkem</vt:lpstr>
      <vt:lpstr>'filtry Karviná I.,II.'!Excel_BuiltIn__FilterDatabase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JUDr. Rita Kubicová</cp:lastModifiedBy>
  <cp:revision>10</cp:revision>
  <dcterms:modified xsi:type="dcterms:W3CDTF">2025-07-22T07:43:55Z</dcterms:modified>
  <dc:language>cs-CZ</dc:language>
</cp:coreProperties>
</file>