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pps\VZ\"/>
    </mc:Choice>
  </mc:AlternateContent>
  <bookViews>
    <workbookView xWindow="0" yWindow="0" windowWidth="28770" windowHeight="11700" activeTab="8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1 2 Pol" sheetId="13" r:id="rId5"/>
    <sheet name="02 1 Pol" sheetId="14" r:id="rId6"/>
    <sheet name="02 2 Pol" sheetId="15" r:id="rId7"/>
    <sheet name="02 3 Pol" sheetId="16" r:id="rId8"/>
    <sheet name="02 4 Pol" sheetId="17" r:id="rId9"/>
    <sheet name="03 1 Pol" sheetId="18" r:id="rId10"/>
  </sheets>
  <externalReferences>
    <externalReference r:id="rId11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'01 2 Pol'!$1:$7</definedName>
    <definedName name="_xlnm.Print_Titles" localSheetId="5">'02 1 Pol'!$1:$7</definedName>
    <definedName name="_xlnm.Print_Titles" localSheetId="6">'02 2 Pol'!$1:$7</definedName>
    <definedName name="_xlnm.Print_Titles" localSheetId="7">'02 3 Pol'!$1:$7</definedName>
    <definedName name="_xlnm.Print_Titles" localSheetId="8">'02 4 Pol'!$1:$7</definedName>
    <definedName name="_xlnm.Print_Titles" localSheetId="9">'03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Pol'!$A$1:$Y$51</definedName>
    <definedName name="_xlnm.Print_Area" localSheetId="4">'01 2 Pol'!$A$1:$Y$35</definedName>
    <definedName name="_xlnm.Print_Area" localSheetId="5">'02 1 Pol'!$A$1:$Y$157</definedName>
    <definedName name="_xlnm.Print_Area" localSheetId="6">'02 2 Pol'!$A$1:$Y$104</definedName>
    <definedName name="_xlnm.Print_Area" localSheetId="7">'02 3 Pol'!$A$1:$Y$82</definedName>
    <definedName name="_xlnm.Print_Area" localSheetId="8">'02 4 Pol'!$A$1:$Y$179</definedName>
    <definedName name="_xlnm.Print_Area" localSheetId="9">'03 1 Pol'!$A$1:$Y$18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O8" i="18" l="1"/>
  <c r="G9" i="18"/>
  <c r="G8" i="18" s="1"/>
  <c r="G17" i="18" s="1"/>
  <c r="I9" i="18"/>
  <c r="I8" i="18" s="1"/>
  <c r="K9" i="18"/>
  <c r="K8" i="18" s="1"/>
  <c r="O9" i="18"/>
  <c r="Q9" i="18"/>
  <c r="Q8" i="18" s="1"/>
  <c r="V9" i="18"/>
  <c r="V8" i="18" s="1"/>
  <c r="G10" i="18"/>
  <c r="G11" i="18"/>
  <c r="I11" i="18"/>
  <c r="K11" i="18"/>
  <c r="M11" i="18"/>
  <c r="O11" i="18"/>
  <c r="Q11" i="18"/>
  <c r="V11" i="18"/>
  <c r="G13" i="18"/>
  <c r="AF17" i="18" s="1"/>
  <c r="G49" i="1" s="1"/>
  <c r="I13" i="18"/>
  <c r="K13" i="18"/>
  <c r="O13" i="18"/>
  <c r="Q13" i="18"/>
  <c r="V13" i="18"/>
  <c r="G14" i="18"/>
  <c r="M14" i="18" s="1"/>
  <c r="I14" i="18"/>
  <c r="K14" i="18"/>
  <c r="K10" i="18" s="1"/>
  <c r="O14" i="18"/>
  <c r="Q14" i="18"/>
  <c r="V14" i="18"/>
  <c r="V10" i="18" s="1"/>
  <c r="AE17" i="18"/>
  <c r="F50" i="1" s="1"/>
  <c r="BA171" i="17"/>
  <c r="BA163" i="17"/>
  <c r="BA160" i="17"/>
  <c r="BA139" i="17"/>
  <c r="BA127" i="17"/>
  <c r="G8" i="17"/>
  <c r="Q8" i="17"/>
  <c r="G9" i="17"/>
  <c r="I9" i="17"/>
  <c r="I8" i="17" s="1"/>
  <c r="K9" i="17"/>
  <c r="K8" i="17" s="1"/>
  <c r="M9" i="17"/>
  <c r="M8" i="17" s="1"/>
  <c r="O9" i="17"/>
  <c r="O8" i="17" s="1"/>
  <c r="Q9" i="17"/>
  <c r="V9" i="17"/>
  <c r="V8" i="17" s="1"/>
  <c r="G12" i="17"/>
  <c r="G11" i="17" s="1"/>
  <c r="I12" i="17"/>
  <c r="K12" i="17"/>
  <c r="O12" i="17"/>
  <c r="Q12" i="17"/>
  <c r="Q11" i="17" s="1"/>
  <c r="V12" i="17"/>
  <c r="V11" i="17" s="1"/>
  <c r="G14" i="17"/>
  <c r="M14" i="17" s="1"/>
  <c r="I14" i="17"/>
  <c r="K14" i="17"/>
  <c r="O14" i="17"/>
  <c r="O11" i="17" s="1"/>
  <c r="Q14" i="17"/>
  <c r="V14" i="17"/>
  <c r="G18" i="17"/>
  <c r="I18" i="17"/>
  <c r="V18" i="17"/>
  <c r="G19" i="17"/>
  <c r="M19" i="17" s="1"/>
  <c r="M18" i="17" s="1"/>
  <c r="I19" i="17"/>
  <c r="K19" i="17"/>
  <c r="K18" i="17" s="1"/>
  <c r="O19" i="17"/>
  <c r="O18" i="17" s="1"/>
  <c r="Q19" i="17"/>
  <c r="Q18" i="17" s="1"/>
  <c r="V19" i="17"/>
  <c r="O21" i="17"/>
  <c r="G22" i="17"/>
  <c r="G21" i="17" s="1"/>
  <c r="I22" i="17"/>
  <c r="K22" i="17"/>
  <c r="O22" i="17"/>
  <c r="Q22" i="17"/>
  <c r="V22" i="17"/>
  <c r="G24" i="17"/>
  <c r="M24" i="17" s="1"/>
  <c r="I24" i="17"/>
  <c r="K24" i="17"/>
  <c r="K21" i="17" s="1"/>
  <c r="O24" i="17"/>
  <c r="Q24" i="17"/>
  <c r="V24" i="17"/>
  <c r="I26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0" i="17"/>
  <c r="I30" i="17"/>
  <c r="K30" i="17"/>
  <c r="M30" i="17"/>
  <c r="O30" i="17"/>
  <c r="Q30" i="17"/>
  <c r="V30" i="17"/>
  <c r="G32" i="17"/>
  <c r="I32" i="17"/>
  <c r="K32" i="17"/>
  <c r="M32" i="17"/>
  <c r="O32" i="17"/>
  <c r="Q32" i="17"/>
  <c r="V32" i="17"/>
  <c r="K34" i="17"/>
  <c r="G35" i="17"/>
  <c r="M35" i="17" s="1"/>
  <c r="M34" i="17" s="1"/>
  <c r="I35" i="17"/>
  <c r="I34" i="17" s="1"/>
  <c r="K35" i="17"/>
  <c r="O35" i="17"/>
  <c r="O34" i="17" s="1"/>
  <c r="Q35" i="17"/>
  <c r="Q34" i="17" s="1"/>
  <c r="V35" i="17"/>
  <c r="V34" i="17" s="1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I40" i="17"/>
  <c r="K40" i="17"/>
  <c r="M40" i="17"/>
  <c r="O40" i="17"/>
  <c r="Q40" i="17"/>
  <c r="V40" i="17"/>
  <c r="G43" i="17"/>
  <c r="M43" i="17" s="1"/>
  <c r="I43" i="17"/>
  <c r="K43" i="17"/>
  <c r="O43" i="17"/>
  <c r="Q43" i="17"/>
  <c r="V43" i="17"/>
  <c r="G47" i="17"/>
  <c r="M47" i="17" s="1"/>
  <c r="I47" i="17"/>
  <c r="K47" i="17"/>
  <c r="O47" i="17"/>
  <c r="Q47" i="17"/>
  <c r="V47" i="17"/>
  <c r="G49" i="17"/>
  <c r="M49" i="17" s="1"/>
  <c r="I49" i="17"/>
  <c r="K49" i="17"/>
  <c r="O49" i="17"/>
  <c r="Q49" i="17"/>
  <c r="V49" i="17"/>
  <c r="G52" i="17"/>
  <c r="I52" i="17"/>
  <c r="K52" i="17"/>
  <c r="M52" i="17"/>
  <c r="O52" i="17"/>
  <c r="Q52" i="17"/>
  <c r="V52" i="17"/>
  <c r="G55" i="17"/>
  <c r="M55" i="17" s="1"/>
  <c r="I55" i="17"/>
  <c r="K55" i="17"/>
  <c r="O55" i="17"/>
  <c r="Q55" i="17"/>
  <c r="V55" i="17"/>
  <c r="G58" i="17"/>
  <c r="M58" i="17" s="1"/>
  <c r="I58" i="17"/>
  <c r="K58" i="17"/>
  <c r="O58" i="17"/>
  <c r="Q58" i="17"/>
  <c r="V58" i="17"/>
  <c r="G61" i="17"/>
  <c r="M61" i="17" s="1"/>
  <c r="I61" i="17"/>
  <c r="K61" i="17"/>
  <c r="O61" i="17"/>
  <c r="Q61" i="17"/>
  <c r="V61" i="17"/>
  <c r="G63" i="17"/>
  <c r="M63" i="17" s="1"/>
  <c r="I63" i="17"/>
  <c r="K63" i="17"/>
  <c r="O63" i="17"/>
  <c r="Q63" i="17"/>
  <c r="V63" i="17"/>
  <c r="G65" i="17"/>
  <c r="M65" i="17" s="1"/>
  <c r="I65" i="17"/>
  <c r="K65" i="17"/>
  <c r="O65" i="17"/>
  <c r="Q65" i="17"/>
  <c r="V65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2" i="17"/>
  <c r="I72" i="17"/>
  <c r="K72" i="17"/>
  <c r="M72" i="17"/>
  <c r="O72" i="17"/>
  <c r="Q72" i="17"/>
  <c r="V72" i="17"/>
  <c r="G75" i="17"/>
  <c r="M75" i="17" s="1"/>
  <c r="I75" i="17"/>
  <c r="K75" i="17"/>
  <c r="O75" i="17"/>
  <c r="O74" i="17" s="1"/>
  <c r="Q75" i="17"/>
  <c r="V75" i="17"/>
  <c r="G77" i="17"/>
  <c r="M77" i="17" s="1"/>
  <c r="I77" i="17"/>
  <c r="K77" i="17"/>
  <c r="O77" i="17"/>
  <c r="Q77" i="17"/>
  <c r="V77" i="17"/>
  <c r="G79" i="17"/>
  <c r="I79" i="17"/>
  <c r="K79" i="17"/>
  <c r="M79" i="17"/>
  <c r="O79" i="17"/>
  <c r="Q79" i="17"/>
  <c r="V79" i="17"/>
  <c r="G82" i="17"/>
  <c r="M82" i="17" s="1"/>
  <c r="I82" i="17"/>
  <c r="K82" i="17"/>
  <c r="O82" i="17"/>
  <c r="Q82" i="17"/>
  <c r="V82" i="17"/>
  <c r="G85" i="17"/>
  <c r="M85" i="17" s="1"/>
  <c r="I85" i="17"/>
  <c r="K85" i="17"/>
  <c r="O85" i="17"/>
  <c r="Q85" i="17"/>
  <c r="V85" i="17"/>
  <c r="G100" i="17"/>
  <c r="M100" i="17" s="1"/>
  <c r="I100" i="17"/>
  <c r="K100" i="17"/>
  <c r="O100" i="17"/>
  <c r="Q100" i="17"/>
  <c r="V100" i="17"/>
  <c r="G102" i="17"/>
  <c r="M102" i="17" s="1"/>
  <c r="I102" i="17"/>
  <c r="K102" i="17"/>
  <c r="O102" i="17"/>
  <c r="Q102" i="17"/>
  <c r="V102" i="17"/>
  <c r="G105" i="17"/>
  <c r="M105" i="17" s="1"/>
  <c r="I105" i="17"/>
  <c r="K105" i="17"/>
  <c r="O105" i="17"/>
  <c r="Q105" i="17"/>
  <c r="V105" i="17"/>
  <c r="G107" i="17"/>
  <c r="M107" i="17" s="1"/>
  <c r="I107" i="17"/>
  <c r="K107" i="17"/>
  <c r="O107" i="17"/>
  <c r="Q107" i="17"/>
  <c r="V107" i="17"/>
  <c r="G109" i="17"/>
  <c r="I109" i="17"/>
  <c r="K109" i="17"/>
  <c r="M109" i="17"/>
  <c r="O109" i="17"/>
  <c r="Q109" i="17"/>
  <c r="V109" i="17"/>
  <c r="G112" i="17"/>
  <c r="G111" i="17" s="1"/>
  <c r="I82" i="1" s="1"/>
  <c r="I112" i="17"/>
  <c r="K112" i="17"/>
  <c r="O112" i="17"/>
  <c r="Q112" i="17"/>
  <c r="V112" i="17"/>
  <c r="G114" i="17"/>
  <c r="M114" i="17" s="1"/>
  <c r="I114" i="17"/>
  <c r="K114" i="17"/>
  <c r="O114" i="17"/>
  <c r="Q114" i="17"/>
  <c r="V114" i="17"/>
  <c r="G117" i="17"/>
  <c r="M117" i="17" s="1"/>
  <c r="I117" i="17"/>
  <c r="K117" i="17"/>
  <c r="O117" i="17"/>
  <c r="Q117" i="17"/>
  <c r="V117" i="17"/>
  <c r="G119" i="17"/>
  <c r="I119" i="17"/>
  <c r="K119" i="17"/>
  <c r="M119" i="17"/>
  <c r="O119" i="17"/>
  <c r="Q119" i="17"/>
  <c r="V119" i="17"/>
  <c r="G121" i="17"/>
  <c r="M121" i="17" s="1"/>
  <c r="I121" i="17"/>
  <c r="K121" i="17"/>
  <c r="O121" i="17"/>
  <c r="Q121" i="17"/>
  <c r="V121" i="17"/>
  <c r="G123" i="17"/>
  <c r="M123" i="17" s="1"/>
  <c r="I123" i="17"/>
  <c r="K123" i="17"/>
  <c r="O123" i="17"/>
  <c r="Q123" i="17"/>
  <c r="V123" i="17"/>
  <c r="G124" i="17"/>
  <c r="M124" i="17" s="1"/>
  <c r="I124" i="17"/>
  <c r="K124" i="17"/>
  <c r="O124" i="17"/>
  <c r="Q124" i="17"/>
  <c r="V124" i="17"/>
  <c r="G126" i="17"/>
  <c r="M126" i="17" s="1"/>
  <c r="I126" i="17"/>
  <c r="K126" i="17"/>
  <c r="O126" i="17"/>
  <c r="Q126" i="17"/>
  <c r="V126" i="17"/>
  <c r="G137" i="17"/>
  <c r="M137" i="17" s="1"/>
  <c r="I137" i="17"/>
  <c r="K137" i="17"/>
  <c r="O137" i="17"/>
  <c r="Q137" i="17"/>
  <c r="V137" i="17"/>
  <c r="G149" i="17"/>
  <c r="I149" i="17"/>
  <c r="K149" i="17"/>
  <c r="M149" i="17"/>
  <c r="O149" i="17"/>
  <c r="Q149" i="17"/>
  <c r="V149" i="17"/>
  <c r="G161" i="17"/>
  <c r="I161" i="17"/>
  <c r="K161" i="17"/>
  <c r="M161" i="17"/>
  <c r="O161" i="17"/>
  <c r="Q161" i="17"/>
  <c r="V161" i="17"/>
  <c r="G164" i="17"/>
  <c r="I164" i="17"/>
  <c r="K164" i="17"/>
  <c r="M164" i="17"/>
  <c r="O164" i="17"/>
  <c r="Q164" i="17"/>
  <c r="V164" i="17"/>
  <c r="G168" i="17"/>
  <c r="M168" i="17" s="1"/>
  <c r="I168" i="17"/>
  <c r="K168" i="17"/>
  <c r="O168" i="17"/>
  <c r="Q168" i="17"/>
  <c r="Q167" i="17" s="1"/>
  <c r="V168" i="17"/>
  <c r="G170" i="17"/>
  <c r="M170" i="17" s="1"/>
  <c r="I170" i="17"/>
  <c r="K170" i="17"/>
  <c r="O170" i="17"/>
  <c r="Q170" i="17"/>
  <c r="V170" i="17"/>
  <c r="G172" i="17"/>
  <c r="I172" i="17"/>
  <c r="K172" i="17"/>
  <c r="M172" i="17"/>
  <c r="O172" i="17"/>
  <c r="Q172" i="17"/>
  <c r="V172" i="17"/>
  <c r="G173" i="17"/>
  <c r="M173" i="17" s="1"/>
  <c r="I173" i="17"/>
  <c r="K173" i="17"/>
  <c r="O173" i="17"/>
  <c r="Q173" i="17"/>
  <c r="V173" i="17"/>
  <c r="G174" i="17"/>
  <c r="M174" i="17" s="1"/>
  <c r="I174" i="17"/>
  <c r="K174" i="17"/>
  <c r="O174" i="17"/>
  <c r="Q174" i="17"/>
  <c r="V174" i="17"/>
  <c r="G175" i="17"/>
  <c r="G167" i="17" s="1"/>
  <c r="I175" i="17"/>
  <c r="K175" i="17"/>
  <c r="O175" i="17"/>
  <c r="Q175" i="17"/>
  <c r="V175" i="17"/>
  <c r="G176" i="17"/>
  <c r="M176" i="17" s="1"/>
  <c r="I176" i="17"/>
  <c r="K176" i="17"/>
  <c r="O176" i="17"/>
  <c r="Q176" i="17"/>
  <c r="V176" i="17"/>
  <c r="AE178" i="17"/>
  <c r="F48" i="1" s="1"/>
  <c r="BA75" i="16"/>
  <c r="G9" i="16"/>
  <c r="G8" i="16" s="1"/>
  <c r="I9" i="16"/>
  <c r="K9" i="16"/>
  <c r="O9" i="16"/>
  <c r="O8" i="16" s="1"/>
  <c r="Q9" i="16"/>
  <c r="Q8" i="16" s="1"/>
  <c r="V9" i="16"/>
  <c r="G11" i="16"/>
  <c r="I11" i="16"/>
  <c r="K11" i="16"/>
  <c r="M11" i="16"/>
  <c r="O11" i="16"/>
  <c r="Q11" i="16"/>
  <c r="V11" i="16"/>
  <c r="V13" i="16"/>
  <c r="G14" i="16"/>
  <c r="G13" i="16" s="1"/>
  <c r="I14" i="16"/>
  <c r="I13" i="16" s="1"/>
  <c r="K14" i="16"/>
  <c r="K13" i="16" s="1"/>
  <c r="O14" i="16"/>
  <c r="O13" i="16" s="1"/>
  <c r="Q14" i="16"/>
  <c r="Q13" i="16" s="1"/>
  <c r="V14" i="16"/>
  <c r="O18" i="16"/>
  <c r="G19" i="16"/>
  <c r="G18" i="16" s="1"/>
  <c r="I74" i="1" s="1"/>
  <c r="I19" i="16"/>
  <c r="I18" i="16" s="1"/>
  <c r="K19" i="16"/>
  <c r="K18" i="16" s="1"/>
  <c r="M19" i="16"/>
  <c r="M18" i="16" s="1"/>
  <c r="O19" i="16"/>
  <c r="Q19" i="16"/>
  <c r="Q18" i="16" s="1"/>
  <c r="V19" i="16"/>
  <c r="V18" i="16" s="1"/>
  <c r="G20" i="16"/>
  <c r="G21" i="16"/>
  <c r="I21" i="16"/>
  <c r="I20" i="16" s="1"/>
  <c r="K21" i="16"/>
  <c r="K20" i="16" s="1"/>
  <c r="M21" i="16"/>
  <c r="M20" i="16" s="1"/>
  <c r="O21" i="16"/>
  <c r="O20" i="16" s="1"/>
  <c r="Q21" i="16"/>
  <c r="Q20" i="16" s="1"/>
  <c r="V21" i="16"/>
  <c r="V20" i="16" s="1"/>
  <c r="V23" i="16"/>
  <c r="G24" i="16"/>
  <c r="M24" i="16" s="1"/>
  <c r="M23" i="16" s="1"/>
  <c r="I24" i="16"/>
  <c r="I23" i="16" s="1"/>
  <c r="K24" i="16"/>
  <c r="K23" i="16" s="1"/>
  <c r="O24" i="16"/>
  <c r="O23" i="16" s="1"/>
  <c r="Q24" i="16"/>
  <c r="Q23" i="16" s="1"/>
  <c r="V24" i="16"/>
  <c r="K26" i="16"/>
  <c r="O26" i="16"/>
  <c r="G27" i="16"/>
  <c r="G26" i="16" s="1"/>
  <c r="I27" i="16"/>
  <c r="I26" i="16" s="1"/>
  <c r="K27" i="16"/>
  <c r="M27" i="16"/>
  <c r="M26" i="16" s="1"/>
  <c r="O27" i="16"/>
  <c r="Q27" i="16"/>
  <c r="Q26" i="16" s="1"/>
  <c r="V27" i="16"/>
  <c r="V26" i="16" s="1"/>
  <c r="G29" i="16"/>
  <c r="G30" i="16"/>
  <c r="M30" i="16" s="1"/>
  <c r="M29" i="16" s="1"/>
  <c r="I30" i="16"/>
  <c r="K30" i="16"/>
  <c r="K29" i="16" s="1"/>
  <c r="O30" i="16"/>
  <c r="Q30" i="16"/>
  <c r="Q29" i="16" s="1"/>
  <c r="V30" i="16"/>
  <c r="G34" i="16"/>
  <c r="M34" i="16" s="1"/>
  <c r="I34" i="16"/>
  <c r="K34" i="16"/>
  <c r="O34" i="16"/>
  <c r="Q34" i="16"/>
  <c r="V34" i="16"/>
  <c r="V29" i="16" s="1"/>
  <c r="G37" i="16"/>
  <c r="I37" i="16"/>
  <c r="K37" i="16"/>
  <c r="M37" i="16"/>
  <c r="O37" i="16"/>
  <c r="Q37" i="16"/>
  <c r="V37" i="16"/>
  <c r="O38" i="16"/>
  <c r="G39" i="16"/>
  <c r="G38" i="16" s="1"/>
  <c r="I86" i="1" s="1"/>
  <c r="I39" i="16"/>
  <c r="I38" i="16" s="1"/>
  <c r="K39" i="16"/>
  <c r="K38" i="16" s="1"/>
  <c r="O39" i="16"/>
  <c r="Q39" i="16"/>
  <c r="V39" i="16"/>
  <c r="G40" i="16"/>
  <c r="M40" i="16" s="1"/>
  <c r="I40" i="16"/>
  <c r="K40" i="16"/>
  <c r="O40" i="16"/>
  <c r="Q40" i="16"/>
  <c r="V40" i="16"/>
  <c r="G43" i="16"/>
  <c r="M43" i="16" s="1"/>
  <c r="I43" i="16"/>
  <c r="K43" i="16"/>
  <c r="O43" i="16"/>
  <c r="Q43" i="16"/>
  <c r="V43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I50" i="16"/>
  <c r="K50" i="16"/>
  <c r="M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K64" i="16"/>
  <c r="O64" i="16"/>
  <c r="Q64" i="16"/>
  <c r="V64" i="16"/>
  <c r="G65" i="16"/>
  <c r="M65" i="16" s="1"/>
  <c r="I65" i="16"/>
  <c r="K65" i="16"/>
  <c r="O65" i="16"/>
  <c r="Q65" i="16"/>
  <c r="V65" i="16"/>
  <c r="G66" i="16"/>
  <c r="I66" i="16"/>
  <c r="K66" i="16"/>
  <c r="M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K68" i="16"/>
  <c r="M68" i="16"/>
  <c r="O68" i="16"/>
  <c r="Q68" i="16"/>
  <c r="V68" i="16"/>
  <c r="G70" i="16"/>
  <c r="M70" i="16" s="1"/>
  <c r="I70" i="16"/>
  <c r="I69" i="16" s="1"/>
  <c r="K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4" i="16"/>
  <c r="M74" i="16" s="1"/>
  <c r="I74" i="16"/>
  <c r="K74" i="16"/>
  <c r="O74" i="16"/>
  <c r="Q74" i="16"/>
  <c r="V74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M79" i="16" s="1"/>
  <c r="I79" i="16"/>
  <c r="K79" i="16"/>
  <c r="O79" i="16"/>
  <c r="Q79" i="16"/>
  <c r="V79" i="16"/>
  <c r="AE81" i="16"/>
  <c r="F47" i="1" s="1"/>
  <c r="BA96" i="15"/>
  <c r="G9" i="15"/>
  <c r="G8" i="15" s="1"/>
  <c r="I9" i="15"/>
  <c r="K9" i="15"/>
  <c r="O9" i="15"/>
  <c r="O8" i="15" s="1"/>
  <c r="Q9" i="15"/>
  <c r="Q8" i="15" s="1"/>
  <c r="V9" i="15"/>
  <c r="V8" i="15" s="1"/>
  <c r="G11" i="15"/>
  <c r="M11" i="15" s="1"/>
  <c r="I11" i="15"/>
  <c r="K11" i="15"/>
  <c r="O11" i="15"/>
  <c r="Q11" i="15"/>
  <c r="V11" i="15"/>
  <c r="G14" i="15"/>
  <c r="I73" i="1" s="1"/>
  <c r="G15" i="15"/>
  <c r="I15" i="15"/>
  <c r="I14" i="15" s="1"/>
  <c r="K15" i="15"/>
  <c r="K14" i="15" s="1"/>
  <c r="M15" i="15"/>
  <c r="M14" i="15" s="1"/>
  <c r="O15" i="15"/>
  <c r="O14" i="15" s="1"/>
  <c r="Q15" i="15"/>
  <c r="Q14" i="15" s="1"/>
  <c r="V15" i="15"/>
  <c r="V14" i="15" s="1"/>
  <c r="O17" i="15"/>
  <c r="G18" i="15"/>
  <c r="I18" i="15"/>
  <c r="K18" i="15"/>
  <c r="K17" i="15" s="1"/>
  <c r="O18" i="15"/>
  <c r="Q18" i="15"/>
  <c r="V18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4" i="15"/>
  <c r="V24" i="15"/>
  <c r="G25" i="15"/>
  <c r="M25" i="15" s="1"/>
  <c r="M24" i="15" s="1"/>
  <c r="I25" i="15"/>
  <c r="I24" i="15" s="1"/>
  <c r="K25" i="15"/>
  <c r="K24" i="15" s="1"/>
  <c r="O25" i="15"/>
  <c r="O24" i="15" s="1"/>
  <c r="Q25" i="15"/>
  <c r="Q24" i="15" s="1"/>
  <c r="V25" i="15"/>
  <c r="G27" i="15"/>
  <c r="M27" i="15" s="1"/>
  <c r="I27" i="15"/>
  <c r="K27" i="15"/>
  <c r="K26" i="15" s="1"/>
  <c r="O27" i="15"/>
  <c r="O26" i="15" s="1"/>
  <c r="Q27" i="15"/>
  <c r="V27" i="15"/>
  <c r="G29" i="15"/>
  <c r="I29" i="15"/>
  <c r="K29" i="15"/>
  <c r="O29" i="15"/>
  <c r="Q29" i="15"/>
  <c r="V29" i="15"/>
  <c r="V26" i="15" s="1"/>
  <c r="G31" i="15"/>
  <c r="M31" i="15" s="1"/>
  <c r="I31" i="15"/>
  <c r="K31" i="15"/>
  <c r="O31" i="15"/>
  <c r="Q31" i="15"/>
  <c r="V31" i="15"/>
  <c r="G33" i="15"/>
  <c r="M33" i="15" s="1"/>
  <c r="I33" i="15"/>
  <c r="I32" i="15" s="1"/>
  <c r="K33" i="15"/>
  <c r="O33" i="15"/>
  <c r="Q33" i="15"/>
  <c r="V33" i="15"/>
  <c r="G34" i="15"/>
  <c r="M34" i="15" s="1"/>
  <c r="I34" i="15"/>
  <c r="K34" i="15"/>
  <c r="O34" i="15"/>
  <c r="Q34" i="15"/>
  <c r="V34" i="15"/>
  <c r="G36" i="15"/>
  <c r="M36" i="15" s="1"/>
  <c r="I36" i="15"/>
  <c r="K36" i="15"/>
  <c r="O36" i="15"/>
  <c r="Q36" i="15"/>
  <c r="V36" i="15"/>
  <c r="G38" i="15"/>
  <c r="M38" i="15" s="1"/>
  <c r="I38" i="15"/>
  <c r="K38" i="15"/>
  <c r="O38" i="15"/>
  <c r="Q38" i="15"/>
  <c r="V38" i="15"/>
  <c r="G40" i="15"/>
  <c r="M40" i="15" s="1"/>
  <c r="I40" i="15"/>
  <c r="K40" i="15"/>
  <c r="O40" i="15"/>
  <c r="Q40" i="15"/>
  <c r="V40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5" i="15"/>
  <c r="I45" i="15"/>
  <c r="K45" i="15"/>
  <c r="M45" i="15"/>
  <c r="O45" i="15"/>
  <c r="Q45" i="15"/>
  <c r="V45" i="15"/>
  <c r="G47" i="15"/>
  <c r="I47" i="15"/>
  <c r="K47" i="15"/>
  <c r="O47" i="15"/>
  <c r="Q47" i="15"/>
  <c r="V47" i="15"/>
  <c r="G49" i="15"/>
  <c r="M49" i="15" s="1"/>
  <c r="I49" i="15"/>
  <c r="K49" i="15"/>
  <c r="O49" i="15"/>
  <c r="Q49" i="15"/>
  <c r="V49" i="15"/>
  <c r="G51" i="15"/>
  <c r="M51" i="15" s="1"/>
  <c r="I51" i="15"/>
  <c r="K51" i="15"/>
  <c r="O51" i="15"/>
  <c r="Q51" i="15"/>
  <c r="V51" i="15"/>
  <c r="G53" i="15"/>
  <c r="I53" i="15"/>
  <c r="K53" i="15"/>
  <c r="M53" i="15"/>
  <c r="O53" i="15"/>
  <c r="Q53" i="15"/>
  <c r="V53" i="15"/>
  <c r="G54" i="15"/>
  <c r="M54" i="15" s="1"/>
  <c r="I54" i="15"/>
  <c r="K54" i="15"/>
  <c r="O54" i="15"/>
  <c r="Q54" i="15"/>
  <c r="V54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9" i="15"/>
  <c r="M59" i="15" s="1"/>
  <c r="I59" i="15"/>
  <c r="K59" i="15"/>
  <c r="O59" i="15"/>
  <c r="Q59" i="15"/>
  <c r="V59" i="15"/>
  <c r="V58" i="15" s="1"/>
  <c r="G60" i="15"/>
  <c r="I60" i="15"/>
  <c r="K60" i="15"/>
  <c r="M60" i="15"/>
  <c r="O60" i="15"/>
  <c r="Q60" i="15"/>
  <c r="V60" i="15"/>
  <c r="G61" i="15"/>
  <c r="I61" i="15"/>
  <c r="K61" i="15"/>
  <c r="M61" i="15"/>
  <c r="O61" i="15"/>
  <c r="Q61" i="15"/>
  <c r="V61" i="15"/>
  <c r="G62" i="15"/>
  <c r="I62" i="15"/>
  <c r="K62" i="15"/>
  <c r="M62" i="15"/>
  <c r="O62" i="15"/>
  <c r="Q62" i="15"/>
  <c r="V62" i="15"/>
  <c r="G64" i="15"/>
  <c r="M64" i="15" s="1"/>
  <c r="I64" i="15"/>
  <c r="K64" i="15"/>
  <c r="O64" i="15"/>
  <c r="Q64" i="15"/>
  <c r="V64" i="15"/>
  <c r="G66" i="15"/>
  <c r="M66" i="15" s="1"/>
  <c r="I66" i="15"/>
  <c r="K66" i="15"/>
  <c r="O66" i="15"/>
  <c r="Q66" i="15"/>
  <c r="V66" i="15"/>
  <c r="G68" i="15"/>
  <c r="M68" i="15" s="1"/>
  <c r="I68" i="15"/>
  <c r="K68" i="15"/>
  <c r="O68" i="15"/>
  <c r="Q68" i="15"/>
  <c r="V68" i="15"/>
  <c r="G70" i="15"/>
  <c r="I70" i="15"/>
  <c r="K70" i="15"/>
  <c r="M70" i="15"/>
  <c r="O70" i="15"/>
  <c r="Q70" i="15"/>
  <c r="V70" i="15"/>
  <c r="G73" i="15"/>
  <c r="M73" i="15" s="1"/>
  <c r="I73" i="15"/>
  <c r="K73" i="15"/>
  <c r="O73" i="15"/>
  <c r="Q73" i="15"/>
  <c r="V73" i="15"/>
  <c r="G76" i="15"/>
  <c r="M76" i="15" s="1"/>
  <c r="I76" i="15"/>
  <c r="K76" i="15"/>
  <c r="O76" i="15"/>
  <c r="Q76" i="15"/>
  <c r="V76" i="15"/>
  <c r="G77" i="15"/>
  <c r="M77" i="15" s="1"/>
  <c r="I77" i="15"/>
  <c r="K77" i="15"/>
  <c r="O77" i="15"/>
  <c r="Q77" i="15"/>
  <c r="V77" i="15"/>
  <c r="G87" i="15"/>
  <c r="M87" i="15" s="1"/>
  <c r="I87" i="15"/>
  <c r="K87" i="15"/>
  <c r="O87" i="15"/>
  <c r="Q87" i="15"/>
  <c r="V87" i="15"/>
  <c r="G91" i="15"/>
  <c r="M91" i="15" s="1"/>
  <c r="I91" i="15"/>
  <c r="K91" i="15"/>
  <c r="O91" i="15"/>
  <c r="Q91" i="15"/>
  <c r="V91" i="15"/>
  <c r="G93" i="15"/>
  <c r="G92" i="15" s="1"/>
  <c r="I93" i="15"/>
  <c r="K93" i="15"/>
  <c r="O93" i="15"/>
  <c r="Q93" i="15"/>
  <c r="V93" i="15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8" i="15"/>
  <c r="M98" i="15" s="1"/>
  <c r="I98" i="15"/>
  <c r="K98" i="15"/>
  <c r="O98" i="15"/>
  <c r="Q98" i="15"/>
  <c r="V98" i="15"/>
  <c r="G99" i="15"/>
  <c r="M99" i="15" s="1"/>
  <c r="I99" i="15"/>
  <c r="K99" i="15"/>
  <c r="O99" i="15"/>
  <c r="Q99" i="15"/>
  <c r="V99" i="15"/>
  <c r="G100" i="15"/>
  <c r="I100" i="15"/>
  <c r="K100" i="15"/>
  <c r="M100" i="15"/>
  <c r="O100" i="15"/>
  <c r="Q100" i="15"/>
  <c r="V100" i="15"/>
  <c r="G101" i="15"/>
  <c r="M101" i="15" s="1"/>
  <c r="I101" i="15"/>
  <c r="K101" i="15"/>
  <c r="O101" i="15"/>
  <c r="Q101" i="15"/>
  <c r="V101" i="15"/>
  <c r="AE103" i="15"/>
  <c r="F46" i="1" s="1"/>
  <c r="BA150" i="14"/>
  <c r="BA118" i="14"/>
  <c r="BA114" i="14"/>
  <c r="BA110" i="14"/>
  <c r="BA106" i="14"/>
  <c r="BA103" i="14"/>
  <c r="G9" i="14"/>
  <c r="G8" i="14" s="1"/>
  <c r="I72" i="1" s="1"/>
  <c r="I9" i="14"/>
  <c r="K9" i="14"/>
  <c r="O9" i="14"/>
  <c r="O8" i="14" s="1"/>
  <c r="Q9" i="14"/>
  <c r="Q8" i="14" s="1"/>
  <c r="V9" i="14"/>
  <c r="G11" i="14"/>
  <c r="M11" i="14" s="1"/>
  <c r="I11" i="14"/>
  <c r="K11" i="14"/>
  <c r="K8" i="14" s="1"/>
  <c r="O11" i="14"/>
  <c r="Q11" i="14"/>
  <c r="V11" i="14"/>
  <c r="Q17" i="14"/>
  <c r="G18" i="14"/>
  <c r="M18" i="14" s="1"/>
  <c r="M17" i="14" s="1"/>
  <c r="I18" i="14"/>
  <c r="I17" i="14" s="1"/>
  <c r="K18" i="14"/>
  <c r="K17" i="14" s="1"/>
  <c r="O18" i="14"/>
  <c r="O17" i="14" s="1"/>
  <c r="Q18" i="14"/>
  <c r="V18" i="14"/>
  <c r="V17" i="14" s="1"/>
  <c r="G21" i="14"/>
  <c r="M21" i="14" s="1"/>
  <c r="I21" i="14"/>
  <c r="I20" i="14" s="1"/>
  <c r="K21" i="14"/>
  <c r="O21" i="14"/>
  <c r="Q21" i="14"/>
  <c r="V21" i="14"/>
  <c r="G24" i="14"/>
  <c r="I24" i="14"/>
  <c r="K24" i="14"/>
  <c r="O24" i="14"/>
  <c r="Q24" i="14"/>
  <c r="V24" i="14"/>
  <c r="V20" i="14" s="1"/>
  <c r="G26" i="14"/>
  <c r="M26" i="14" s="1"/>
  <c r="I26" i="14"/>
  <c r="K26" i="14"/>
  <c r="O26" i="14"/>
  <c r="Q26" i="14"/>
  <c r="V26" i="14"/>
  <c r="G28" i="14"/>
  <c r="M28" i="14" s="1"/>
  <c r="I28" i="14"/>
  <c r="K28" i="14"/>
  <c r="O28" i="14"/>
  <c r="Q28" i="14"/>
  <c r="Q20" i="14" s="1"/>
  <c r="V28" i="14"/>
  <c r="G30" i="14"/>
  <c r="I30" i="14"/>
  <c r="G31" i="14"/>
  <c r="M31" i="14" s="1"/>
  <c r="M30" i="14" s="1"/>
  <c r="I31" i="14"/>
  <c r="K31" i="14"/>
  <c r="K30" i="14" s="1"/>
  <c r="O31" i="14"/>
  <c r="O30" i="14" s="1"/>
  <c r="Q31" i="14"/>
  <c r="Q30" i="14" s="1"/>
  <c r="V31" i="14"/>
  <c r="V30" i="14" s="1"/>
  <c r="G34" i="14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7" i="14"/>
  <c r="M37" i="14" s="1"/>
  <c r="I37" i="14"/>
  <c r="K37" i="14"/>
  <c r="O37" i="14"/>
  <c r="Q37" i="14"/>
  <c r="V37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2" i="14"/>
  <c r="M42" i="14" s="1"/>
  <c r="I42" i="14"/>
  <c r="K42" i="14"/>
  <c r="O42" i="14"/>
  <c r="Q42" i="14"/>
  <c r="V42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1" i="14"/>
  <c r="M51" i="14" s="1"/>
  <c r="I51" i="14"/>
  <c r="K51" i="14"/>
  <c r="O51" i="14"/>
  <c r="Q51" i="14"/>
  <c r="V51" i="14"/>
  <c r="G53" i="14"/>
  <c r="M53" i="14" s="1"/>
  <c r="I53" i="14"/>
  <c r="K53" i="14"/>
  <c r="O53" i="14"/>
  <c r="Q53" i="14"/>
  <c r="V53" i="14"/>
  <c r="G55" i="14"/>
  <c r="M55" i="14" s="1"/>
  <c r="I55" i="14"/>
  <c r="K55" i="14"/>
  <c r="O55" i="14"/>
  <c r="Q55" i="14"/>
  <c r="V55" i="14"/>
  <c r="G57" i="14"/>
  <c r="M57" i="14" s="1"/>
  <c r="I57" i="14"/>
  <c r="K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3" i="14"/>
  <c r="I63" i="14"/>
  <c r="K63" i="14"/>
  <c r="M63" i="14"/>
  <c r="O63" i="14"/>
  <c r="Q63" i="14"/>
  <c r="V63" i="14"/>
  <c r="G65" i="14"/>
  <c r="M65" i="14" s="1"/>
  <c r="I65" i="14"/>
  <c r="K65" i="14"/>
  <c r="O65" i="14"/>
  <c r="Q65" i="14"/>
  <c r="V65" i="14"/>
  <c r="G67" i="14"/>
  <c r="I67" i="14"/>
  <c r="K67" i="14"/>
  <c r="M67" i="14"/>
  <c r="O67" i="14"/>
  <c r="Q67" i="14"/>
  <c r="V67" i="14"/>
  <c r="G68" i="14"/>
  <c r="M68" i="14" s="1"/>
  <c r="I68" i="14"/>
  <c r="K68" i="14"/>
  <c r="O68" i="14"/>
  <c r="Q68" i="14"/>
  <c r="V68" i="14"/>
  <c r="G70" i="14"/>
  <c r="M70" i="14" s="1"/>
  <c r="I70" i="14"/>
  <c r="K70" i="14"/>
  <c r="O70" i="14"/>
  <c r="Q70" i="14"/>
  <c r="V70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5" i="14"/>
  <c r="M75" i="14" s="1"/>
  <c r="I75" i="14"/>
  <c r="K75" i="14"/>
  <c r="O75" i="14"/>
  <c r="Q75" i="14"/>
  <c r="V75" i="14"/>
  <c r="G77" i="14"/>
  <c r="M77" i="14" s="1"/>
  <c r="I77" i="14"/>
  <c r="K77" i="14"/>
  <c r="O77" i="14"/>
  <c r="Q77" i="14"/>
  <c r="V77" i="14"/>
  <c r="G79" i="14"/>
  <c r="M79" i="14" s="1"/>
  <c r="I79" i="14"/>
  <c r="K79" i="14"/>
  <c r="O79" i="14"/>
  <c r="Q79" i="14"/>
  <c r="V79" i="14"/>
  <c r="G81" i="14"/>
  <c r="M81" i="14" s="1"/>
  <c r="I81" i="14"/>
  <c r="K81" i="14"/>
  <c r="O81" i="14"/>
  <c r="Q81" i="14"/>
  <c r="V81" i="14"/>
  <c r="G82" i="14"/>
  <c r="I82" i="14"/>
  <c r="K82" i="14"/>
  <c r="M82" i="14"/>
  <c r="O82" i="14"/>
  <c r="Q82" i="14"/>
  <c r="V82" i="14"/>
  <c r="G84" i="14"/>
  <c r="I84" i="14"/>
  <c r="K84" i="14"/>
  <c r="M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1" i="14"/>
  <c r="M91" i="14" s="1"/>
  <c r="I91" i="14"/>
  <c r="K91" i="14"/>
  <c r="O91" i="14"/>
  <c r="Q91" i="14"/>
  <c r="V91" i="14"/>
  <c r="G93" i="14"/>
  <c r="M93" i="14" s="1"/>
  <c r="I93" i="14"/>
  <c r="K93" i="14"/>
  <c r="O93" i="14"/>
  <c r="Q93" i="14"/>
  <c r="V93" i="14"/>
  <c r="G94" i="14"/>
  <c r="M94" i="14" s="1"/>
  <c r="I94" i="14"/>
  <c r="K94" i="14"/>
  <c r="O94" i="14"/>
  <c r="Q94" i="14"/>
  <c r="V94" i="14"/>
  <c r="G95" i="14"/>
  <c r="I95" i="14"/>
  <c r="K95" i="14"/>
  <c r="M95" i="14"/>
  <c r="O95" i="14"/>
  <c r="Q95" i="14"/>
  <c r="V95" i="14"/>
  <c r="G96" i="14"/>
  <c r="M96" i="14" s="1"/>
  <c r="I96" i="14"/>
  <c r="K96" i="14"/>
  <c r="O96" i="14"/>
  <c r="Q96" i="14"/>
  <c r="V96" i="14"/>
  <c r="G97" i="14"/>
  <c r="I97" i="14"/>
  <c r="K97" i="14"/>
  <c r="M97" i="14"/>
  <c r="O97" i="14"/>
  <c r="Q97" i="14"/>
  <c r="V97" i="14"/>
  <c r="G99" i="14"/>
  <c r="M99" i="14" s="1"/>
  <c r="I99" i="14"/>
  <c r="K99" i="14"/>
  <c r="O99" i="14"/>
  <c r="Q99" i="14"/>
  <c r="V99" i="14"/>
  <c r="G104" i="14"/>
  <c r="I104" i="14"/>
  <c r="K104" i="14"/>
  <c r="M104" i="14"/>
  <c r="O104" i="14"/>
  <c r="Q104" i="14"/>
  <c r="V104" i="14"/>
  <c r="G107" i="14"/>
  <c r="M107" i="14" s="1"/>
  <c r="I107" i="14"/>
  <c r="K107" i="14"/>
  <c r="O107" i="14"/>
  <c r="Q107" i="14"/>
  <c r="V107" i="14"/>
  <c r="G111" i="14"/>
  <c r="M111" i="14" s="1"/>
  <c r="I111" i="14"/>
  <c r="K111" i="14"/>
  <c r="O111" i="14"/>
  <c r="Q111" i="14"/>
  <c r="V111" i="14"/>
  <c r="G115" i="14"/>
  <c r="M115" i="14" s="1"/>
  <c r="I115" i="14"/>
  <c r="K115" i="14"/>
  <c r="O115" i="14"/>
  <c r="Q115" i="14"/>
  <c r="V115" i="14"/>
  <c r="G119" i="14"/>
  <c r="M119" i="14" s="1"/>
  <c r="I119" i="14"/>
  <c r="K119" i="14"/>
  <c r="O119" i="14"/>
  <c r="Q119" i="14"/>
  <c r="V119" i="14"/>
  <c r="G121" i="14"/>
  <c r="M121" i="14" s="1"/>
  <c r="I121" i="14"/>
  <c r="K121" i="14"/>
  <c r="O121" i="14"/>
  <c r="Q121" i="14"/>
  <c r="V121" i="14"/>
  <c r="G123" i="14"/>
  <c r="M123" i="14" s="1"/>
  <c r="I123" i="14"/>
  <c r="K123" i="14"/>
  <c r="O123" i="14"/>
  <c r="Q123" i="14"/>
  <c r="V123" i="14"/>
  <c r="G124" i="14"/>
  <c r="M124" i="14" s="1"/>
  <c r="I124" i="14"/>
  <c r="K124" i="14"/>
  <c r="O124" i="14"/>
  <c r="Q124" i="14"/>
  <c r="V124" i="14"/>
  <c r="G127" i="14"/>
  <c r="M127" i="14" s="1"/>
  <c r="I127" i="14"/>
  <c r="K127" i="14"/>
  <c r="O127" i="14"/>
  <c r="Q127" i="14"/>
  <c r="V127" i="14"/>
  <c r="G130" i="14"/>
  <c r="I88" i="1" s="1"/>
  <c r="G131" i="14"/>
  <c r="I131" i="14"/>
  <c r="K131" i="14"/>
  <c r="M131" i="14"/>
  <c r="O131" i="14"/>
  <c r="Q131" i="14"/>
  <c r="V131" i="14"/>
  <c r="G133" i="14"/>
  <c r="M133" i="14" s="1"/>
  <c r="I133" i="14"/>
  <c r="K133" i="14"/>
  <c r="O133" i="14"/>
  <c r="Q133" i="14"/>
  <c r="V133" i="14"/>
  <c r="G135" i="14"/>
  <c r="I135" i="14"/>
  <c r="K135" i="14"/>
  <c r="M135" i="14"/>
  <c r="O135" i="14"/>
  <c r="Q135" i="14"/>
  <c r="V135" i="14"/>
  <c r="G136" i="14"/>
  <c r="M136" i="14" s="1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40" i="14"/>
  <c r="M140" i="14" s="1"/>
  <c r="I140" i="14"/>
  <c r="K140" i="14"/>
  <c r="O140" i="14"/>
  <c r="Q140" i="14"/>
  <c r="V140" i="14"/>
  <c r="G142" i="14"/>
  <c r="M142" i="14" s="1"/>
  <c r="I142" i="14"/>
  <c r="K142" i="14"/>
  <c r="O142" i="14"/>
  <c r="Q142" i="14"/>
  <c r="V142" i="14"/>
  <c r="G145" i="14"/>
  <c r="I145" i="14"/>
  <c r="K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9" i="14"/>
  <c r="I149" i="14"/>
  <c r="K149" i="14"/>
  <c r="M149" i="14"/>
  <c r="O149" i="14"/>
  <c r="Q149" i="14"/>
  <c r="V149" i="14"/>
  <c r="G151" i="14"/>
  <c r="I151" i="14"/>
  <c r="K151" i="14"/>
  <c r="M151" i="14"/>
  <c r="O151" i="14"/>
  <c r="Q151" i="14"/>
  <c r="V151" i="14"/>
  <c r="G152" i="14"/>
  <c r="I152" i="14"/>
  <c r="K152" i="14"/>
  <c r="M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I154" i="14"/>
  <c r="K154" i="14"/>
  <c r="M154" i="14"/>
  <c r="O154" i="14"/>
  <c r="Q154" i="14"/>
  <c r="V154" i="14"/>
  <c r="AE156" i="14"/>
  <c r="F44" i="1" s="1"/>
  <c r="BA19" i="13"/>
  <c r="BA17" i="13"/>
  <c r="BA16" i="13"/>
  <c r="BA15" i="13"/>
  <c r="G8" i="13"/>
  <c r="I90" i="1" s="1"/>
  <c r="V8" i="13"/>
  <c r="G9" i="13"/>
  <c r="M9" i="13" s="1"/>
  <c r="I9" i="13"/>
  <c r="K9" i="13"/>
  <c r="O9" i="13"/>
  <c r="Q9" i="13"/>
  <c r="V9" i="13"/>
  <c r="G14" i="13"/>
  <c r="I14" i="13"/>
  <c r="K14" i="13"/>
  <c r="M14" i="13"/>
  <c r="O14" i="13"/>
  <c r="Q14" i="13"/>
  <c r="V14" i="13"/>
  <c r="G21" i="13"/>
  <c r="I21" i="13"/>
  <c r="K21" i="13"/>
  <c r="M21" i="13"/>
  <c r="O21" i="13"/>
  <c r="Q21" i="13"/>
  <c r="V21" i="13"/>
  <c r="G26" i="13"/>
  <c r="M26" i="13" s="1"/>
  <c r="I26" i="13"/>
  <c r="K26" i="13"/>
  <c r="O26" i="13"/>
  <c r="Q26" i="13"/>
  <c r="V26" i="13"/>
  <c r="G29" i="13"/>
  <c r="M29" i="13" s="1"/>
  <c r="I29" i="13"/>
  <c r="K29" i="13"/>
  <c r="O29" i="13"/>
  <c r="Q29" i="13"/>
  <c r="V29" i="13"/>
  <c r="G32" i="13"/>
  <c r="M32" i="13" s="1"/>
  <c r="I32" i="13"/>
  <c r="K32" i="13"/>
  <c r="O32" i="13"/>
  <c r="Q32" i="13"/>
  <c r="V32" i="13"/>
  <c r="AE34" i="13"/>
  <c r="F43" i="1" s="1"/>
  <c r="BA45" i="12"/>
  <c r="BA38" i="12"/>
  <c r="BA21" i="12"/>
  <c r="BA13" i="12"/>
  <c r="BA10" i="12"/>
  <c r="G9" i="12"/>
  <c r="AF50" i="12" s="1"/>
  <c r="I9" i="12"/>
  <c r="I8" i="12" s="1"/>
  <c r="K9" i="12"/>
  <c r="O9" i="12"/>
  <c r="Q9" i="12"/>
  <c r="V9" i="12"/>
  <c r="G17" i="12"/>
  <c r="M17" i="12" s="1"/>
  <c r="I17" i="12"/>
  <c r="K17" i="12"/>
  <c r="O17" i="12"/>
  <c r="Q17" i="12"/>
  <c r="V17" i="12"/>
  <c r="G23" i="12"/>
  <c r="M23" i="12" s="1"/>
  <c r="I23" i="12"/>
  <c r="K23" i="12"/>
  <c r="O23" i="12"/>
  <c r="Q23" i="12"/>
  <c r="V23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V30" i="12"/>
  <c r="G37" i="12"/>
  <c r="M37" i="12" s="1"/>
  <c r="I37" i="12"/>
  <c r="K37" i="12"/>
  <c r="O37" i="12"/>
  <c r="Q37" i="12"/>
  <c r="V37" i="12"/>
  <c r="G40" i="12"/>
  <c r="I40" i="12"/>
  <c r="K40" i="12"/>
  <c r="M40" i="12"/>
  <c r="O40" i="12"/>
  <c r="Q40" i="12"/>
  <c r="V40" i="12"/>
  <c r="G43" i="12"/>
  <c r="M43" i="12" s="1"/>
  <c r="I43" i="12"/>
  <c r="K43" i="12"/>
  <c r="O43" i="12"/>
  <c r="Q43" i="12"/>
  <c r="V43" i="12"/>
  <c r="AE50" i="12"/>
  <c r="F42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G42" i="1" l="1"/>
  <c r="H42" i="1" s="1"/>
  <c r="I42" i="1" s="1"/>
  <c r="G41" i="1"/>
  <c r="I77" i="1"/>
  <c r="H43" i="1"/>
  <c r="I43" i="1" s="1"/>
  <c r="V144" i="14"/>
  <c r="V8" i="12"/>
  <c r="V33" i="14"/>
  <c r="G20" i="14"/>
  <c r="I17" i="15"/>
  <c r="V42" i="16"/>
  <c r="V38" i="16"/>
  <c r="O29" i="16"/>
  <c r="K111" i="17"/>
  <c r="G50" i="1"/>
  <c r="H50" i="1" s="1"/>
  <c r="I50" i="1" s="1"/>
  <c r="G34" i="13"/>
  <c r="Q8" i="12"/>
  <c r="Q33" i="14"/>
  <c r="M9" i="14"/>
  <c r="M8" i="14" s="1"/>
  <c r="I58" i="15"/>
  <c r="G26" i="15"/>
  <c r="I79" i="1" s="1"/>
  <c r="G17" i="15"/>
  <c r="G103" i="15" s="1"/>
  <c r="V69" i="16"/>
  <c r="Q38" i="16"/>
  <c r="M14" i="16"/>
  <c r="M13" i="16" s="1"/>
  <c r="I8" i="16"/>
  <c r="Q21" i="17"/>
  <c r="I10" i="18"/>
  <c r="F45" i="1"/>
  <c r="I69" i="1"/>
  <c r="O144" i="14"/>
  <c r="AF34" i="13"/>
  <c r="G43" i="1" s="1"/>
  <c r="K144" i="14"/>
  <c r="I37" i="17"/>
  <c r="K26" i="17"/>
  <c r="I70" i="1"/>
  <c r="G8" i="12"/>
  <c r="G33" i="14"/>
  <c r="I87" i="1" s="1"/>
  <c r="I18" i="1" s="1"/>
  <c r="O8" i="13"/>
  <c r="Q144" i="14"/>
  <c r="K8" i="13"/>
  <c r="AF81" i="16"/>
  <c r="G47" i="1" s="1"/>
  <c r="Q69" i="16"/>
  <c r="O42" i="16"/>
  <c r="G23" i="16"/>
  <c r="G81" i="16" s="1"/>
  <c r="M9" i="12"/>
  <c r="M8" i="12" s="1"/>
  <c r="I8" i="13"/>
  <c r="Q130" i="14"/>
  <c r="M34" i="14"/>
  <c r="O20" i="14"/>
  <c r="I8" i="14"/>
  <c r="I92" i="15"/>
  <c r="V46" i="15"/>
  <c r="Q26" i="15"/>
  <c r="K42" i="16"/>
  <c r="M39" i="16"/>
  <c r="I29" i="16"/>
  <c r="V8" i="16"/>
  <c r="Q74" i="17"/>
  <c r="F39" i="1"/>
  <c r="I71" i="1"/>
  <c r="G144" i="14"/>
  <c r="I91" i="1" s="1"/>
  <c r="K32" i="15"/>
  <c r="K20" i="14"/>
  <c r="V92" i="15"/>
  <c r="O46" i="15"/>
  <c r="O167" i="17"/>
  <c r="I111" i="17"/>
  <c r="O111" i="17"/>
  <c r="V37" i="17"/>
  <c r="Q37" i="17"/>
  <c r="V26" i="17"/>
  <c r="I11" i="17"/>
  <c r="F41" i="1"/>
  <c r="H41" i="1" s="1"/>
  <c r="I41" i="1" s="1"/>
  <c r="K8" i="16"/>
  <c r="V167" i="17"/>
  <c r="I74" i="17"/>
  <c r="V21" i="17"/>
  <c r="K130" i="14"/>
  <c r="K46" i="15"/>
  <c r="O8" i="12"/>
  <c r="V130" i="14"/>
  <c r="O92" i="15"/>
  <c r="Q58" i="15"/>
  <c r="I46" i="15"/>
  <c r="I26" i="15"/>
  <c r="V17" i="15"/>
  <c r="G69" i="16"/>
  <c r="I167" i="17"/>
  <c r="G34" i="17"/>
  <c r="O26" i="17"/>
  <c r="M93" i="15"/>
  <c r="M92" i="15" s="1"/>
  <c r="O58" i="15"/>
  <c r="K69" i="16"/>
  <c r="V74" i="17"/>
  <c r="K37" i="17"/>
  <c r="M9" i="18"/>
  <c r="M8" i="18" s="1"/>
  <c r="K33" i="14"/>
  <c r="M24" i="14"/>
  <c r="M20" i="14" s="1"/>
  <c r="K92" i="15"/>
  <c r="K58" i="15"/>
  <c r="O32" i="15"/>
  <c r="K8" i="15"/>
  <c r="I42" i="16"/>
  <c r="V111" i="17"/>
  <c r="M22" i="17"/>
  <c r="M21" i="17" s="1"/>
  <c r="Q10" i="18"/>
  <c r="F49" i="1"/>
  <c r="H49" i="1" s="1"/>
  <c r="I49" i="1" s="1"/>
  <c r="I33" i="14"/>
  <c r="O33" i="14"/>
  <c r="K8" i="12"/>
  <c r="I130" i="14"/>
  <c r="G46" i="15"/>
  <c r="I84" i="1" s="1"/>
  <c r="Q32" i="15"/>
  <c r="Q17" i="15"/>
  <c r="O69" i="16"/>
  <c r="I144" i="14"/>
  <c r="O130" i="14"/>
  <c r="V8" i="14"/>
  <c r="Q92" i="15"/>
  <c r="Q46" i="15"/>
  <c r="M18" i="15"/>
  <c r="M17" i="15" s="1"/>
  <c r="I8" i="15"/>
  <c r="Q42" i="16"/>
  <c r="Q111" i="17"/>
  <c r="K74" i="17"/>
  <c r="M26" i="17"/>
  <c r="K11" i="17"/>
  <c r="O10" i="18"/>
  <c r="Q8" i="13"/>
  <c r="V32" i="15"/>
  <c r="K167" i="17"/>
  <c r="O37" i="17"/>
  <c r="Q26" i="17"/>
  <c r="I21" i="17"/>
  <c r="H47" i="1"/>
  <c r="I47" i="1" s="1"/>
  <c r="M13" i="18"/>
  <c r="M10" i="18" s="1"/>
  <c r="M74" i="17"/>
  <c r="M37" i="17"/>
  <c r="AF178" i="17"/>
  <c r="G48" i="1" s="1"/>
  <c r="H48" i="1" s="1"/>
  <c r="I48" i="1" s="1"/>
  <c r="M175" i="17"/>
  <c r="M167" i="17" s="1"/>
  <c r="M112" i="17"/>
  <c r="M111" i="17" s="1"/>
  <c r="M12" i="17"/>
  <c r="M11" i="17" s="1"/>
  <c r="G37" i="17"/>
  <c r="I80" i="1" s="1"/>
  <c r="G26" i="17"/>
  <c r="G178" i="17" s="1"/>
  <c r="G74" i="17"/>
  <c r="I81" i="1" s="1"/>
  <c r="M69" i="16"/>
  <c r="M42" i="16"/>
  <c r="M38" i="16"/>
  <c r="M9" i="16"/>
  <c r="M8" i="16" s="1"/>
  <c r="G42" i="16"/>
  <c r="I89" i="1" s="1"/>
  <c r="M32" i="15"/>
  <c r="M58" i="15"/>
  <c r="M47" i="15"/>
  <c r="M46" i="15" s="1"/>
  <c r="M29" i="15"/>
  <c r="M26" i="15" s="1"/>
  <c r="M9" i="15"/>
  <c r="M8" i="15" s="1"/>
  <c r="G32" i="15"/>
  <c r="I83" i="1" s="1"/>
  <c r="G58" i="15"/>
  <c r="I85" i="1" s="1"/>
  <c r="AF103" i="15"/>
  <c r="G46" i="1" s="1"/>
  <c r="H46" i="1" s="1"/>
  <c r="I46" i="1" s="1"/>
  <c r="M33" i="14"/>
  <c r="M130" i="14"/>
  <c r="AF156" i="14"/>
  <c r="M145" i="14"/>
  <c r="M144" i="14" s="1"/>
  <c r="G17" i="14"/>
  <c r="I75" i="1" s="1"/>
  <c r="M8" i="13"/>
  <c r="G45" i="1" l="1"/>
  <c r="H45" i="1" s="1"/>
  <c r="I45" i="1" s="1"/>
  <c r="G44" i="1"/>
  <c r="H44" i="1" s="1"/>
  <c r="I44" i="1" s="1"/>
  <c r="I78" i="1"/>
  <c r="G50" i="12"/>
  <c r="F51" i="1"/>
  <c r="G39" i="1"/>
  <c r="H39" i="1" s="1"/>
  <c r="H51" i="1" s="1"/>
  <c r="I17" i="1"/>
  <c r="I76" i="1"/>
  <c r="I92" i="1" s="1"/>
  <c r="I16" i="1"/>
  <c r="I21" i="1" s="1"/>
  <c r="G156" i="14"/>
  <c r="J90" i="1" l="1"/>
  <c r="J89" i="1"/>
  <c r="J84" i="1"/>
  <c r="J75" i="1"/>
  <c r="J69" i="1"/>
  <c r="J80" i="1"/>
  <c r="J73" i="1"/>
  <c r="J72" i="1"/>
  <c r="J85" i="1"/>
  <c r="J82" i="1"/>
  <c r="J77" i="1"/>
  <c r="J78" i="1"/>
  <c r="J83" i="1"/>
  <c r="J91" i="1"/>
  <c r="J87" i="1"/>
  <c r="J88" i="1"/>
  <c r="J74" i="1"/>
  <c r="J71" i="1"/>
  <c r="J81" i="1"/>
  <c r="J76" i="1"/>
  <c r="J70" i="1"/>
  <c r="J92" i="1" s="1"/>
  <c r="J86" i="1"/>
  <c r="J79" i="1"/>
  <c r="G23" i="1"/>
  <c r="A23" i="1" s="1"/>
  <c r="A24" i="1" s="1"/>
  <c r="G51" i="1"/>
  <c r="G25" i="1" s="1"/>
  <c r="A25" i="1" s="1"/>
  <c r="I39" i="1"/>
  <c r="I51" i="1" s="1"/>
  <c r="G24" i="1" l="1"/>
  <c r="J49" i="1"/>
  <c r="J47" i="1"/>
  <c r="J45" i="1"/>
  <c r="J41" i="1"/>
  <c r="J44" i="1"/>
  <c r="J42" i="1"/>
  <c r="J43" i="1"/>
  <c r="J50" i="1"/>
  <c r="J48" i="1"/>
  <c r="J46" i="1"/>
  <c r="J39" i="1"/>
  <c r="J51" i="1" s="1"/>
  <c r="G26" i="1"/>
  <c r="A26" i="1"/>
  <c r="G28" i="1"/>
  <c r="A27" i="1" l="1"/>
  <c r="A29" i="1" l="1"/>
  <c r="G29" i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Miroslav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<sst xmlns="http://schemas.openxmlformats.org/spreadsheetml/2006/main" count="3204" uniqueCount="792">
  <si>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</si>
  <si>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</si>
  <si>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</si>
  <si>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</si>
  <si>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</si>
  <si>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</si>
  <si>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</si>
  <si>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</si>
  <si>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</si>
  <si>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</si>
  <si>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</si>
  <si>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</si>
  <si>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</si>
  <si>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</si>
  <si>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</si>
  <si>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</si>
  <si>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</si>
  <si>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</si>
  <si>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</si>
  <si>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</si>
  <si>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</si>
  <si>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</si>
  <si>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</si>
  <si>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</si>
  <si>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</si>
  <si>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</si>
  <si>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</si>
  <si>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</si>
  <si>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</si>
  <si>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</si>
  <si>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</si>
  <si>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</si>
  <si>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</si>
  <si>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</si>
  <si>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</si>
  <si>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</si>
  <si>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</si>
  <si>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</si>
  <si>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</si>
  <si>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</si>
  <si>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</si>
  <si>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</si>
  <si>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</si>
  <si>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20250718</t>
  </si>
  <si>
    <t>SZZ - objekt A 1.PP - TZB</t>
  </si>
  <si>
    <t>Stavba</t>
  </si>
  <si>
    <t>Stavební objekt</t>
  </si>
  <si>
    <t>01</t>
  </si>
  <si>
    <t>VRN</t>
  </si>
  <si>
    <t>1</t>
  </si>
  <si>
    <t>Vedlejší rozpočtové náklady</t>
  </si>
  <si>
    <t>2</t>
  </si>
  <si>
    <t>Ostatní rozpočtové náklady</t>
  </si>
  <si>
    <t>02</t>
  </si>
  <si>
    <t>Technika prostředí staveb</t>
  </si>
  <si>
    <t>Elektroinstalace</t>
  </si>
  <si>
    <t>Vytápění</t>
  </si>
  <si>
    <t>3</t>
  </si>
  <si>
    <t>Vzduchotechnika</t>
  </si>
  <si>
    <t>4</t>
  </si>
  <si>
    <t>Zdravoinstalace</t>
  </si>
  <si>
    <t>03</t>
  </si>
  <si>
    <t>Stavební práce</t>
  </si>
  <si>
    <t>Celkem za stavbu</t>
  </si>
  <si>
    <t>CZK</t>
  </si>
  <si>
    <t>#POPS</t>
  </si>
  <si>
    <t>Popis stavby: 20250718 - SZZ - objekt A 1.PP - TZB</t>
  </si>
  <si>
    <t>#POPO</t>
  </si>
  <si>
    <t>Popis objektu: 01 - VRN</t>
  </si>
  <si>
    <t>#POPR</t>
  </si>
  <si>
    <t>Popis rozpočtu: 1 - Vedlejší rozpočtové náklady</t>
  </si>
  <si>
    <t>Popis rozpočtu: 2 - Ostatní rozpočtové náklady</t>
  </si>
  <si>
    <t>Popis objektu: 02 - Technika prostředí staveb</t>
  </si>
  <si>
    <t>Popis rozpočtu: 1 - Elektroinstalace</t>
  </si>
  <si>
    <t>Popis rozpočtu: 2 - Vytápění</t>
  </si>
  <si>
    <t>Popis rozpočtu: 3 - Vzduchotechnika</t>
  </si>
  <si>
    <t>Popis rozpočtu: 4 - Zdravoinstalace</t>
  </si>
  <si>
    <t>Popis objektu: 03 - Stavební práce</t>
  </si>
  <si>
    <t>Popis rozpočtu: 1 - Stavební práce</t>
  </si>
  <si>
    <t>Rekapitulace dílů</t>
  </si>
  <si>
    <t>Typ dílu</t>
  </si>
  <si>
    <t>Zemní práce</t>
  </si>
  <si>
    <t>Svislé a kompletní konstrukce</t>
  </si>
  <si>
    <t>342</t>
  </si>
  <si>
    <t>Stěny a příčky montované lehké</t>
  </si>
  <si>
    <t>61</t>
  </si>
  <si>
    <t>Upravy povrchů vnitřní</t>
  </si>
  <si>
    <t>63</t>
  </si>
  <si>
    <t>Podlahy a podlahové konstrukce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</si>
  <si>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</si>
  <si>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</si>
  <si>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</si>
  <si>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</si>
  <si>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</si>
  <si>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</si>
  <si>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</si>
  <si>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</si>
  <si>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</si>
  <si>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</si>
  <si>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</si>
  <si>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</si>
  <si>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</si>
  <si>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</si>
  <si>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</si>
  <si>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</si>
  <si>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</si>
  <si>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</si>
  <si>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</si>
  <si>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</si>
  <si>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</si>
  <si>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</si>
  <si>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</si>
  <si>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767</t>
  </si>
  <si>
    <t>Konstrukce zámečnické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</si>
  <si>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</si>
  <si>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</si>
  <si>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</si>
  <si>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</si>
  <si>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</si>
  <si>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</si>
  <si>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</si>
  <si>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</si>
  <si>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</si>
  <si>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</si>
  <si>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</si>
  <si>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</si>
  <si>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</si>
  <si>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</si>
  <si>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</si>
  <si>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</si>
  <si>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</si>
  <si>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</si>
  <si>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</si>
  <si>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</si>
  <si>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</si>
  <si>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</si>
  <si>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</si>
  <si>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</si>
  <si>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</si>
  <si>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</si>
  <si>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</si>
  <si>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</si>
  <si>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</si>
  <si>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</si>
  <si>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</si>
  <si>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</si>
  <si>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</si>
  <si>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</si>
  <si>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</si>
  <si>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</si>
  <si>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</si>
  <si>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</si>
  <si>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</si>
  <si>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</si>
  <si>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</si>
  <si>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</si>
  <si>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991000001RZ1</t>
  </si>
  <si>
    <t>Vybudování zařízení staveniště</t>
  </si>
  <si>
    <t>kpl</t>
  </si>
  <si>
    <t>Vlastní</t>
  </si>
  <si>
    <t>Indiv</t>
  </si>
  <si>
    <t>Práce</t>
  </si>
  <si>
    <t>Běžná</t>
  </si>
  <si>
    <t>POL1_1</t>
  </si>
  <si>
    <t>Zajištění bezpečného příjezdu a přístupu na staveniště včetně dopravního značení a potřebných souhlasů a rozhodnutí s vybudováním zařízení staveniště.</t>
  </si>
  <si>
    <t>POP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</si>
  <si>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</si>
  <si>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</si>
  <si>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a odtěžované zeminy vodou)</t>
  </si>
  <si>
    <t/>
  </si>
  <si>
    <t>oplocení staveniště + zařízení staveniště - výška 1,8 m - délka 100 m</t>
  </si>
  <si>
    <t>VV</t>
  </si>
  <si>
    <t>991000002RZ2</t>
  </si>
  <si>
    <t>Provoz zařízení staveniště</t>
  </si>
  <si>
    <t>Náklady na vybavení zařízení staveniště.</t>
  </si>
  <si>
    <t>Náklady na spotřebované energie provozem zařízení staveniště.</t>
  </si>
  <si>
    <t>Opatření k zabránění nadměrného zatěžování staveniště a jeho okolí prachem (např. používání krycích plachet, kropení sutě a odtěžované zeminy vodou).</t>
  </si>
  <si>
    <t>991000003RZ1</t>
  </si>
  <si>
    <t>Odstranění zařízení staveniště</t>
  </si>
  <si>
    <t>Náklady na odstranění a odvoz zařízení staveniště.</t>
  </si>
  <si>
    <t>Uvedení stavbou dotčených ploch a ploch zařízení staveniště do původního stavu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</si>
  <si>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</si>
  <si>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</si>
  <si>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</si>
  <si>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</si>
  <si>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</si>
  <si>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</si>
  <si>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</si>
  <si>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</si>
  <si>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</si>
  <si>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</si>
  <si>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</si>
  <si>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Užívání veřejných ploch a prostranství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</si>
  <si>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</t>
  </si>
  <si>
    <t>991000007RZ1</t>
  </si>
  <si>
    <t>Ochrana zeleně</t>
  </si>
  <si>
    <t>- obednění kmenů stromů proti poškození stavebními stroji</t>
  </si>
  <si>
    <t>991000008RZ1</t>
  </si>
  <si>
    <t>Ochrana stávajících inženýrských sítí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</si>
  <si>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</si>
  <si>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</si>
  <si>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</si>
  <si>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</si>
  <si>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SUM</t>
  </si>
  <si>
    <t>- pracovní obuv</t>
  </si>
  <si>
    <t>END</t>
  </si>
  <si>
    <t>999000002RZ1</t>
  </si>
  <si>
    <t>Dokumentace skutečného provedení stavby, dle obchodních podmínek</t>
  </si>
  <si>
    <t>kompl</t>
  </si>
  <si>
    <t>tištěna + digitální podoba ( .dwg, .dxf ) v počtu a formátech dle SoD.</t>
  </si>
  <si>
    <t>Vypracování DOKUMENTACE SKUTEČNÉHO PROVEDENÍ STAVBY</t>
  </si>
  <si>
    <t>geodetické zaměření stavby a sítí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</si>
  <si>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</si>
  <si>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</si>
  <si>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</si>
  <si>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</si>
  <si>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</si>
  <si>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</si>
  <si>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</si>
  <si>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</si>
  <si>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</si>
  <si>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</si>
  <si>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- výrobní PD ocelové konstrukce přístřešku + statické posouzení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</si>
  <si>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</si>
  <si>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</si>
  <si>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</si>
  <si>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</si>
  <si>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</si>
  <si>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999000002RZ4</t>
  </si>
  <si>
    <t>TIČR</t>
  </si>
  <si>
    <t>Agregovaná položka</t>
  </si>
  <si>
    <t>POL2_</t>
  </si>
  <si>
    <t>612403385R00</t>
  </si>
  <si>
    <t>Hrubá výplň rýh ve stěnách, jakoukoliv maltou maltou ze suchých směsí  100 x 50 mm, Malta zdicí obyčejná (G); pojivo: vápenocementové; zrnitost do 4,0 mm; M 5 N/mm2</t>
  </si>
  <si>
    <t>m</t>
  </si>
  <si>
    <t>801-4</t>
  </si>
  <si>
    <t>RTS 25/ II</t>
  </si>
  <si>
    <t>jakékoliv šířky rýhy,</t>
  </si>
  <si>
    <t>SPI</t>
  </si>
  <si>
    <t>612403399RT2</t>
  </si>
  <si>
    <t>Hrubá výplň rýh ve stěnách, jakoukoliv maltou maltou ze suchých směsí  jakékoliv šířky, Omítka s anorganickým pojivem obyčejná (GP), jádrová; pojivo: vápenocementové; zrnitost do 4,0 mm; nanášení: ručně</t>
  </si>
  <si>
    <t>m2</t>
  </si>
  <si>
    <t>.</t>
  </si>
  <si>
    <t>80*0,3</t>
  </si>
  <si>
    <t>0,0225*60*2</t>
  </si>
  <si>
    <t>240*0,1*2</t>
  </si>
  <si>
    <t>971033251R00</t>
  </si>
  <si>
    <t>Vybourání otvorů ve zdivu cihelném z jakýchkoliv cihel pálených  na jakoukoliv maltu vápenou nebo vápenocementovou, plochy do 0,0225 m2, tloušťky do 450 mm</t>
  </si>
  <si>
    <t>kus</t>
  </si>
  <si>
    <t>801-3</t>
  </si>
  <si>
    <t>Kalkul</t>
  </si>
  <si>
    <t>základovém nebo nadzákladovém,</t>
  </si>
  <si>
    <t>974031121R00</t>
  </si>
  <si>
    <t>Vysekání rýh v jakémkoliv zdivu cihelném v ploše  do hloubky 30 mm, šířky do 30 mm</t>
  </si>
  <si>
    <t>menší výseky ke spotřebičům spínače, světla</t>
  </si>
  <si>
    <t>ze stropu z podhledu k přístrojům</t>
  </si>
  <si>
    <t>974031122R00</t>
  </si>
  <si>
    <t>Vysekání rýh v jakémkoliv zdivu cihelném v ploše  do hloubky 30 mm, šířky do 70 mm</t>
  </si>
  <si>
    <t>Větší výseky ve zdi,</t>
  </si>
  <si>
    <t>974031137R00</t>
  </si>
  <si>
    <t>Vysekání rýh v jakémkoliv zdivu cihelném v ploše  do hloubky 50 mm, šířky do 300 mm</t>
  </si>
  <si>
    <t>Hlavní svazky ve zdi</t>
  </si>
  <si>
    <t>973031200U00</t>
  </si>
  <si>
    <t>Sekání kapes zdi cih krabic 10x10x8</t>
  </si>
  <si>
    <t>krabice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</si>
  <si>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</si>
  <si>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</si>
  <si>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</si>
  <si>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</si>
  <si>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</si>
  <si>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</si>
  <si>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210010003RT2</t>
  </si>
  <si>
    <t>Montáž trubky ohebné, z PVC, uložené pod omítku, průměr 23 mm, mech. pevnost 320 N/5 cm, včetně dodávky materiálu</t>
  </si>
  <si>
    <t>RTS 18/ I</t>
  </si>
  <si>
    <t>POL1_9</t>
  </si>
  <si>
    <t>210010005RU2</t>
  </si>
  <si>
    <t>Montáž trubky ohebné, z PVC, uložené pod omítku, vnější průměr 40 mm, mech. pevnost 320 N/5 cm, včetně dodávky materiálu</t>
  </si>
  <si>
    <t>pro datové rozvody větší svazky</t>
  </si>
  <si>
    <t>210010351RT1</t>
  </si>
  <si>
    <t>Montáž krabice plastové rozvodné z lisovaného izolantu do 4 mm2 včetně dodávky, kruhové, o rozměru 124 x 124 mm, hloubky 50 mm, s víčkem,  ,  , včetně dodávky</t>
  </si>
  <si>
    <t>v krytí IP44/rezerva do stropu/</t>
  </si>
  <si>
    <t>210100001R00</t>
  </si>
  <si>
    <t>Ukončení vodičů  v rozvaděči včetně zapojení a vodičové koncovky,  , průřez do 2,5 mm2</t>
  </si>
  <si>
    <t>210100002R00</t>
  </si>
  <si>
    <t>Ukončení vodičů  v rozvaděči včetně zapojení a vodičové koncovky,  , průřez do 6 mm2</t>
  </si>
  <si>
    <t>přívody, odvody</t>
  </si>
  <si>
    <t>210110006RT1</t>
  </si>
  <si>
    <t>Montáž spínače nástěnného pro prostředí obyčejné nebo vlhké včetně zapojení a dodávky spínače, trojpólového, 16, 25 A, řazení 3</t>
  </si>
  <si>
    <t>VYpínač pro stoly</t>
  </si>
  <si>
    <t>210110041RT6</t>
  </si>
  <si>
    <t>Montáž spínače zapuštěného a polozapuštěného včetně zapojení, dodávky spínače, krytu a rámečku, jednopólového,  , řazení 1</t>
  </si>
  <si>
    <t>210110045RT6</t>
  </si>
  <si>
    <t>Montáž spínače zapuštěného a polozapuštěného včetně zapojení, dodávky spínače, krytu a rámečku, střídavého,  , řazení 6</t>
  </si>
  <si>
    <t>210110046RT6</t>
  </si>
  <si>
    <t>Montáž spínače zapuštěného a polozapuštěného včetně zapojení, dodávky spínače, krytu a rámečku, křížového,  , řazení 7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</si>
  <si>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</si>
  <si>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</si>
  <si>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+-násobné zásuvky, včetně rámečku</t>
  </si>
  <si>
    <t>210111014RT6</t>
  </si>
  <si>
    <t xml:space="preserve">Montáž zásuvky domovní zapuštěné včetně zapojení,  včetně dodávky zásuvky dvojnásobné s ochrannými kolíky 16A/250VAC a rámečku,  , provedení 2x (2P+PE),  </t>
  </si>
  <si>
    <t>2-zásuvky</t>
  </si>
  <si>
    <t>210120561R00</t>
  </si>
  <si>
    <t>Montáž jističe se zapojením jednopólového, do 25 A</t>
  </si>
  <si>
    <t>POL1_</t>
  </si>
  <si>
    <t>doplnění do rozvaděče</t>
  </si>
  <si>
    <t>210120565R00</t>
  </si>
  <si>
    <t>Montáž jističe se zapojením dvoupólového, do 25 A</t>
  </si>
  <si>
    <t>210120803R00</t>
  </si>
  <si>
    <t>Montáž chrániče proudového, dvoupólového, do 40 A</t>
  </si>
  <si>
    <t>210220003RT3</t>
  </si>
  <si>
    <t>Montáž uzemňovacího vedení na povrchu, včetně svorek upevnění a připojení, z profilů měděných  (Cu),  , včetně dodávky vodiče průřezu 6 mm2</t>
  </si>
  <si>
    <t>SEBT</t>
  </si>
  <si>
    <t>210220003RT4</t>
  </si>
  <si>
    <t>Montáž uzemňovacího vedení na povrchu, včetně svorek upevnění a připojení, z profilů měděných  (Cu),  , včetně dodávky vodiče průřezu 25 mm2</t>
  </si>
  <si>
    <t>MET C8, C9</t>
  </si>
  <si>
    <t>210800106RT3</t>
  </si>
  <si>
    <t>Kabel CYKY 750 V 3x2,5 mm2 uložený pod omítkou, včetně dodávky kabelu 3Cx2,5</t>
  </si>
  <si>
    <t>RTS 13/ II</t>
  </si>
  <si>
    <t>210800105RT1</t>
  </si>
  <si>
    <t>Montáž kabelu CYKY 750 V, 3 x 1,5 mm2, uloženého pod omítkou, včetně dodávky kabelu</t>
  </si>
  <si>
    <t>210800116RT1</t>
  </si>
  <si>
    <t>Montáž kabelu CYKY 750 V, 5 x 2,5 mm2, uloženého pod omítkou, včetně dodávky kabelu</t>
  </si>
  <si>
    <t>RH/R1 J9</t>
  </si>
  <si>
    <t>210800117RT1</t>
  </si>
  <si>
    <t>Montáž kabelu CYKY 750 V, 5 x 4 mm2, uloženého pod omítkou, včetně dodávky kabelu</t>
  </si>
  <si>
    <t>RH/R1 J8</t>
  </si>
  <si>
    <t>210010004RZ0</t>
  </si>
  <si>
    <t>Trubka, lišta DEMONTÁŽ</t>
  </si>
  <si>
    <t>210010321RZ1</t>
  </si>
  <si>
    <t>Krabice univerzální KU a odbočná KO se zapoj.,kruh, vč.dodávky krabice KP 67</t>
  </si>
  <si>
    <t>krabice do  stěn pro zásuvky, spínače a RJ45</t>
  </si>
  <si>
    <t>210010342RZ1</t>
  </si>
  <si>
    <t>Krabice 5-pol s odlehčovací sponou</t>
  </si>
  <si>
    <t>rezerva pro napojení TUV(v případě napojení přímé)</t>
  </si>
  <si>
    <t>210010370RZ1</t>
  </si>
  <si>
    <t>Spojka gelová pro kabely</t>
  </si>
  <si>
    <t>210110001RZ0</t>
  </si>
  <si>
    <t>Spínač nástěnný jednopól.- řaz. x, obyč.prostředí, DEMONTÁŽ</t>
  </si>
  <si>
    <t>stávající el. instalace</t>
  </si>
  <si>
    <t>210110102RZ1</t>
  </si>
  <si>
    <t>Spínač PO přepínač otáček pro VZT</t>
  </si>
  <si>
    <t>typ dle VZT</t>
  </si>
  <si>
    <t>210110103RZ1</t>
  </si>
  <si>
    <t>Spínač H hygrostat pro VZT</t>
  </si>
  <si>
    <t>typ dle TZ</t>
  </si>
  <si>
    <t>210111011RZ1</t>
  </si>
  <si>
    <t>Zásuvka domovní zapuštěná - provedení s USB, včetně dodávky zásuvky a rámečku</t>
  </si>
  <si>
    <t>zásuvky s USB napájením</t>
  </si>
  <si>
    <t>210111014RZ0</t>
  </si>
  <si>
    <t>Zásuvka domovní zapuštěná - provedení 2x (2P+PE), DEMONTÁŽ</t>
  </si>
  <si>
    <t>210111045RZ1</t>
  </si>
  <si>
    <t>Mtž zásuvka</t>
  </si>
  <si>
    <t>včetně rámečku</t>
  </si>
  <si>
    <t>210200013RZ0</t>
  </si>
  <si>
    <t>Svítidlo stropní, DEMONTÁŽ</t>
  </si>
  <si>
    <t>210201214RZ1</t>
  </si>
  <si>
    <t>Svítidlo zářivkové přisazené, LED zdroje, montáž</t>
  </si>
  <si>
    <t>210220321RT1</t>
  </si>
  <si>
    <t>Svorka na potrubí Bernard, včetně Cu pásku, včetně dodávky svorky + Cu pásku</t>
  </si>
  <si>
    <t>210290751R00</t>
  </si>
  <si>
    <t>montáž spotřebičů motorických s usazením a upevněním na stávající nosnou konstrukci nebo podklad,, vyrovnání řemene a vyvážení, bez zapojení, vodič ...</t>
  </si>
  <si>
    <t>Napojení VZT (ventilátory dodávka VZT)</t>
  </si>
  <si>
    <t>210800003RZ0</t>
  </si>
  <si>
    <t>Vodič, kabely DEMONTÁŽ</t>
  </si>
  <si>
    <t>34551476.A</t>
  </si>
  <si>
    <t>zásuvka jednonásobná, s ochranným kolíkem, s víčkem; řazení 2P+PE; 16 A, 250 V AC; IP 44</t>
  </si>
  <si>
    <t>SPCM</t>
  </si>
  <si>
    <t>Specifikace</t>
  </si>
  <si>
    <t>POL3_9</t>
  </si>
  <si>
    <t>IP44</t>
  </si>
  <si>
    <t>34551611RZ1</t>
  </si>
  <si>
    <t>Zásuvka se svodičem přepětí</t>
  </si>
  <si>
    <t>34561401</t>
  </si>
  <si>
    <t xml:space="preserve">svorka spojovací krabicová řady 273 se zásuvným svorkovým spojem pro plné vodiče, barva šedá, 5 svěrných míst </t>
  </si>
  <si>
    <t>34561406</t>
  </si>
  <si>
    <t>svorka spojovací krabicová řady 273 se zásuvným svorkovým spojem pro plné vodiče, barva šedá, 5c svěrných míst</t>
  </si>
  <si>
    <t>34561412</t>
  </si>
  <si>
    <t>svorka spojovací kompaktní 3 vodičová s páčkou</t>
  </si>
  <si>
    <t>345717RZ1</t>
  </si>
  <si>
    <t>Protipožární tmel</t>
  </si>
  <si>
    <t>na plochu 1m2, požární přechody</t>
  </si>
  <si>
    <t>34833151RZ1</t>
  </si>
  <si>
    <t>Svítidlo L1</t>
  </si>
  <si>
    <t>V ceně recyklační poplatky + veškerý úchytný materiál.</t>
  </si>
  <si>
    <t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t>
  </si>
  <si>
    <t>34833152RZ1</t>
  </si>
  <si>
    <t>Svítidlo L2</t>
  </si>
  <si>
    <t>34833153RZ1</t>
  </si>
  <si>
    <t>Svítidlo L3</t>
  </si>
  <si>
    <t>LED přisazené kruhové stropní svítidlo o rozměru D365x65 mm. Výkon 36W, barva světla 4100K neutrální bílá, světelný tok 3820 lm. Stříbrný rámeček svítidla. Krytí IP54. Nestmívatelné. Třída ochrany II.</t>
  </si>
  <si>
    <t>34833154RZ1</t>
  </si>
  <si>
    <t>Svítidlo L4</t>
  </si>
  <si>
    <t>34833157RZ1</t>
  </si>
  <si>
    <t>Svítidlo nouzové</t>
  </si>
  <si>
    <t>Přisazené nouzové LED svítidlo s krytím IP65. Výkon 7W. Barva světla 6000K. Světelný tok 420 lm. Doba autonomního provozu 3 hodiny</t>
  </si>
  <si>
    <t>35814410RZ1</t>
  </si>
  <si>
    <t>Cena včetně úchytného materiálu</t>
  </si>
  <si>
    <t>35814416RZ1</t>
  </si>
  <si>
    <t>35824724</t>
  </si>
  <si>
    <t>Pojistky válcové PV22  25A /10AgG</t>
  </si>
  <si>
    <t>358247726</t>
  </si>
  <si>
    <t>Odpínače pojistkové OPVP 22-3</t>
  </si>
  <si>
    <t>dle potřeby</t>
  </si>
  <si>
    <t>HRMS2</t>
  </si>
  <si>
    <t>553473901RZ1</t>
  </si>
  <si>
    <t>žlab kabelový drátěný 100/50, dodávka a montáž</t>
  </si>
  <si>
    <t>POL3_1</t>
  </si>
  <si>
    <t>Cena včetně uchycovacího materiálu, šroubů aj.</t>
  </si>
  <si>
    <t>dle specifikace komplet pro uchycení</t>
  </si>
  <si>
    <t>220711301R00</t>
  </si>
  <si>
    <t>Montáž detektoru</t>
  </si>
  <si>
    <t>ovládání UT</t>
  </si>
  <si>
    <t>220890202R00</t>
  </si>
  <si>
    <t>Revize</t>
  </si>
  <si>
    <t>h</t>
  </si>
  <si>
    <t>kompletní VRZ elektro, včetně předání provozovateli</t>
  </si>
  <si>
    <t>222290007R00</t>
  </si>
  <si>
    <t>Zásuvka 2xRJ45 UTP kat.6 pod omítku</t>
  </si>
  <si>
    <t>222293011R00</t>
  </si>
  <si>
    <t>Kontrolní měření kabelu</t>
  </si>
  <si>
    <t>222293012R00</t>
  </si>
  <si>
    <t>Měření do protokolu</t>
  </si>
  <si>
    <t>220270242RZ1</t>
  </si>
  <si>
    <t>Zatažení vodiče ..do trubek/liš, včetně dodávky trubek a lišt</t>
  </si>
  <si>
    <t>ke každé zásuvce 2x vodič UTP</t>
  </si>
  <si>
    <t>371201305</t>
  </si>
  <si>
    <t>kabel UTP Elite, Cat6, venkovní PE+PVC, odolný proti UV záření</t>
  </si>
  <si>
    <t>vždy 2x k RJ 45</t>
  </si>
  <si>
    <t>371202013</t>
  </si>
  <si>
    <t>zásuvka datová 2xRJ45, bílá, montáž do instalačních krabic</t>
  </si>
  <si>
    <t>do rámečkům k zásuvkám 220V/16A</t>
  </si>
  <si>
    <t>979990250R00</t>
  </si>
  <si>
    <t>Poplatek za zpracování nebezpečného odpadu</t>
  </si>
  <si>
    <t>979999999R00</t>
  </si>
  <si>
    <t>Poplatek za recyklaci, suti s 10 % příměsi dřeva, plastu apod.,  , skupina 17 01 07 z Katalogu odpadů</t>
  </si>
  <si>
    <t>RTS 25/ I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</si>
  <si>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</si>
  <si>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</si>
  <si>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</si>
  <si>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</si>
  <si>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</si>
  <si>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</si>
  <si>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979017111R00</t>
  </si>
  <si>
    <t>Svislé přemístění suti k místu nakládky svislé přemístění suti nošením nebo přehazováním k místu nakládky, na výšku do 3,5 m</t>
  </si>
  <si>
    <t>800-2</t>
  </si>
  <si>
    <t>nebo vybouraných hmot nošením nebo přehazováním k místu nakládky přístupnému normálním dopravním prostředkům,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</si>
  <si>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</si>
  <si>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</si>
  <si>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</si>
  <si>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</si>
  <si>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</si>
  <si>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</si>
  <si>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</si>
  <si>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</si>
  <si>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Hrubá výplň rýh ve stěnách, jakoukoliv maltou maltou ze suchých směsí  100 x 50 mm</t>
  </si>
  <si>
    <t>612403399R00</t>
  </si>
  <si>
    <t>40*0,15</t>
  </si>
  <si>
    <t>411387530RZ3</t>
  </si>
  <si>
    <t>Zabetonování otvorů 0,0225 m2 ve stropech</t>
  </si>
  <si>
    <t>972054141R00</t>
  </si>
  <si>
    <t>974031143R00</t>
  </si>
  <si>
    <t>974031154R00</t>
  </si>
  <si>
    <t>POL7_1</t>
  </si>
  <si>
    <t>722181212RT5</t>
  </si>
  <si>
    <t>z trubic z pěnového polyetylenu, tloušťka stěny 9 mm, d 15 mm</t>
  </si>
  <si>
    <t>Termoizolační trubice z pěnového polyetylenu s uzavřenou buněčnou strukturou.</t>
  </si>
  <si>
    <t>722181212RT6</t>
  </si>
  <si>
    <t>z trubic z pěnového polyetylenu, tloušťka stěny 9 mm, d 18 mm</t>
  </si>
  <si>
    <t>POL1_7</t>
  </si>
  <si>
    <t>998713201R00</t>
  </si>
  <si>
    <t>v objektech výšky do 6 m</t>
  </si>
  <si>
    <t>POL7_1002</t>
  </si>
  <si>
    <t>230040026R00</t>
  </si>
  <si>
    <t>Zhotovení vnějšího závitu "G", DN 1"</t>
  </si>
  <si>
    <t>733110803R00</t>
  </si>
  <si>
    <t>80*2</t>
  </si>
  <si>
    <t>733110806R00</t>
  </si>
  <si>
    <t>80*1</t>
  </si>
  <si>
    <t>733163102R00</t>
  </si>
  <si>
    <t>733163103R00</t>
  </si>
  <si>
    <t>80*1,5</t>
  </si>
  <si>
    <t>733191923R00</t>
  </si>
  <si>
    <t>navaření odbočky na dosavadní potrubí, DN 15</t>
  </si>
  <si>
    <t>904      R02</t>
  </si>
  <si>
    <t>Hzs-zkoušky v ramci montaz.praci, Topná zkouška</t>
  </si>
  <si>
    <t>hod</t>
  </si>
  <si>
    <t>HZS</t>
  </si>
  <si>
    <t>POL10_0</t>
  </si>
  <si>
    <t>998733201R00</t>
  </si>
  <si>
    <t>734261401RZ3</t>
  </si>
  <si>
    <t>Arm roh,přím, G1/2x15 EK přípoj radiátoru VK, vč.montáže</t>
  </si>
  <si>
    <t>734261409T00</t>
  </si>
  <si>
    <t>Mtž - spoj eurokonus 15, vč.materiálu</t>
  </si>
  <si>
    <t>734291973R00</t>
  </si>
  <si>
    <t>ovládání termostatických ventilů termostatické V 4260</t>
  </si>
  <si>
    <t>RTS 23/ II</t>
  </si>
  <si>
    <t>551200110</t>
  </si>
  <si>
    <t>šroubení regulační; mosaz; povrch nikl; eurokonus x 1/2"; PN do 10 bar; teplota do 120 °C; tvar rohové</t>
  </si>
  <si>
    <t>POL3_7</t>
  </si>
  <si>
    <t>5512001442.RZZ</t>
  </si>
  <si>
    <t>Šroubení mosazné 3/4"</t>
  </si>
  <si>
    <t>551200169R</t>
  </si>
  <si>
    <t>hlavice elektrotermická napájecí napětí 230 V; bez proudu otevřeno; M 30 x 1,5 mm; teplota prostoru do 50 °C; vlhkost vzduchu do 80 %</t>
  </si>
  <si>
    <t>998734201R00</t>
  </si>
  <si>
    <t>735159210R00</t>
  </si>
  <si>
    <t>Otopná tělesa panelová montáž dvouřadých, délky do 1140 mm, bez dodávky materiálu</t>
  </si>
  <si>
    <t>800-731</t>
  </si>
  <si>
    <t>735159220R00</t>
  </si>
  <si>
    <t>Otopná tělesa panelová montáž dvouřadých, délky přes 1140 mm do 1500 mm, bez dodávky materiálu</t>
  </si>
  <si>
    <t>735159230R00</t>
  </si>
  <si>
    <t>Otopná tělesa panelová montáž dvouřadých, délky přes 1500 do 1980 mm, bez dodávky materiálu</t>
  </si>
  <si>
    <t>735000912R00</t>
  </si>
  <si>
    <t>735151821R00</t>
  </si>
  <si>
    <t>735191905R00</t>
  </si>
  <si>
    <t>735191910RZ3</t>
  </si>
  <si>
    <t>Napuštění vody do otopného systému</t>
  </si>
  <si>
    <t>soubor</t>
  </si>
  <si>
    <t>735291800R00</t>
  </si>
  <si>
    <t>60*4</t>
  </si>
  <si>
    <t>48441500</t>
  </si>
  <si>
    <t>příslušenství k radiátorům konzola navrtávací; 15/120</t>
  </si>
  <si>
    <t>80*4</t>
  </si>
  <si>
    <t>48460603.OR</t>
  </si>
  <si>
    <t>Těleso otopné s přirozeným prouděním - deskové; materiál: uhlíková ocel; typ: 22; H = 600 mm; B = 105 mm; L = 600 mm; l = 546 mm; tepelný výkon (50) = 1 058 W</t>
  </si>
  <si>
    <t>48460609.OR</t>
  </si>
  <si>
    <t>Těleso otopné s přirozeným prouděním - deskové; materiál: uhlíková ocel; typ: 22; H = 600 mm; B = 105 mm; L = 1 200 mm; l = 546 mm; tepelný výkon (50) = 2 056 W</t>
  </si>
  <si>
    <t>POL3_</t>
  </si>
  <si>
    <t>"šatna laboratoře"  6</t>
  </si>
  <si>
    <t>"šatna ženy"            3</t>
  </si>
  <si>
    <t>"Zdravotní  škola"  4</t>
  </si>
  <si>
    <t>"24Hod. služba"     3</t>
  </si>
  <si>
    <t>"šatna muži"           1</t>
  </si>
  <si>
    <t>"šatna ženy"           1</t>
  </si>
  <si>
    <t>"šatna ženy"           3</t>
  </si>
  <si>
    <t>"šatna stávající"    7</t>
  </si>
  <si>
    <t>"šatna personálu"  4</t>
  </si>
  <si>
    <t>48460612.OR</t>
  </si>
  <si>
    <t>Těleso otopné s přirozeným prouděním - deskové; materiál: uhlíková ocel; typ: 22; H = 600 mm; B = 105 mm; L = 1 600 mm; l = 546 mm; tepelný výkon (50) = 2 741 W</t>
  </si>
  <si>
    <t>"šatna ženy"            2</t>
  </si>
  <si>
    <t>"šatna muži"           3</t>
  </si>
  <si>
    <t>998735201R00</t>
  </si>
  <si>
    <t>310235241R00</t>
  </si>
  <si>
    <t>Zazdívka otvorů o ploše do 0,0225 m2 ve zdivu nadzákladovém cihlami pálenými o tloušťce zdi do 300 mm, Malta zdicí obyčejná (G); pojivo: vápenocementové; zrnitost do 4,0 mm; M 2,5 N/mm2</t>
  </si>
  <si>
    <t>včetně pomocného pracovního lešení</t>
  </si>
  <si>
    <t>310235251R00</t>
  </si>
  <si>
    <t>Zazdívka otvorů o ploše do 0,0225 m2 ve zdivu nadzákladovém cihlami pálenými o tloušťce zdi přes 300 do 450 mm, Malta zdicí obyčejná (G); pojivo: vápenocementové; zrnitost do 4,0 mm; M 2,5 N/mm2</t>
  </si>
  <si>
    <t>0,04*40*2</t>
  </si>
  <si>
    <t>941955001R00</t>
  </si>
  <si>
    <t>Lešení lehké pracovní pomocné pomocné, o výšce lešeňové podlahy do 1,2 m</t>
  </si>
  <si>
    <t>800-3</t>
  </si>
  <si>
    <t>971033231R00</t>
  </si>
  <si>
    <t>Vybourání otvorů ve zdivu cihelném z jakýchkoliv cihel pálených  na jakoukoliv maltu vápenou nebo vápenocementovou, plochy do 0,0225 m2, tloušťky do 150 mm</t>
  </si>
  <si>
    <t>728115411R00</t>
  </si>
  <si>
    <t>Montáž potrubí ohebného kruhového z hliníkového laminátu nebo hliníkové fólie, se zvukovou nebo tepelnou izolací, o průměru do d 100 mm</t>
  </si>
  <si>
    <t>800-728</t>
  </si>
  <si>
    <t>montáž potrubí, montáž spojovacího a kotevního materiálu, bez nákladů na lešení</t>
  </si>
  <si>
    <t>45*1,5</t>
  </si>
  <si>
    <t>4298150140.RZ3</t>
  </si>
  <si>
    <t>Hadice ohebná tepel.izolovaná - 25,102mm</t>
  </si>
  <si>
    <t>45*1,5*1,05</t>
  </si>
  <si>
    <t>Přesun hmot pro rozvody potrubí v objektech výšky do 6 m</t>
  </si>
  <si>
    <t>767995101R00</t>
  </si>
  <si>
    <t>Výroba a montáž atypických kovovových doplňků staveb hmotnosti do 5 kg</t>
  </si>
  <si>
    <t>kg</t>
  </si>
  <si>
    <t>800-767</t>
  </si>
  <si>
    <t>998767201R00</t>
  </si>
  <si>
    <t>Přesun hmot pro kovové stavební doplňk. konstrukce v objektech výšky do 6 m</t>
  </si>
  <si>
    <t>POL1_1002</t>
  </si>
  <si>
    <t>50 m vodorovně</t>
  </si>
  <si>
    <t>240010329RZ1</t>
  </si>
  <si>
    <t>Demontáž VZT potrubí do DN 200</t>
  </si>
  <si>
    <t>včetně závěsů a izolace</t>
  </si>
  <si>
    <t>32*3</t>
  </si>
  <si>
    <t>240010330RZ1</t>
  </si>
  <si>
    <t>Demontáž ventilátoru</t>
  </si>
  <si>
    <t>ks</t>
  </si>
  <si>
    <t>240010331RZ3</t>
  </si>
  <si>
    <t>Montáž ventilátoru</t>
  </si>
  <si>
    <t>240010332RZ3</t>
  </si>
  <si>
    <t>Montáž tlumiče hluku</t>
  </si>
  <si>
    <t>240071362RZ2</t>
  </si>
  <si>
    <t>Montáž dveřních mřížek - všechny typy</t>
  </si>
  <si>
    <t>240080001RZ0</t>
  </si>
  <si>
    <t>Potrubí kruhové sk. I. PK 120311 do d 100, včetně kolen a odboček</t>
  </si>
  <si>
    <t>240080002RZ0</t>
  </si>
  <si>
    <t>Potrubí kruhové sk. I. PK 120311 do d 125, včetně kolen a odboček</t>
  </si>
  <si>
    <t>240080003RZ0</t>
  </si>
  <si>
    <t>Potrubí kruhové sk. I. PK 120311 do d 260, včetně kolen a odboček</t>
  </si>
  <si>
    <t>240080799RZ5</t>
  </si>
  <si>
    <t>Kotvení, těsnění, spojovací materiál</t>
  </si>
  <si>
    <t>42911707.RZ2</t>
  </si>
  <si>
    <t>Ventilátor dle specifikace 2 - 350/125</t>
  </si>
  <si>
    <t>POTRUBNÍ DIAGONÁLNÍ TICHÝ VENTILÁTOR (např. TD 350/125 Silent 3V)</t>
  </si>
  <si>
    <t>330/260  m3/h, 0,12/0,1 A, 27/21W, IP 44</t>
  </si>
  <si>
    <t>904      R01</t>
  </si>
  <si>
    <t>Hzs-zkousky v ramci montaz.praci, Komplexni vyzkouseni</t>
  </si>
  <si>
    <t>Prav.M</t>
  </si>
  <si>
    <t>283550243.RZ3</t>
  </si>
  <si>
    <t>Páska samolepicí a těsnící ALU š=50mm/33m</t>
  </si>
  <si>
    <t>42911707.RZ1</t>
  </si>
  <si>
    <t>Ventilátor dle specifikace 1 - 500/150</t>
  </si>
  <si>
    <t>POTRUBNÍ DIAGONÁLNÍ TICHÝ VENTILÁTOR (např. TD 500/150 Silent 3V)</t>
  </si>
  <si>
    <t>550/450/350 m3/h, 0,26/0,22/0,20A, 59/50/45W, IP 44</t>
  </si>
  <si>
    <t>42911708.RZ1</t>
  </si>
  <si>
    <t>Tlumič hluku 600/160</t>
  </si>
  <si>
    <t>42911708.RZ2</t>
  </si>
  <si>
    <t>Tlumič hluku 600/125</t>
  </si>
  <si>
    <t>42971074.RZ2</t>
  </si>
  <si>
    <t>Klapka zpětná kruh.dvoukřídlá - d=125</t>
  </si>
  <si>
    <t>42971074.RZ3</t>
  </si>
  <si>
    <t>Klapka zpětná kruh.dvoukřídlá - d=160</t>
  </si>
  <si>
    <t>4297311041</t>
  </si>
  <si>
    <t>Mřížka dveřní hliníková oboustranná   400x200</t>
  </si>
  <si>
    <t>4297311042</t>
  </si>
  <si>
    <t>Mřížka dveřní hliníková oboustranná   300x100</t>
  </si>
  <si>
    <t>240071102R00</t>
  </si>
  <si>
    <t>Ventil talířový z termoplastů vel. 100,160,250</t>
  </si>
  <si>
    <t>RTS 13/ I</t>
  </si>
  <si>
    <t>R-položka</t>
  </si>
  <si>
    <t>POL12_1</t>
  </si>
  <si>
    <t>Poplatek za zpracování nebezpečného odpadu (N), ELEKTROINSTALAČNÍ MATERIÁL</t>
  </si>
  <si>
    <t>Poplatek za ukládku suť do 10 % příměsí (skup.170107)</t>
  </si>
  <si>
    <t>342262641R00</t>
  </si>
  <si>
    <t>Předsazená stěna (šachtová) volně stoj. tl. 100mm</t>
  </si>
  <si>
    <t>1,2*2,5*40</t>
  </si>
  <si>
    <t>300*0,2</t>
  </si>
  <si>
    <t>631315611R00</t>
  </si>
  <si>
    <t>Mazanina betonová tl. 12 - 24 cm C 16/20</t>
  </si>
  <si>
    <t>m3</t>
  </si>
  <si>
    <t>20*0,1*0,2</t>
  </si>
  <si>
    <t>965043421R00</t>
  </si>
  <si>
    <t>Bourání podkladů pod dlažby nebo litých celistvých dlažeb a mazanin  betonových s potěrem nebo teracem, tloušťky do 150 mm, plochy do 1 m2</t>
  </si>
  <si>
    <t>20*0,2*0,15</t>
  </si>
  <si>
    <t>969021111R00</t>
  </si>
  <si>
    <t>Vybourání kanalizačního potrubí do DN 100</t>
  </si>
  <si>
    <t>včetně pomocného lešení o výšce podlahy do 1900 mm a pro zatížení do 1,5 kPa  (150 kg/m2),</t>
  </si>
  <si>
    <t>970041060R00</t>
  </si>
  <si>
    <t>Jádrové vrtání, kruhové prostupy v prostém betonu jádrové vrtání , do D 60 mm</t>
  </si>
  <si>
    <t>vývrt do kameninové roury</t>
  </si>
  <si>
    <t>970041100R00</t>
  </si>
  <si>
    <t>Jádrové vrtání, kruhové prostupy v prostém betonu jádrové vrtání , do D 100 mm</t>
  </si>
  <si>
    <t>974031144R00</t>
  </si>
  <si>
    <t>Vysekání rýh v jakémkoliv zdivu cihelném v ploše  do hloubky 70 mm, šířky do 150 mm</t>
  </si>
  <si>
    <t>974031153R00</t>
  </si>
  <si>
    <t>Vysekání rýh v jakémkoliv zdivu cihelném v ploše  do hloubky 100 mm, šířky do 100 mm</t>
  </si>
  <si>
    <t>721170902R00</t>
  </si>
  <si>
    <t>Opravy odpadního potrubí novodurového vsazení odbočky, do D 40 mm, Trubka plastová kanalizační materiál: PP; povrch: hladký; de = 40,0 mm; tl. stěny = 1,8 mm</t>
  </si>
  <si>
    <t>800-721</t>
  </si>
  <si>
    <t>721170907R00</t>
  </si>
  <si>
    <t>Opravy odpadního potrubí novodurového vsazení odbočky, D 75 mm, Trubka plastová kanalizační materiál: PP; povrch: hladký; de = 75,0 mm; tl. stěny = 1,9 mm</t>
  </si>
  <si>
    <t>721170909R00</t>
  </si>
  <si>
    <t>Opravy odpadního potrubí novodurového vsazení odbočky, D 110, D 114, Trubka plastová kanalizační materiál: PP; povrch: hladký; de = 110,0 mm; tl. stěny = 2,7 mm</t>
  </si>
  <si>
    <t>18+5</t>
  </si>
  <si>
    <t>721171219R00</t>
  </si>
  <si>
    <t>Trubka pro připojení WC potrubí polypropylenové, vnější průměr D 110 mm</t>
  </si>
  <si>
    <t>včetně tvarovek. Bez zednických výpomocí.</t>
  </si>
  <si>
    <t>721171803R00</t>
  </si>
  <si>
    <t>Demontáž potrubí z novodurových trub do D 75 mm</t>
  </si>
  <si>
    <t>odpadního nebo připojovacího,</t>
  </si>
  <si>
    <t>721176103R00</t>
  </si>
  <si>
    <t>Potrubí HT připojovací vnější průměr D 50 mm, tloušťka stěny 1,8 mm, DN 50, Trubka plastová kanalizační materiál: PP; povrch: hladký; de = 50,0 mm; tl. stěny = 1,8 mm</t>
  </si>
  <si>
    <t>včetně tvarovek, objímek. Bez zednických výpomocí.</t>
  </si>
  <si>
    <t>31*3,0</t>
  </si>
  <si>
    <t>721176104R00</t>
  </si>
  <si>
    <t>Potrubí HT připojovací vnější průměr D 75 mm, tloušťka stěny 1,9 mm, DN 70, Trubka plastová kanalizační materiál: PP; povrch: hladký; de = 75,0 mm; tl. stěny = 1,9 mm</t>
  </si>
  <si>
    <t>22*2,5</t>
  </si>
  <si>
    <t>721176105R00</t>
  </si>
  <si>
    <t>Potrubí HT připojovací vnější průměr D 110 mm, tloušťka stěny 2,7 mm, DN 100, Trubka plastová kanalizační materiál: PP; povrch: hladký; de = 110,0 mm; tl. stěny = 2,7 mm</t>
  </si>
  <si>
    <t>(18+5)*2,0</t>
  </si>
  <si>
    <t>721194104R00</t>
  </si>
  <si>
    <t>Zřízení přípojek na potrubí D 40 mm</t>
  </si>
  <si>
    <t>vyvedení a upevnění odpadních výpustek,</t>
  </si>
  <si>
    <t>721194105R00</t>
  </si>
  <si>
    <t>Zřízení přípojek na potrubí D 50 mm</t>
  </si>
  <si>
    <t>721194107R00</t>
  </si>
  <si>
    <t>Zřízení přípojek na potrubí D 75 mm</t>
  </si>
  <si>
    <t>721194109R00</t>
  </si>
  <si>
    <t>Zřízení přípojek na potrubí D 110  mm</t>
  </si>
  <si>
    <t>721290111R00</t>
  </si>
  <si>
    <t>Zkouška těsnosti kanalizace v objektech vodou, DN 125</t>
  </si>
  <si>
    <t>93+55+46</t>
  </si>
  <si>
    <t>721171808R00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</si>
  <si>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</si>
  <si>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</si>
  <si>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</si>
  <si>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722130802R00</t>
  </si>
  <si>
    <t>Demontáž potrubí z ocelových trubek závitových přes DN 25 do DN 40</t>
  </si>
  <si>
    <t>460</t>
  </si>
  <si>
    <t>722170801R00</t>
  </si>
  <si>
    <t>Demontáž potrubí z trubek z PH tlakových do D 32 mm</t>
  </si>
  <si>
    <t>722178711R00</t>
  </si>
  <si>
    <t>Potrubí vícevrstvé PP-RCT/ PP-RCT+BF/ PP-RCT, D 20 mm, s 2,8 mm, S 3,2, polyfúzně svařované, Trubka plastová skladba: PP-RCT - PP-RCT+BF - PP-RCT; ohebná; de = 20,0 mm; tl. stěny = 2,8 mm; SDR 7,4; teplota média do 90 °C</t>
  </si>
  <si>
    <t>včetně tvarovek, bez zednických výpomocí</t>
  </si>
  <si>
    <t>408*2</t>
  </si>
  <si>
    <t>722178712R00</t>
  </si>
  <si>
    <t>Potrubí vícevrstvé PP-RCT/ PP-RCT+BF/ PP-RCT, D 25 mm, s 3,5 mm, S 3,2, polyfúzně svařované, Trubka plastová skladba: PP-RCT - PP-RCT+BF - PP-RCT; ohebná; de = 25,0 mm; tl. stěny = 3,5 mm; SDR 7,4; teplota média do 90 °C</t>
  </si>
  <si>
    <t>110*2</t>
  </si>
  <si>
    <t>722181212R00</t>
  </si>
  <si>
    <t>Izolace vodovodního potrubí návleková z trubic z pěnového polyetylenu, tloušťka stěny 9 mm, d 6 mm, Výrobek izolační pro instalace z polyethylenové pěny (PEF) tvar: pouzdro; s podélným nářezem; vnitřní d = 6 mm; tl = 9 mm; provozní teplota -40 až ...</t>
  </si>
  <si>
    <t>"šatna laboratoře"  (4,5+1,50*3+4,00+5,0+2,0)</t>
  </si>
  <si>
    <t xml:space="preserve">                                       (6,5*2+4,00+1,50*6+2,0)</t>
  </si>
  <si>
    <t>"šatna ženy"            (6,50+2,00+2,17+6,50*2+2,8*2+1,6)</t>
  </si>
  <si>
    <t xml:space="preserve">                                      1,50*5+2,0*2</t>
  </si>
  <si>
    <t>"Zdravotní  škola"  5,00+4,00+2,0+1,50*2</t>
  </si>
  <si>
    <t>"24Hod. služba"     7,50*2+3,0*2+2,0*2+1,60*3</t>
  </si>
  <si>
    <t>"šatna muži"           4,00+5,00+1,60+1,60*4+2,0</t>
  </si>
  <si>
    <t>"šatna ženy"           8,50*2+2,80+1,50+2,0*4+1,60*3</t>
  </si>
  <si>
    <t>"šatna ženy"           5,0*2+4,00+2,0*2+1,60*3</t>
  </si>
  <si>
    <t>"šatna stávající"    4,50*2+3,00*2+2,0*3+1,60*3</t>
  </si>
  <si>
    <t xml:space="preserve">                                  7,00*2+2,0*2+3,50*2+1,60*10+2,0*2</t>
  </si>
  <si>
    <t>"šatna personálu"  6,50*2+1,80*4+2,0*2+1,60*6</t>
  </si>
  <si>
    <t>"chodba"   14,53+91+21+6+19+6+18,60+17*1,60</t>
  </si>
  <si>
    <t>518</t>
  </si>
  <si>
    <t>722181213R00</t>
  </si>
  <si>
    <t>Izolace vodovodního potrubí návleková z trubic z pěnového polyetylenu, tloušťka stěny 13 mm,  , Výrobek izolační pro instalace z polyethylenové pěny (PEF) tvar: pouzdro; s podélným nářezem; vnitřní d = 12 mm; tl = 13 mm; provozní teplota -40 a...</t>
  </si>
  <si>
    <t>722190401R00</t>
  </si>
  <si>
    <t>Vyvedení a upevnění výpustek DN 15</t>
  </si>
  <si>
    <t>31*2+18+22*2</t>
  </si>
  <si>
    <t>722280107R00</t>
  </si>
  <si>
    <t>Tlaková zkouška vodovodního potrubí přes DN 32 do DN 40</t>
  </si>
  <si>
    <t>722290231RZ3</t>
  </si>
  <si>
    <t>Proplach a dezinfekce vodovod.potrubí do DN 40</t>
  </si>
  <si>
    <t>998722202R00</t>
  </si>
  <si>
    <t>Přesun hmot pro vnitřní vodovod v objektech výšky do 12 m</t>
  </si>
  <si>
    <t>vodorovně do 50 m</t>
  </si>
  <si>
    <t>725210821R00</t>
  </si>
  <si>
    <t>Demontáž umyvadel umyvadel bez výtokových armatur</t>
  </si>
  <si>
    <t>725310823R00</t>
  </si>
  <si>
    <t>Demontáž dřezů jednodílných v kuchyňské sestavě</t>
  </si>
  <si>
    <t>bez výtokových armatur,</t>
  </si>
  <si>
    <t>725820801R00</t>
  </si>
  <si>
    <t>Demontáž baterií nástěnných do G 3/4"</t>
  </si>
  <si>
    <t>725860811R00</t>
  </si>
  <si>
    <t>Demontáž zápachových uzávěrek pro zařiz. předměty jednoduchých</t>
  </si>
  <si>
    <t>998725201R00</t>
  </si>
  <si>
    <t>Přesun hmot pro zařizovací předměty v objektech výšky do 6 m</t>
  </si>
  <si>
    <t>725110814R00</t>
  </si>
  <si>
    <t>Demontáž klozetů kombinovaných</t>
  </si>
  <si>
    <t>725330820R00</t>
  </si>
  <si>
    <t>Demontáž výlevek diturvitových</t>
  </si>
  <si>
    <t>bez výtokových armatur a bez nádrže a splachovacího potrubí,</t>
  </si>
  <si>
    <t>725100005RA0</t>
  </si>
  <si>
    <t>Zařizovací předměty - dodávka a montáž sprchové kabiny, baterie, zápachové uzávěrky,, Uzávěrka zápachová ZTI</t>
  </si>
  <si>
    <t>AP-PSV</t>
  </si>
  <si>
    <t>Osazení sprchového boxu, osazení sifonu, vyvedení a upevnění vodovodní a kanalizační výpustky, osazení sprchové baterie. S dodávkou materiálu.</t>
  </si>
  <si>
    <t>"šatna laboratoře"  5</t>
  </si>
  <si>
    <t>"Zdravotní  škola"  1</t>
  </si>
  <si>
    <t>"24Hod. služba"     1</t>
  </si>
  <si>
    <t>"šatna muži"           2</t>
  </si>
  <si>
    <t>"šatna stávající"    5</t>
  </si>
  <si>
    <t>"šatna personálu"  2</t>
  </si>
  <si>
    <t>725100011RA0</t>
  </si>
  <si>
    <t>Umyvadlo dodávka a montáž nosného modulu pro umyvadlo, umyvadla, sifonu a stojánkové baterie s výpustí vody, modul pro suchou výstavbu, Baterie směšovací páková; použití: umyvadlo; typ: stojánkový; materiál: mosaz; příslušenství: odtoková garnitura; povrchová úprava: chrom</t>
  </si>
  <si>
    <t>s modulem pro montáž do lehké příčky. Bez opláštění sádrokartonem.</t>
  </si>
  <si>
    <t>Položka obsahuje montáž a dodávku nosného modulu pro umyvadlo, umyvadla, sifonu a stojánkové baterie s výpustí vody.</t>
  </si>
  <si>
    <t>"Zdravotní  škola"  2</t>
  </si>
  <si>
    <t>"24Hod. služba"     2</t>
  </si>
  <si>
    <t>"šatna ženy"           2</t>
  </si>
  <si>
    <t>"šatna stávající"    8</t>
  </si>
  <si>
    <t>725100013RA0</t>
  </si>
  <si>
    <t>Klozet dodávka a montáž modulu pro WC, mísy, sedátka a tlačítka splachování, modul pro suchou výstavbu, Sedátko záchodové s poklopem; materiál: plast; tvar: oválný</t>
  </si>
  <si>
    <t>"šatna laboratoře"  3</t>
  </si>
  <si>
    <t>"šatna stávající"    3</t>
  </si>
  <si>
    <t>Položka obsahuje dodávku a montáž modulu pro WC, dodávku a montáž mísy, sedátka a tlačítka splachování.</t>
  </si>
  <si>
    <t>725100019RA0</t>
  </si>
  <si>
    <t>Výlevka dodávka a montáž modulu pro závěsnou výlevku, diturvitové výlevky, baterie s prodlouženým ramínkem, sifonu a odpadního ventilu, modul pro suchou vý..., Baterie směšovací páková; použití: dřez; typ: nástěnný; materiál: mosaz; rozteč 130 až 170 mm; povrchová úprava: chrom</t>
  </si>
  <si>
    <t>Položka obsahuje dodávku a montáž modulu pro závěsnou výlevku, diturvitovou výlevku, baterii s prodlouženým ramínkem, sifon a odpadní ventil.</t>
  </si>
  <si>
    <t>725100012RZ0</t>
  </si>
  <si>
    <t>Dvojdřez nerez, baterie, sifon</t>
  </si>
  <si>
    <t>Součtová</t>
  </si>
  <si>
    <t>nerez dvojdřezu, sifonu, odpadního ventilu a stojánkové baterie s prodlouženou ovládací pákou.</t>
  </si>
  <si>
    <t>Položka obsahuje montáž a dodávku</t>
  </si>
  <si>
    <t>111111111RZ0</t>
  </si>
  <si>
    <t>SO 01 - Oprava1.PP.podlaží po povodni - STAVEBNÍ ROZPOČET</t>
  </si>
  <si>
    <t>KPL</t>
  </si>
  <si>
    <t>286,899*19</t>
  </si>
  <si>
    <t>Hrubá výplň rýh ve stěnách maltou</t>
  </si>
  <si>
    <t>Přesun hmot pro opravy a údržbu do výšky 6 m</t>
  </si>
  <si>
    <t>Vysekání rýh ve zdi cihelné 7 x 10 cm</t>
  </si>
  <si>
    <t>Vysekání rýh ve zdi cihelné 10 x 15 cm</t>
  </si>
  <si>
    <t>Vybourání otv. stropy ŽB pl. 0,0225 m2, tl. 15 cm</t>
  </si>
  <si>
    <t>Demontáž potrubí ocelového závitového do DN 15</t>
  </si>
  <si>
    <t>Demontáž potrubí ocelového závitového do DN 15-32</t>
  </si>
  <si>
    <t>Potrubí pro vytápění a chlazení, měděné, spojované pájením, D 15 x 1,0 mm</t>
  </si>
  <si>
    <t>Potrubí pro vytápění a chlazení, měděné, spojované pájením, D 18 x 1,0 mm</t>
  </si>
  <si>
    <t>Oprava - odvzdušnění otopných těles</t>
  </si>
  <si>
    <t>Demontáž otopných těles panelových dvouřadých, délky do 1500 mm</t>
  </si>
  <si>
    <t>Demontáž konzol otopných těles do odpadu</t>
  </si>
  <si>
    <t>Oprava - vyregulování ventilů s termostatickým ovládáním</t>
  </si>
  <si>
    <t>Demontáž potrubí z PVC do D 114 mm</t>
  </si>
  <si>
    <t>špičkové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t>
  </si>
  <si>
    <t>LED přisazené kruhové stropní svítidlo o rozměru D220x55 mm. Výkon nastavitelný na svítidle 18W, barva světla přepínatelná na svítidle CCT change: 3000K teplá bílá, 4100K neutrální bílá, 6000K studená bílá. Světelný tok 1150 lm / 1380 lm / 1600 lm. Bílý rámeček svítidla. Krytí IP54. Nestmívatelné. Třída ochrany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</si>
</sst>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8" t="s">
        <v>39</v>
      </c>
      <c r="B2" s="198"/>
      <c r="C2" s="198"/>
      <c r="D2" s="198"/>
      <c r="E2" s="198"/>
      <c r="F2" s="198"/>
      <c r="G2" s="198"/>
    </row>
  </sheetData>
  <sheetProtection algorithmName="SHA-512" hashValue="/FWCOdt/DGnObs44z+HeSn365bZFMM9Deqv1wV0vzcRo60jovIrqifp9+QGiwTX61moSpS5K0XnzieFf0oiA7w==" saltValue="J0Ne9H0hkK0gZ+Fm5M24R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61</v>
      </c>
      <c r="C3" s="257" t="s">
        <v>62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0" t="s">
        <v>62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49</v>
      </c>
      <c r="C8" s="181" t="s">
        <v>81</v>
      </c>
      <c r="D8" s="168"/>
      <c r="E8" s="169"/>
      <c r="F8" s="170"/>
      <c r="G8" s="170">
        <f>SUMIF(AG9:AG9,"&lt;&gt;NOR",G9:G9)</f>
        <v>0</v>
      </c>
      <c r="H8" s="170"/>
      <c r="I8" s="170">
        <f>SUM(I9:I9)</f>
        <v>0</v>
      </c>
      <c r="J8" s="170"/>
      <c r="K8" s="170">
        <f>SUM(K9:K9)</f>
        <v>0</v>
      </c>
      <c r="L8" s="170"/>
      <c r="M8" s="170">
        <f>SUM(M9:M9)</f>
        <v>0</v>
      </c>
      <c r="N8" s="169"/>
      <c r="O8" s="169">
        <f>SUM(O9:O9)</f>
        <v>0</v>
      </c>
      <c r="P8" s="169"/>
      <c r="Q8" s="169">
        <f>SUM(Q9:Q9)</f>
        <v>0</v>
      </c>
      <c r="R8" s="170"/>
      <c r="S8" s="170"/>
      <c r="T8" s="171"/>
      <c r="U8" s="165"/>
      <c r="V8" s="165">
        <f>SUM(V9:V9)</f>
        <v>111</v>
      </c>
      <c r="W8" s="165"/>
      <c r="X8" s="165"/>
      <c r="Y8" s="165"/>
      <c r="AG8" t="s">
        <v>155</v>
      </c>
    </row>
    <row r="9" spans="1:60" outlineLevel="1" x14ac:dyDescent="0.2">
      <c r="A9" s="188">
        <v>1</v>
      </c>
      <c r="B9" s="189" t="s">
        <v>772</v>
      </c>
      <c r="C9" s="195" t="s">
        <v>773</v>
      </c>
      <c r="D9" s="190" t="s">
        <v>774</v>
      </c>
      <c r="E9" s="191">
        <v>1</v>
      </c>
      <c r="F9" s="192"/>
      <c r="G9" s="193">
        <f>ROUND(E9*F9,2)</f>
        <v>0</v>
      </c>
      <c r="H9" s="192"/>
      <c r="I9" s="193">
        <f>ROUND(E9*H9,2)</f>
        <v>0</v>
      </c>
      <c r="J9" s="192"/>
      <c r="K9" s="193">
        <f>ROUND(E9*J9,2)</f>
        <v>0</v>
      </c>
      <c r="L9" s="193">
        <v>21</v>
      </c>
      <c r="M9" s="193">
        <f>G9*(1+L9/100)</f>
        <v>0</v>
      </c>
      <c r="N9" s="191">
        <v>0</v>
      </c>
      <c r="O9" s="191">
        <f>ROUND(E9*N9,2)</f>
        <v>0</v>
      </c>
      <c r="P9" s="191">
        <v>0</v>
      </c>
      <c r="Q9" s="191">
        <f>ROUND(E9*P9,2)</f>
        <v>0</v>
      </c>
      <c r="R9" s="193"/>
      <c r="S9" s="193" t="s">
        <v>159</v>
      </c>
      <c r="T9" s="194" t="s">
        <v>160</v>
      </c>
      <c r="U9" s="158">
        <v>111</v>
      </c>
      <c r="V9" s="158">
        <f>ROUND(E9*U9,2)</f>
        <v>111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6" t="s">
        <v>154</v>
      </c>
      <c r="B10" s="167" t="s">
        <v>122</v>
      </c>
      <c r="C10" s="181" t="s">
        <v>123</v>
      </c>
      <c r="D10" s="168"/>
      <c r="E10" s="169"/>
      <c r="F10" s="170"/>
      <c r="G10" s="170">
        <f>SUMIF(AG11:AG15,"&lt;&gt;NOR",G11:G15)</f>
        <v>0</v>
      </c>
      <c r="H10" s="170"/>
      <c r="I10" s="170">
        <f>SUM(I11:I15)</f>
        <v>0</v>
      </c>
      <c r="J10" s="170"/>
      <c r="K10" s="170">
        <f>SUM(K11:K15)</f>
        <v>0</v>
      </c>
      <c r="L10" s="170"/>
      <c r="M10" s="170">
        <f>SUM(M11:M15)</f>
        <v>0</v>
      </c>
      <c r="N10" s="169"/>
      <c r="O10" s="169">
        <f>SUM(O11:O15)</f>
        <v>0</v>
      </c>
      <c r="P10" s="169"/>
      <c r="Q10" s="169">
        <f>SUM(Q11:Q15)</f>
        <v>0</v>
      </c>
      <c r="R10" s="170"/>
      <c r="S10" s="170"/>
      <c r="T10" s="171"/>
      <c r="U10" s="165"/>
      <c r="V10" s="165">
        <f>SUM(V11:V15)</f>
        <v>220.91000000000003</v>
      </c>
      <c r="W10" s="165"/>
      <c r="X10" s="165"/>
      <c r="Y10" s="165"/>
      <c r="AG10" t="s">
        <v>155</v>
      </c>
    </row>
    <row r="11" spans="1:60" ht="22.5" outlineLevel="1" x14ac:dyDescent="0.2">
      <c r="A11" s="173">
        <v>2</v>
      </c>
      <c r="B11" s="174" t="s">
        <v>436</v>
      </c>
      <c r="C11" s="182" t="s">
        <v>437</v>
      </c>
      <c r="D11" s="175" t="s">
        <v>267</v>
      </c>
      <c r="E11" s="176">
        <v>286.899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</v>
      </c>
      <c r="O11" s="176">
        <f>ROUND(E11*N11,2)</f>
        <v>0</v>
      </c>
      <c r="P11" s="176">
        <v>0</v>
      </c>
      <c r="Q11" s="176">
        <f>ROUND(E11*P11,2)</f>
        <v>0</v>
      </c>
      <c r="R11" s="178" t="s">
        <v>438</v>
      </c>
      <c r="S11" s="178" t="s">
        <v>236</v>
      </c>
      <c r="T11" s="179" t="s">
        <v>236</v>
      </c>
      <c r="U11" s="158">
        <v>0.28000000000000003</v>
      </c>
      <c r="V11" s="158">
        <f>ROUND(E11*U11,2)</f>
        <v>80.33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303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441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88">
        <v>3</v>
      </c>
      <c r="B13" s="189" t="s">
        <v>446</v>
      </c>
      <c r="C13" s="195" t="s">
        <v>447</v>
      </c>
      <c r="D13" s="190" t="s">
        <v>267</v>
      </c>
      <c r="E13" s="191">
        <v>286.899</v>
      </c>
      <c r="F13" s="192"/>
      <c r="G13" s="193">
        <f>ROUND(E13*F13,2)</f>
        <v>0</v>
      </c>
      <c r="H13" s="192"/>
      <c r="I13" s="193">
        <f>ROUND(E13*H13,2)</f>
        <v>0</v>
      </c>
      <c r="J13" s="192"/>
      <c r="K13" s="193">
        <f>ROUND(E13*J13,2)</f>
        <v>0</v>
      </c>
      <c r="L13" s="193">
        <v>21</v>
      </c>
      <c r="M13" s="193">
        <f>G13*(1+L13/100)</f>
        <v>0</v>
      </c>
      <c r="N13" s="191">
        <v>0</v>
      </c>
      <c r="O13" s="191">
        <f>ROUND(E13*N13,2)</f>
        <v>0</v>
      </c>
      <c r="P13" s="191">
        <v>0</v>
      </c>
      <c r="Q13" s="191">
        <f>ROUND(E13*P13,2)</f>
        <v>0</v>
      </c>
      <c r="R13" s="193" t="s">
        <v>249</v>
      </c>
      <c r="S13" s="193" t="s">
        <v>236</v>
      </c>
      <c r="T13" s="194" t="s">
        <v>236</v>
      </c>
      <c r="U13" s="158">
        <v>0.49</v>
      </c>
      <c r="V13" s="158">
        <f>ROUND(E13*U13,2)</f>
        <v>140.58000000000001</v>
      </c>
      <c r="W13" s="158"/>
      <c r="X13" s="158" t="s">
        <v>161</v>
      </c>
      <c r="Y13" s="158" t="s">
        <v>162</v>
      </c>
      <c r="Z13" s="147"/>
      <c r="AA13" s="147"/>
      <c r="AB13" s="147"/>
      <c r="AC13" s="147"/>
      <c r="AD13" s="147"/>
      <c r="AE13" s="147"/>
      <c r="AF13" s="147"/>
      <c r="AG13" s="147" t="s">
        <v>303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4</v>
      </c>
      <c r="B14" s="174" t="s">
        <v>448</v>
      </c>
      <c r="C14" s="182" t="s">
        <v>449</v>
      </c>
      <c r="D14" s="175" t="s">
        <v>267</v>
      </c>
      <c r="E14" s="176">
        <v>5451.0810000000001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 t="s">
        <v>249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303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4" t="s">
        <v>775</v>
      </c>
      <c r="D15" s="163"/>
      <c r="E15" s="164">
        <v>5451.0810000000001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3"/>
      <c r="B16" s="4"/>
      <c r="C16" s="185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140</v>
      </c>
    </row>
    <row r="17" spans="1:33" x14ac:dyDescent="0.2">
      <c r="A17" s="150"/>
      <c r="B17" s="151" t="s">
        <v>29</v>
      </c>
      <c r="C17" s="186"/>
      <c r="D17" s="152"/>
      <c r="E17" s="153"/>
      <c r="F17" s="153"/>
      <c r="G17" s="172">
        <f>G8+G10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203</v>
      </c>
    </row>
    <row r="18" spans="1:33" x14ac:dyDescent="0.2">
      <c r="C18" s="187"/>
      <c r="D18" s="10"/>
      <c r="AG18" t="s">
        <v>205</v>
      </c>
    </row>
    <row r="19" spans="1:33" x14ac:dyDescent="0.2">
      <c r="D19" s="10"/>
    </row>
    <row r="20" spans="1:33" x14ac:dyDescent="0.2">
      <c r="D20" s="10"/>
    </row>
    <row r="21" spans="1:33" x14ac:dyDescent="0.2">
      <c r="D21" s="10"/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hxqzXkKYxxgD95QPoa37lw6MzS8+JE1DIzGqybUAlS0JhTTjJPl6Xo0EgbVtJExhZBoeD49AyQoB4gbq1hlaA==" saltValue="MV+5AW7fW0L5MA2ZcNqLgA==" spinCount="100000" sheet="1" formatRows="0"/>
  <mergeCells count="5">
    <mergeCell ref="A1:G1"/>
    <mergeCell ref="C2:G2"/>
    <mergeCell ref="C3:G3"/>
    <mergeCell ref="C4:G4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5"/>
  <sheetViews>
    <sheetView showGridLines="0" topLeftCell="B23" zoomScaleNormal="100" zoomScaleSheetLayoutView="75" workbookViewId="0">
      <selection activeCell="F33" sqref="F3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99" t="s">
        <v>41</v>
      </c>
      <c r="C1" s="200"/>
      <c r="D1" s="200"/>
      <c r="E1" s="200"/>
      <c r="F1" s="200"/>
      <c r="G1" s="200"/>
      <c r="H1" s="200"/>
      <c r="I1" s="200"/>
      <c r="J1" s="201"/>
    </row>
    <row r="2" spans="1:15" ht="36" customHeight="1" x14ac:dyDescent="0.2">
      <c r="A2" s="2"/>
      <c r="B2" s="76" t="s">
        <v>22</v>
      </c>
      <c r="C2" s="77"/>
      <c r="D2" s="78" t="s">
        <v>43</v>
      </c>
      <c r="E2" s="208" t="s">
        <v>44</v>
      </c>
      <c r="F2" s="209"/>
      <c r="G2" s="209"/>
      <c r="H2" s="209"/>
      <c r="I2" s="209"/>
      <c r="J2" s="210"/>
      <c r="O2" s="1"/>
    </row>
    <row r="3" spans="1:15" ht="27" hidden="1" customHeight="1" x14ac:dyDescent="0.2">
      <c r="A3" s="2"/>
      <c r="B3" s="79"/>
      <c r="C3" s="77"/>
      <c r="D3" s="80"/>
      <c r="E3" s="211"/>
      <c r="F3" s="212"/>
      <c r="G3" s="212"/>
      <c r="H3" s="212"/>
      <c r="I3" s="212"/>
      <c r="J3" s="213"/>
    </row>
    <row r="4" spans="1:15" ht="23.25" customHeight="1" x14ac:dyDescent="0.2">
      <c r="A4" s="2"/>
      <c r="B4" s="81"/>
      <c r="C4" s="82"/>
      <c r="D4" s="83"/>
      <c r="E4" s="221"/>
      <c r="F4" s="221"/>
      <c r="G4" s="221"/>
      <c r="H4" s="221"/>
      <c r="I4" s="221"/>
      <c r="J4" s="222"/>
    </row>
    <row r="5" spans="1:15" ht="24" customHeight="1" x14ac:dyDescent="0.2">
      <c r="A5" s="2"/>
      <c r="B5" s="31" t="s">
        <v>42</v>
      </c>
      <c r="D5" s="225"/>
      <c r="E5" s="226"/>
      <c r="F5" s="226"/>
      <c r="G5" s="226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7"/>
      <c r="E6" s="228"/>
      <c r="F6" s="228"/>
      <c r="G6" s="228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9"/>
      <c r="F7" s="230"/>
      <c r="G7" s="230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15"/>
      <c r="E11" s="215"/>
      <c r="F11" s="215"/>
      <c r="G11" s="215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0"/>
      <c r="E12" s="220"/>
      <c r="F12" s="220"/>
      <c r="G12" s="220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3"/>
      <c r="F13" s="224"/>
      <c r="G13" s="224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14"/>
      <c r="F15" s="214"/>
      <c r="G15" s="216"/>
      <c r="H15" s="216"/>
      <c r="I15" s="216" t="s">
        <v>29</v>
      </c>
      <c r="J15" s="217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5"/>
      <c r="F16" s="206"/>
      <c r="G16" s="205"/>
      <c r="H16" s="206"/>
      <c r="I16" s="205">
        <f>SUMIF(F69:F91,A16,I69:I91)+SUMIF(F69:F91,"PSU",I69:I91)</f>
        <v>0</v>
      </c>
      <c r="J16" s="207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5"/>
      <c r="F17" s="206"/>
      <c r="G17" s="205"/>
      <c r="H17" s="206"/>
      <c r="I17" s="205">
        <f>SUMIF(F69:F91,A17,I69:I91)</f>
        <v>0</v>
      </c>
      <c r="J17" s="207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5"/>
      <c r="F18" s="206"/>
      <c r="G18" s="205"/>
      <c r="H18" s="206"/>
      <c r="I18" s="205">
        <f>SUMIF(F69:F91,A18,I69:I91)</f>
        <v>0</v>
      </c>
      <c r="J18" s="207"/>
    </row>
    <row r="19" spans="1:10" ht="23.25" customHeight="1" x14ac:dyDescent="0.2">
      <c r="A19" s="138" t="s">
        <v>125</v>
      </c>
      <c r="B19" s="38" t="s">
        <v>27</v>
      </c>
      <c r="C19" s="62"/>
      <c r="D19" s="63"/>
      <c r="E19" s="205"/>
      <c r="F19" s="206"/>
      <c r="G19" s="205"/>
      <c r="H19" s="206"/>
      <c r="I19" s="205">
        <f>SUMIF(F69:F91,A19,I69:I91)</f>
        <v>0</v>
      </c>
      <c r="J19" s="207"/>
    </row>
    <row r="20" spans="1:10" ht="23.25" customHeight="1" x14ac:dyDescent="0.2">
      <c r="A20" s="138" t="s">
        <v>126</v>
      </c>
      <c r="B20" s="38" t="s">
        <v>28</v>
      </c>
      <c r="C20" s="62"/>
      <c r="D20" s="63"/>
      <c r="E20" s="205"/>
      <c r="F20" s="206"/>
      <c r="G20" s="205"/>
      <c r="H20" s="206"/>
      <c r="I20" s="205">
        <f>SUMIF(F69:F91,A20,I69:I91)</f>
        <v>0</v>
      </c>
      <c r="J20" s="207"/>
    </row>
    <row r="21" spans="1:10" ht="23.25" customHeight="1" x14ac:dyDescent="0.2">
      <c r="A21" s="2"/>
      <c r="B21" s="48" t="s">
        <v>29</v>
      </c>
      <c r="C21" s="64"/>
      <c r="D21" s="65"/>
      <c r="E21" s="218"/>
      <c r="F21" s="219"/>
      <c r="G21" s="218"/>
      <c r="H21" s="219"/>
      <c r="I21" s="218">
        <f>SUM(I16:J20)</f>
        <v>0</v>
      </c>
      <c r="J21" s="23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34">
        <f>ZakladDPHSniVypocet</f>
        <v>0</v>
      </c>
      <c r="H23" s="235"/>
      <c r="I23" s="23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32">
        <f>A23</f>
        <v>0</v>
      </c>
      <c r="H24" s="233"/>
      <c r="I24" s="23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34">
        <f>ZakladDPHZaklVypocet</f>
        <v>0</v>
      </c>
      <c r="H25" s="235"/>
      <c r="I25" s="23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02">
        <f>A25</f>
        <v>0</v>
      </c>
      <c r="H26" s="203"/>
      <c r="I26" s="20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04">
        <f>CenaCelkem-(ZakladDPHSni+DPHSni+ZakladDPHZakl+DPHZakl)</f>
        <v>0</v>
      </c>
      <c r="H27" s="204"/>
      <c r="I27" s="204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38">
        <f>ZakladDPHSniVypocet+ZakladDPHZaklVypocet</f>
        <v>0</v>
      </c>
      <c r="H28" s="238"/>
      <c r="I28" s="238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37">
        <f>A27</f>
        <v>0</v>
      </c>
      <c r="H29" s="237"/>
      <c r="I29" s="237"/>
      <c r="J29" s="118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9"/>
      <c r="E34" s="240"/>
      <c r="G34" s="241"/>
      <c r="H34" s="242"/>
      <c r="I34" s="242"/>
      <c r="J34" s="25"/>
    </row>
    <row r="35" spans="1:10" ht="12.75" customHeight="1" x14ac:dyDescent="0.2">
      <c r="A35" s="2"/>
      <c r="B35" s="2"/>
      <c r="D35" s="231" t="s">
        <v>2</v>
      </c>
      <c r="E35" s="23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43"/>
      <c r="D39" s="243"/>
      <c r="E39" s="243"/>
      <c r="F39" s="98">
        <f>'01 1 Pol'!AE50+'01 2 Pol'!AE34+'02 1 Pol'!AE156+'02 2 Pol'!AE103+'02 3 Pol'!AE81+'02 4 Pol'!AE178+'03 1 Pol'!AE17</f>
        <v>0</v>
      </c>
      <c r="G39" s="99">
        <f>'01 1 Pol'!AF50+'01 2 Pol'!AF34+'02 1 Pol'!AF156+'02 2 Pol'!AF103+'02 3 Pol'!AF81+'02 4 Pol'!AF178+'03 1 Pol'!AF17</f>
        <v>0</v>
      </c>
      <c r="H39" s="100">
        <f t="shared" ref="H39:H50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44" t="s">
        <v>46</v>
      </c>
      <c r="D40" s="244"/>
      <c r="E40" s="244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44" t="s">
        <v>48</v>
      </c>
      <c r="D41" s="244"/>
      <c r="E41" s="244"/>
      <c r="F41" s="103">
        <f>'01 1 Pol'!AE50+'01 2 Pol'!AE34</f>
        <v>0</v>
      </c>
      <c r="G41" s="104">
        <f>'01 1 Pol'!AF50+'01 2 Pol'!AF34</f>
        <v>0</v>
      </c>
      <c r="H41" s="104">
        <f t="shared" si="1"/>
        <v>0</v>
      </c>
      <c r="I41" s="104">
        <f t="shared" ref="I41:I50" si="2">F41+G41+H41</f>
        <v>0</v>
      </c>
      <c r="J41" s="105" t="str">
        <f t="shared" ref="J41:J50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243" t="s">
        <v>50</v>
      </c>
      <c r="D42" s="243"/>
      <c r="E42" s="243"/>
      <c r="F42" s="107">
        <f>'01 1 Pol'!AE50</f>
        <v>0</v>
      </c>
      <c r="G42" s="100">
        <f>'01 1 Pol'!AF50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51</v>
      </c>
      <c r="C43" s="243" t="s">
        <v>52</v>
      </c>
      <c r="D43" s="243"/>
      <c r="E43" s="243"/>
      <c r="F43" s="107">
        <f>'01 2 Pol'!AE34</f>
        <v>0</v>
      </c>
      <c r="G43" s="100">
        <f>'01 2 Pol'!AF34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53</v>
      </c>
      <c r="C44" s="244" t="s">
        <v>54</v>
      </c>
      <c r="D44" s="244"/>
      <c r="E44" s="244"/>
      <c r="F44" s="103">
        <f>'02 1 Pol'!AE156+'02 2 Pol'!AE103+'02 3 Pol'!AE81+'02 4 Pol'!AE178</f>
        <v>0</v>
      </c>
      <c r="G44" s="104">
        <f>'02 1 Pol'!AF156+'02 2 Pol'!AF103+'02 3 Pol'!AF81+'02 4 Pol'!AF178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49</v>
      </c>
      <c r="C45" s="243" t="s">
        <v>55</v>
      </c>
      <c r="D45" s="243"/>
      <c r="E45" s="243"/>
      <c r="F45" s="107">
        <f>'02 1 Pol'!AE156</f>
        <v>0</v>
      </c>
      <c r="G45" s="100">
        <f>'02 1 Pol'!AF156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51</v>
      </c>
      <c r="C46" s="243" t="s">
        <v>56</v>
      </c>
      <c r="D46" s="243"/>
      <c r="E46" s="243"/>
      <c r="F46" s="107">
        <f>'02 2 Pol'!AE103</f>
        <v>0</v>
      </c>
      <c r="G46" s="100">
        <f>'02 2 Pol'!AF103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43" t="s">
        <v>58</v>
      </c>
      <c r="D47" s="243"/>
      <c r="E47" s="243"/>
      <c r="F47" s="107">
        <f>'02 3 Pol'!AE81</f>
        <v>0</v>
      </c>
      <c r="G47" s="100">
        <f>'02 3 Pol'!AF81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59</v>
      </c>
      <c r="C48" s="243" t="s">
        <v>60</v>
      </c>
      <c r="D48" s="243"/>
      <c r="E48" s="243"/>
      <c r="F48" s="107">
        <f>'02 4 Pol'!AE178</f>
        <v>0</v>
      </c>
      <c r="G48" s="100">
        <f>'02 4 Pol'!AF178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2</v>
      </c>
      <c r="B49" s="102" t="s">
        <v>61</v>
      </c>
      <c r="C49" s="244" t="s">
        <v>62</v>
      </c>
      <c r="D49" s="244"/>
      <c r="E49" s="244"/>
      <c r="F49" s="103">
        <f>'03 1 Pol'!AE17</f>
        <v>0</v>
      </c>
      <c r="G49" s="104">
        <f>'03 1 Pol'!AF17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87">
        <v>3</v>
      </c>
      <c r="B50" s="106" t="s">
        <v>49</v>
      </c>
      <c r="C50" s="243" t="s">
        <v>62</v>
      </c>
      <c r="D50" s="243"/>
      <c r="E50" s="243"/>
      <c r="F50" s="107">
        <f>'03 1 Pol'!AE17</f>
        <v>0</v>
      </c>
      <c r="G50" s="100">
        <f>'03 1 Pol'!AF17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/>
      <c r="B51" s="245" t="s">
        <v>63</v>
      </c>
      <c r="C51" s="246"/>
      <c r="D51" s="246"/>
      <c r="E51" s="247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10" x14ac:dyDescent="0.2">
      <c r="A53" t="s">
        <v>65</v>
      </c>
      <c r="B53" t="s">
        <v>66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69</v>
      </c>
      <c r="B56" t="s">
        <v>71</v>
      </c>
    </row>
    <row r="57" spans="1:10" x14ac:dyDescent="0.2">
      <c r="A57" t="s">
        <v>67</v>
      </c>
      <c r="B57" t="s">
        <v>72</v>
      </c>
    </row>
    <row r="58" spans="1:10" x14ac:dyDescent="0.2">
      <c r="A58" t="s">
        <v>69</v>
      </c>
      <c r="B58" t="s">
        <v>73</v>
      </c>
    </row>
    <row r="59" spans="1:10" x14ac:dyDescent="0.2">
      <c r="A59" t="s">
        <v>69</v>
      </c>
      <c r="B59" t="s">
        <v>74</v>
      </c>
    </row>
    <row r="60" spans="1:10" x14ac:dyDescent="0.2">
      <c r="A60" t="s">
        <v>69</v>
      </c>
      <c r="B60" t="s">
        <v>75</v>
      </c>
    </row>
    <row r="61" spans="1:10" x14ac:dyDescent="0.2">
      <c r="A61" t="s">
        <v>69</v>
      </c>
      <c r="B61" t="s">
        <v>76</v>
      </c>
    </row>
    <row r="62" spans="1:10" x14ac:dyDescent="0.2">
      <c r="A62" t="s">
        <v>67</v>
      </c>
      <c r="B62" t="s">
        <v>77</v>
      </c>
    </row>
    <row r="63" spans="1:10" x14ac:dyDescent="0.2">
      <c r="A63" t="s">
        <v>69</v>
      </c>
      <c r="B63" t="s">
        <v>78</v>
      </c>
    </row>
    <row r="66" spans="1:10" ht="15.75" x14ac:dyDescent="0.25">
      <c r="B66" s="119" t="s">
        <v>79</v>
      </c>
    </row>
    <row r="68" spans="1:10" ht="25.5" customHeight="1" x14ac:dyDescent="0.2">
      <c r="A68" s="121"/>
      <c r="B68" s="124" t="s">
        <v>17</v>
      </c>
      <c r="C68" s="124" t="s">
        <v>5</v>
      </c>
      <c r="D68" s="125"/>
      <c r="E68" s="125"/>
      <c r="F68" s="126" t="s">
        <v>80</v>
      </c>
      <c r="G68" s="126"/>
      <c r="H68" s="126"/>
      <c r="I68" s="126" t="s">
        <v>29</v>
      </c>
      <c r="J68" s="126" t="s">
        <v>0</v>
      </c>
    </row>
    <row r="69" spans="1:10" ht="36.75" customHeight="1" x14ac:dyDescent="0.2">
      <c r="A69" s="122"/>
      <c r="B69" s="127" t="s">
        <v>49</v>
      </c>
      <c r="C69" s="248" t="s">
        <v>81</v>
      </c>
      <c r="D69" s="249"/>
      <c r="E69" s="249"/>
      <c r="F69" s="134" t="s">
        <v>24</v>
      </c>
      <c r="G69" s="135"/>
      <c r="H69" s="135"/>
      <c r="I69" s="135">
        <f>'03 1 Pol'!G8</f>
        <v>0</v>
      </c>
      <c r="J69" s="131" t="str">
        <f>IF(I92=0,"",I69/I92*100)</f>
        <v/>
      </c>
    </row>
    <row r="70" spans="1:10" ht="36.75" customHeight="1" x14ac:dyDescent="0.2">
      <c r="A70" s="122"/>
      <c r="B70" s="127" t="s">
        <v>57</v>
      </c>
      <c r="C70" s="248" t="s">
        <v>82</v>
      </c>
      <c r="D70" s="249"/>
      <c r="E70" s="249"/>
      <c r="F70" s="134" t="s">
        <v>24</v>
      </c>
      <c r="G70" s="135"/>
      <c r="H70" s="135"/>
      <c r="I70" s="135">
        <f>'02 3 Pol'!G8</f>
        <v>0</v>
      </c>
      <c r="J70" s="131" t="str">
        <f>IF(I92=0,"",I70/I92*100)</f>
        <v/>
      </c>
    </row>
    <row r="71" spans="1:10" ht="36.75" customHeight="1" x14ac:dyDescent="0.2">
      <c r="A71" s="122"/>
      <c r="B71" s="127" t="s">
        <v>83</v>
      </c>
      <c r="C71" s="248" t="s">
        <v>84</v>
      </c>
      <c r="D71" s="249"/>
      <c r="E71" s="249"/>
      <c r="F71" s="134" t="s">
        <v>24</v>
      </c>
      <c r="G71" s="135"/>
      <c r="H71" s="135"/>
      <c r="I71" s="135">
        <f>'02 4 Pol'!G8</f>
        <v>0</v>
      </c>
      <c r="J71" s="131" t="str">
        <f>IF(I92=0,"",I71/I92*100)</f>
        <v/>
      </c>
    </row>
    <row r="72" spans="1:10" ht="36.75" customHeight="1" x14ac:dyDescent="0.2">
      <c r="A72" s="122"/>
      <c r="B72" s="127" t="s">
        <v>85</v>
      </c>
      <c r="C72" s="248" t="s">
        <v>86</v>
      </c>
      <c r="D72" s="249"/>
      <c r="E72" s="249"/>
      <c r="F72" s="134" t="s">
        <v>24</v>
      </c>
      <c r="G72" s="135"/>
      <c r="H72" s="135"/>
      <c r="I72" s="135">
        <f>'02 1 Pol'!G8+'02 2 Pol'!G8+'02 3 Pol'!G13+'02 4 Pol'!G11</f>
        <v>0</v>
      </c>
      <c r="J72" s="131" t="str">
        <f>IF(I92=0,"",I72/I92*100)</f>
        <v/>
      </c>
    </row>
    <row r="73" spans="1:10" ht="36.75" customHeight="1" x14ac:dyDescent="0.2">
      <c r="A73" s="122"/>
      <c r="B73" s="127" t="s">
        <v>87</v>
      </c>
      <c r="C73" s="248" t="s">
        <v>88</v>
      </c>
      <c r="D73" s="249"/>
      <c r="E73" s="249"/>
      <c r="F73" s="134" t="s">
        <v>24</v>
      </c>
      <c r="G73" s="135"/>
      <c r="H73" s="135"/>
      <c r="I73" s="135">
        <f>'02 2 Pol'!G14+'02 4 Pol'!G18</f>
        <v>0</v>
      </c>
      <c r="J73" s="131" t="str">
        <f>IF(I92=0,"",I73/I92*100)</f>
        <v/>
      </c>
    </row>
    <row r="74" spans="1:10" ht="36.75" customHeight="1" x14ac:dyDescent="0.2">
      <c r="A74" s="122"/>
      <c r="B74" s="127" t="s">
        <v>89</v>
      </c>
      <c r="C74" s="248" t="s">
        <v>90</v>
      </c>
      <c r="D74" s="249"/>
      <c r="E74" s="249"/>
      <c r="F74" s="134" t="s">
        <v>24</v>
      </c>
      <c r="G74" s="135"/>
      <c r="H74" s="135"/>
      <c r="I74" s="135">
        <f>'02 3 Pol'!G18</f>
        <v>0</v>
      </c>
      <c r="J74" s="131" t="str">
        <f>IF(I92=0,"",I74/I92*100)</f>
        <v/>
      </c>
    </row>
    <row r="75" spans="1:10" ht="36.75" customHeight="1" x14ac:dyDescent="0.2">
      <c r="A75" s="122"/>
      <c r="B75" s="127" t="s">
        <v>91</v>
      </c>
      <c r="C75" s="248" t="s">
        <v>92</v>
      </c>
      <c r="D75" s="249"/>
      <c r="E75" s="249"/>
      <c r="F75" s="134" t="s">
        <v>24</v>
      </c>
      <c r="G75" s="135"/>
      <c r="H75" s="135"/>
      <c r="I75" s="135">
        <f>'02 1 Pol'!G17+'02 3 Pol'!G20+'02 4 Pol'!G21</f>
        <v>0</v>
      </c>
      <c r="J75" s="131" t="str">
        <f>IF(I92=0,"",I75/I92*100)</f>
        <v/>
      </c>
    </row>
    <row r="76" spans="1:10" ht="36.75" customHeight="1" x14ac:dyDescent="0.2">
      <c r="A76" s="122"/>
      <c r="B76" s="127" t="s">
        <v>93</v>
      </c>
      <c r="C76" s="248" t="s">
        <v>94</v>
      </c>
      <c r="D76" s="249"/>
      <c r="E76" s="249"/>
      <c r="F76" s="134" t="s">
        <v>24</v>
      </c>
      <c r="G76" s="135"/>
      <c r="H76" s="135"/>
      <c r="I76" s="135">
        <f>'02 1 Pol'!G20+'02 2 Pol'!G17+'02 3 Pol'!G23+'02 4 Pol'!G26</f>
        <v>0</v>
      </c>
      <c r="J76" s="131" t="str">
        <f>IF(I92=0,"",I76/I92*100)</f>
        <v/>
      </c>
    </row>
    <row r="77" spans="1:10" ht="36.75" customHeight="1" x14ac:dyDescent="0.2">
      <c r="A77" s="122"/>
      <c r="B77" s="127" t="s">
        <v>95</v>
      </c>
      <c r="C77" s="248" t="s">
        <v>96</v>
      </c>
      <c r="D77" s="249"/>
      <c r="E77" s="249"/>
      <c r="F77" s="134" t="s">
        <v>24</v>
      </c>
      <c r="G77" s="135"/>
      <c r="H77" s="135"/>
      <c r="I77" s="135">
        <f>'02 1 Pol'!G30+'02 2 Pol'!G24+'02 3 Pol'!G26+'02 4 Pol'!G34</f>
        <v>0</v>
      </c>
      <c r="J77" s="131" t="str">
        <f>IF(I92=0,"",I77/I92*100)</f>
        <v/>
      </c>
    </row>
    <row r="78" spans="1:10" ht="36.75" customHeight="1" x14ac:dyDescent="0.2">
      <c r="A78" s="122"/>
      <c r="B78" s="127" t="s">
        <v>97</v>
      </c>
      <c r="C78" s="248" t="s">
        <v>81</v>
      </c>
      <c r="D78" s="249"/>
      <c r="E78" s="249"/>
      <c r="F78" s="134" t="s">
        <v>24</v>
      </c>
      <c r="G78" s="135"/>
      <c r="H78" s="135"/>
      <c r="I78" s="135">
        <f>'01 1 Pol'!G8</f>
        <v>0</v>
      </c>
      <c r="J78" s="131" t="str">
        <f>IF(I92=0,"",I78/I92*100)</f>
        <v/>
      </c>
    </row>
    <row r="79" spans="1:10" ht="36.75" customHeight="1" x14ac:dyDescent="0.2">
      <c r="A79" s="122"/>
      <c r="B79" s="127" t="s">
        <v>98</v>
      </c>
      <c r="C79" s="248" t="s">
        <v>99</v>
      </c>
      <c r="D79" s="249"/>
      <c r="E79" s="249"/>
      <c r="F79" s="134" t="s">
        <v>25</v>
      </c>
      <c r="G79" s="135"/>
      <c r="H79" s="135"/>
      <c r="I79" s="135">
        <f>'02 2 Pol'!G26</f>
        <v>0</v>
      </c>
      <c r="J79" s="131" t="str">
        <f>IF(I92=0,"",I79/I92*100)</f>
        <v/>
      </c>
    </row>
    <row r="80" spans="1:10" ht="36.75" customHeight="1" x14ac:dyDescent="0.2">
      <c r="A80" s="122"/>
      <c r="B80" s="127" t="s">
        <v>100</v>
      </c>
      <c r="C80" s="248" t="s">
        <v>101</v>
      </c>
      <c r="D80" s="249"/>
      <c r="E80" s="249"/>
      <c r="F80" s="134" t="s">
        <v>25</v>
      </c>
      <c r="G80" s="135"/>
      <c r="H80" s="135"/>
      <c r="I80" s="135">
        <f>'02 4 Pol'!G37</f>
        <v>0</v>
      </c>
      <c r="J80" s="131" t="str">
        <f>IF(I92=0,"",I80/I92*100)</f>
        <v/>
      </c>
    </row>
    <row r="81" spans="1:10" ht="36.75" customHeight="1" x14ac:dyDescent="0.2">
      <c r="A81" s="122"/>
      <c r="B81" s="127" t="s">
        <v>102</v>
      </c>
      <c r="C81" s="248" t="s">
        <v>103</v>
      </c>
      <c r="D81" s="249"/>
      <c r="E81" s="249"/>
      <c r="F81" s="134" t="s">
        <v>25</v>
      </c>
      <c r="G81" s="135"/>
      <c r="H81" s="135"/>
      <c r="I81" s="135">
        <f>'02 4 Pol'!G74</f>
        <v>0</v>
      </c>
      <c r="J81" s="131" t="str">
        <f>IF(I92=0,"",I81/I92*100)</f>
        <v/>
      </c>
    </row>
    <row r="82" spans="1:10" ht="36.75" customHeight="1" x14ac:dyDescent="0.2">
      <c r="A82" s="122"/>
      <c r="B82" s="127" t="s">
        <v>104</v>
      </c>
      <c r="C82" s="248" t="s">
        <v>105</v>
      </c>
      <c r="D82" s="249"/>
      <c r="E82" s="249"/>
      <c r="F82" s="134" t="s">
        <v>25</v>
      </c>
      <c r="G82" s="135"/>
      <c r="H82" s="135"/>
      <c r="I82" s="135">
        <f>'02 4 Pol'!G111</f>
        <v>0</v>
      </c>
      <c r="J82" s="131" t="str">
        <f>IF(I92=0,"",I82/I92*100)</f>
        <v/>
      </c>
    </row>
    <row r="83" spans="1:10" ht="36.75" customHeight="1" x14ac:dyDescent="0.2">
      <c r="A83" s="122"/>
      <c r="B83" s="127" t="s">
        <v>106</v>
      </c>
      <c r="C83" s="248" t="s">
        <v>107</v>
      </c>
      <c r="D83" s="249"/>
      <c r="E83" s="249"/>
      <c r="F83" s="134" t="s">
        <v>25</v>
      </c>
      <c r="G83" s="135"/>
      <c r="H83" s="135"/>
      <c r="I83" s="135">
        <f>'02 2 Pol'!G32+'02 3 Pol'!G29</f>
        <v>0</v>
      </c>
      <c r="J83" s="131" t="str">
        <f>IF(I92=0,"",I83/I92*100)</f>
        <v/>
      </c>
    </row>
    <row r="84" spans="1:10" ht="36.75" customHeight="1" x14ac:dyDescent="0.2">
      <c r="A84" s="122"/>
      <c r="B84" s="127" t="s">
        <v>108</v>
      </c>
      <c r="C84" s="248" t="s">
        <v>109</v>
      </c>
      <c r="D84" s="249"/>
      <c r="E84" s="249"/>
      <c r="F84" s="134" t="s">
        <v>25</v>
      </c>
      <c r="G84" s="135"/>
      <c r="H84" s="135"/>
      <c r="I84" s="135">
        <f>'02 2 Pol'!G46</f>
        <v>0</v>
      </c>
      <c r="J84" s="131" t="str">
        <f>IF(I92=0,"",I84/I92*100)</f>
        <v/>
      </c>
    </row>
    <row r="85" spans="1:10" ht="36.75" customHeight="1" x14ac:dyDescent="0.2">
      <c r="A85" s="122"/>
      <c r="B85" s="127" t="s">
        <v>110</v>
      </c>
      <c r="C85" s="248" t="s">
        <v>111</v>
      </c>
      <c r="D85" s="249"/>
      <c r="E85" s="249"/>
      <c r="F85" s="134" t="s">
        <v>25</v>
      </c>
      <c r="G85" s="135"/>
      <c r="H85" s="135"/>
      <c r="I85" s="135">
        <f>'02 2 Pol'!G58</f>
        <v>0</v>
      </c>
      <c r="J85" s="131" t="str">
        <f>IF(I92=0,"",I85/I92*100)</f>
        <v/>
      </c>
    </row>
    <row r="86" spans="1:10" ht="36.75" customHeight="1" x14ac:dyDescent="0.2">
      <c r="A86" s="122"/>
      <c r="B86" s="127" t="s">
        <v>112</v>
      </c>
      <c r="C86" s="248" t="s">
        <v>113</v>
      </c>
      <c r="D86" s="249"/>
      <c r="E86" s="249"/>
      <c r="F86" s="134" t="s">
        <v>25</v>
      </c>
      <c r="G86" s="135"/>
      <c r="H86" s="135"/>
      <c r="I86" s="135">
        <f>'02 3 Pol'!G38</f>
        <v>0</v>
      </c>
      <c r="J86" s="131" t="str">
        <f>IF(I92=0,"",I86/I92*100)</f>
        <v/>
      </c>
    </row>
    <row r="87" spans="1:10" ht="36.75" customHeight="1" x14ac:dyDescent="0.2">
      <c r="A87" s="122"/>
      <c r="B87" s="127" t="s">
        <v>114</v>
      </c>
      <c r="C87" s="248" t="s">
        <v>115</v>
      </c>
      <c r="D87" s="249"/>
      <c r="E87" s="249"/>
      <c r="F87" s="134" t="s">
        <v>26</v>
      </c>
      <c r="G87" s="135"/>
      <c r="H87" s="135"/>
      <c r="I87" s="135">
        <f>'02 1 Pol'!G33</f>
        <v>0</v>
      </c>
      <c r="J87" s="131" t="str">
        <f>IF(I92=0,"",I87/I92*100)</f>
        <v/>
      </c>
    </row>
    <row r="88" spans="1:10" ht="36.75" customHeight="1" x14ac:dyDescent="0.2">
      <c r="A88" s="122"/>
      <c r="B88" s="127" t="s">
        <v>116</v>
      </c>
      <c r="C88" s="248" t="s">
        <v>117</v>
      </c>
      <c r="D88" s="249"/>
      <c r="E88" s="249"/>
      <c r="F88" s="134" t="s">
        <v>26</v>
      </c>
      <c r="G88" s="135"/>
      <c r="H88" s="135"/>
      <c r="I88" s="135">
        <f>'02 1 Pol'!G130</f>
        <v>0</v>
      </c>
      <c r="J88" s="131" t="str">
        <f>IF(I92=0,"",I88/I92*100)</f>
        <v/>
      </c>
    </row>
    <row r="89" spans="1:10" ht="36.75" customHeight="1" x14ac:dyDescent="0.2">
      <c r="A89" s="122"/>
      <c r="B89" s="127" t="s">
        <v>118</v>
      </c>
      <c r="C89" s="248" t="s">
        <v>119</v>
      </c>
      <c r="D89" s="249"/>
      <c r="E89" s="249"/>
      <c r="F89" s="134" t="s">
        <v>26</v>
      </c>
      <c r="G89" s="135"/>
      <c r="H89" s="135"/>
      <c r="I89" s="135">
        <f>'02 3 Pol'!G42</f>
        <v>0</v>
      </c>
      <c r="J89" s="131" t="str">
        <f>IF(I92=0,"",I89/I92*100)</f>
        <v/>
      </c>
    </row>
    <row r="90" spans="1:10" ht="36.75" customHeight="1" x14ac:dyDescent="0.2">
      <c r="A90" s="122"/>
      <c r="B90" s="127" t="s">
        <v>120</v>
      </c>
      <c r="C90" s="248" t="s">
        <v>121</v>
      </c>
      <c r="D90" s="249"/>
      <c r="E90" s="249"/>
      <c r="F90" s="134" t="s">
        <v>26</v>
      </c>
      <c r="G90" s="135"/>
      <c r="H90" s="135"/>
      <c r="I90" s="135">
        <f>'01 2 Pol'!G8</f>
        <v>0</v>
      </c>
      <c r="J90" s="131" t="str">
        <f>IF(I92=0,"",I90/I92*100)</f>
        <v/>
      </c>
    </row>
    <row r="91" spans="1:10" ht="36.75" customHeight="1" x14ac:dyDescent="0.2">
      <c r="A91" s="122"/>
      <c r="B91" s="127" t="s">
        <v>122</v>
      </c>
      <c r="C91" s="248" t="s">
        <v>123</v>
      </c>
      <c r="D91" s="249"/>
      <c r="E91" s="249"/>
      <c r="F91" s="134" t="s">
        <v>124</v>
      </c>
      <c r="G91" s="135"/>
      <c r="H91" s="135"/>
      <c r="I91" s="135">
        <f>'02 1 Pol'!G144+'02 2 Pol'!G92+'02 3 Pol'!G69+'02 4 Pol'!G167+'03 1 Pol'!G10</f>
        <v>0</v>
      </c>
      <c r="J91" s="131" t="str">
        <f>IF(I92=0,"",I91/I92*100)</f>
        <v/>
      </c>
    </row>
    <row r="92" spans="1:10" ht="25.5" customHeight="1" x14ac:dyDescent="0.2">
      <c r="A92" s="123"/>
      <c r="B92" s="128" t="s">
        <v>1</v>
      </c>
      <c r="C92" s="129"/>
      <c r="D92" s="130"/>
      <c r="E92" s="130"/>
      <c r="F92" s="136"/>
      <c r="G92" s="137"/>
      <c r="H92" s="137"/>
      <c r="I92" s="137">
        <f>SUM(I69:I91)</f>
        <v>0</v>
      </c>
      <c r="J92" s="132">
        <f>SUM(J69:J91)</f>
        <v>0</v>
      </c>
    </row>
    <row r="93" spans="1:10" x14ac:dyDescent="0.2">
      <c r="F93" s="86"/>
      <c r="G93" s="86"/>
      <c r="H93" s="86"/>
      <c r="I93" s="86"/>
      <c r="J93" s="133"/>
    </row>
    <row r="94" spans="1:10" x14ac:dyDescent="0.2">
      <c r="F94" s="86"/>
      <c r="G94" s="86"/>
      <c r="H94" s="86"/>
      <c r="I94" s="86"/>
      <c r="J94" s="133"/>
    </row>
    <row r="95" spans="1:10" x14ac:dyDescent="0.2">
      <c r="F95" s="86"/>
      <c r="G95" s="86"/>
      <c r="H95" s="86"/>
      <c r="I95" s="86"/>
      <c r="J95" s="133"/>
    </row>
  </sheetData>
  <sheetProtection algorithmName="SHA-512" hashValue="6H31ZeeDKTXg5V2m+rXS+4MFJfC3+tbO6HDx6B8iFdLH0Q/FuTRcR1d29mjgmsvm1D+kFm7DAAa5yr/jh9Tmnw==" saltValue="Pcv0Q/5vY1GE09KTJo8iw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91:E91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7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8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9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zqlzQSFDL9sKhmEpeHr9rkyj9b+dQQDdZS2RpFJ9u4tCDcqe/wLBxv6WDSFhtrDiqh6g9EV9ovmr0WpAQP+fzA==" saltValue="umltcY2CCUVQN4M0Gt+jw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7" t="s">
        <v>48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0" t="s">
        <v>50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97</v>
      </c>
      <c r="C8" s="181" t="s">
        <v>81</v>
      </c>
      <c r="D8" s="168"/>
      <c r="E8" s="169"/>
      <c r="F8" s="170"/>
      <c r="G8" s="170">
        <f>SUMIF(AG9:AG48,"&lt;&gt;NOR",G9:G48)</f>
        <v>0</v>
      </c>
      <c r="H8" s="170"/>
      <c r="I8" s="170">
        <f>SUM(I9:I48)</f>
        <v>0</v>
      </c>
      <c r="J8" s="170"/>
      <c r="K8" s="170">
        <f>SUM(K9:K48)</f>
        <v>0</v>
      </c>
      <c r="L8" s="170"/>
      <c r="M8" s="170">
        <f>SUM(M9:M48)</f>
        <v>0</v>
      </c>
      <c r="N8" s="169"/>
      <c r="O8" s="169">
        <f>SUM(O9:O48)</f>
        <v>0</v>
      </c>
      <c r="P8" s="169"/>
      <c r="Q8" s="169">
        <f>SUM(Q9:Q48)</f>
        <v>0</v>
      </c>
      <c r="R8" s="170"/>
      <c r="S8" s="170"/>
      <c r="T8" s="171"/>
      <c r="U8" s="165"/>
      <c r="V8" s="165">
        <f>SUM(V9:V48)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156</v>
      </c>
      <c r="C9" s="182" t="s">
        <v>157</v>
      </c>
      <c r="D9" s="175" t="s">
        <v>158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2" x14ac:dyDescent="0.2">
      <c r="A10" s="154"/>
      <c r="B10" s="155"/>
      <c r="C10" s="263" t="s">
        <v>164</v>
      </c>
      <c r="D10" s="264"/>
      <c r="E10" s="264"/>
      <c r="F10" s="264"/>
      <c r="G10" s="264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80" t="str">
        <f>C10</f>
        <v>Zajištění bezpečného příjezdu a přístupu na staveniště včetně dopravního značení a potřebných souhlasů a rozhodnutí s vybudováním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166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167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3" x14ac:dyDescent="0.2">
      <c r="A13" s="154"/>
      <c r="B13" s="155"/>
      <c r="C13" s="254" t="s">
        <v>168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80" t="str">
        <f>C13</f>
        <v>Opatření k zabránění nadměrného zatěžování staveniště a jeho okolí prachem (např. používání krycích plachet, kropení sutě a odtěžované zeminy vodou)</v>
      </c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169</v>
      </c>
      <c r="D14" s="160"/>
      <c r="E14" s="161"/>
      <c r="F14" s="162"/>
      <c r="G14" s="162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4" t="s">
        <v>170</v>
      </c>
      <c r="D15" s="255"/>
      <c r="E15" s="255"/>
      <c r="F15" s="255"/>
      <c r="G15" s="255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4" t="s">
        <v>49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172</v>
      </c>
      <c r="C17" s="182" t="s">
        <v>173</v>
      </c>
      <c r="D17" s="175" t="s">
        <v>158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159</v>
      </c>
      <c r="T17" s="179" t="s">
        <v>160</v>
      </c>
      <c r="U17" s="158">
        <v>0</v>
      </c>
      <c r="V17" s="158">
        <f>ROUND(E17*U17,2)</f>
        <v>0</v>
      </c>
      <c r="W17" s="158"/>
      <c r="X17" s="158" t="s">
        <v>161</v>
      </c>
      <c r="Y17" s="158" t="s">
        <v>162</v>
      </c>
      <c r="Z17" s="147"/>
      <c r="AA17" s="147"/>
      <c r="AB17" s="147"/>
      <c r="AC17" s="147"/>
      <c r="AD17" s="147"/>
      <c r="AE17" s="147"/>
      <c r="AF17" s="147"/>
      <c r="AG17" s="147" t="s">
        <v>163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63" t="s">
        <v>174</v>
      </c>
      <c r="D18" s="264"/>
      <c r="E18" s="264"/>
      <c r="F18" s="264"/>
      <c r="G18" s="264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175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4" t="s">
        <v>167</v>
      </c>
      <c r="D20" s="255"/>
      <c r="E20" s="255"/>
      <c r="F20" s="255"/>
      <c r="G20" s="255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3" x14ac:dyDescent="0.2">
      <c r="A21" s="154"/>
      <c r="B21" s="155"/>
      <c r="C21" s="254" t="s">
        <v>176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80" t="str">
        <f>C21</f>
        <v>Opatření k zabránění nadměrného zatěžování staveniště a jeho okolí prachem (např. používání krycích plachet, kropení sutě a odtěžované zeminy vodou).</v>
      </c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4" t="s">
        <v>49</v>
      </c>
      <c r="D22" s="163"/>
      <c r="E22" s="164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171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3</v>
      </c>
      <c r="B23" s="174" t="s">
        <v>177</v>
      </c>
      <c r="C23" s="182" t="s">
        <v>178</v>
      </c>
      <c r="D23" s="175" t="s">
        <v>158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159</v>
      </c>
      <c r="T23" s="179" t="s">
        <v>160</v>
      </c>
      <c r="U23" s="158">
        <v>0</v>
      </c>
      <c r="V23" s="158">
        <f>ROUND(E23*U23,2)</f>
        <v>0</v>
      </c>
      <c r="W23" s="158"/>
      <c r="X23" s="158" t="s">
        <v>161</v>
      </c>
      <c r="Y23" s="158" t="s">
        <v>162</v>
      </c>
      <c r="Z23" s="147"/>
      <c r="AA23" s="147"/>
      <c r="AB23" s="147"/>
      <c r="AC23" s="147"/>
      <c r="AD23" s="147"/>
      <c r="AE23" s="147"/>
      <c r="AF23" s="147"/>
      <c r="AG23" s="147" t="s">
        <v>163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63" t="s">
        <v>179</v>
      </c>
      <c r="D24" s="264"/>
      <c r="E24" s="264"/>
      <c r="F24" s="264"/>
      <c r="G24" s="264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54" t="s">
        <v>180</v>
      </c>
      <c r="D25" s="255"/>
      <c r="E25" s="255"/>
      <c r="F25" s="255"/>
      <c r="G25" s="255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4" t="s">
        <v>49</v>
      </c>
      <c r="D26" s="163"/>
      <c r="E26" s="164">
        <v>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4</v>
      </c>
      <c r="B27" s="174" t="s">
        <v>181</v>
      </c>
      <c r="C27" s="182" t="s">
        <v>182</v>
      </c>
      <c r="D27" s="175" t="s">
        <v>158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159</v>
      </c>
      <c r="T27" s="179" t="s">
        <v>160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3" t="s">
        <v>184</v>
      </c>
      <c r="D28" s="264"/>
      <c r="E28" s="264"/>
      <c r="F28" s="264"/>
      <c r="G28" s="26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4" t="s">
        <v>49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171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5</v>
      </c>
      <c r="B30" s="174" t="s">
        <v>185</v>
      </c>
      <c r="C30" s="182" t="s">
        <v>186</v>
      </c>
      <c r="D30" s="175" t="s">
        <v>158</v>
      </c>
      <c r="E30" s="176">
        <v>1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159</v>
      </c>
      <c r="T30" s="179" t="s">
        <v>160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3" t="s">
        <v>187</v>
      </c>
      <c r="D31" s="264"/>
      <c r="E31" s="264"/>
      <c r="F31" s="264"/>
      <c r="G31" s="264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54" t="s">
        <v>204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254" t="s">
        <v>188</v>
      </c>
      <c r="D33" s="255"/>
      <c r="E33" s="255"/>
      <c r="F33" s="255"/>
      <c r="G33" s="255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254" t="s">
        <v>189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4" t="s">
        <v>190</v>
      </c>
      <c r="D35" s="255"/>
      <c r="E35" s="255"/>
      <c r="F35" s="255"/>
      <c r="G35" s="255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49</v>
      </c>
      <c r="D36" s="163"/>
      <c r="E36" s="164">
        <v>1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6</v>
      </c>
      <c r="B37" s="174" t="s">
        <v>191</v>
      </c>
      <c r="C37" s="182" t="s">
        <v>192</v>
      </c>
      <c r="D37" s="175" t="s">
        <v>158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0</v>
      </c>
      <c r="O37" s="176">
        <f>ROUND(E37*N37,2)</f>
        <v>0</v>
      </c>
      <c r="P37" s="176">
        <v>0</v>
      </c>
      <c r="Q37" s="176">
        <f>ROUND(E37*P37,2)</f>
        <v>0</v>
      </c>
      <c r="R37" s="178"/>
      <c r="S37" s="178" t="s">
        <v>159</v>
      </c>
      <c r="T37" s="179" t="s">
        <v>160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2" x14ac:dyDescent="0.2">
      <c r="A38" s="154"/>
      <c r="B38" s="155"/>
      <c r="C38" s="263" t="s">
        <v>193</v>
      </c>
      <c r="D38" s="264"/>
      <c r="E38" s="264"/>
      <c r="F38" s="264"/>
      <c r="G38" s="264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80" t="str">
        <f>C38</f>
        <v>Náklady a poplatky spojené s užíváním veřejných ploch a prostranství, pokud jsou stavebními pracemi nebo souvisejícími činnostmi dotčeny, a to včetně užívání ploch v souvislosti s uložením stavebního materiálu nebo stavebního odpadu</v>
      </c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49</v>
      </c>
      <c r="D39" s="163"/>
      <c r="E39" s="164">
        <v>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7</v>
      </c>
      <c r="B40" s="174" t="s">
        <v>194</v>
      </c>
      <c r="C40" s="182" t="s">
        <v>195</v>
      </c>
      <c r="D40" s="175" t="s">
        <v>158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159</v>
      </c>
      <c r="T40" s="179" t="s">
        <v>160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183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3" t="s">
        <v>196</v>
      </c>
      <c r="D41" s="264"/>
      <c r="E41" s="264"/>
      <c r="F41" s="264"/>
      <c r="G41" s="264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49</v>
      </c>
      <c r="D42" s="163"/>
      <c r="E42" s="164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8</v>
      </c>
      <c r="B43" s="174" t="s">
        <v>197</v>
      </c>
      <c r="C43" s="182" t="s">
        <v>198</v>
      </c>
      <c r="D43" s="175" t="s">
        <v>158</v>
      </c>
      <c r="E43" s="176">
        <v>1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163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3" t="s">
        <v>199</v>
      </c>
      <c r="D44" s="264"/>
      <c r="E44" s="264"/>
      <c r="F44" s="264"/>
      <c r="G44" s="264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3" x14ac:dyDescent="0.2">
      <c r="A45" s="154"/>
      <c r="B45" s="155"/>
      <c r="C45" s="254" t="s">
        <v>200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80" t="str">
        <f>C45</f>
        <v>Náklady na přezkoumání podkladů objednatele o stavu inženýrských sítí probíhajících staveništěm nebo dotčenými stavbou i mimo území staveniště.</v>
      </c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254" t="s">
        <v>201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254" t="s">
        <v>202</v>
      </c>
      <c r="D47" s="255"/>
      <c r="E47" s="255"/>
      <c r="F47" s="255"/>
      <c r="G47" s="255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4" t="s">
        <v>49</v>
      </c>
      <c r="D48" s="163"/>
      <c r="E48" s="164">
        <v>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171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33" x14ac:dyDescent="0.2">
      <c r="A49" s="3"/>
      <c r="B49" s="4"/>
      <c r="C49" s="185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140</v>
      </c>
    </row>
    <row r="50" spans="1:33" x14ac:dyDescent="0.2">
      <c r="A50" s="150"/>
      <c r="B50" s="151" t="s">
        <v>29</v>
      </c>
      <c r="C50" s="186"/>
      <c r="D50" s="152"/>
      <c r="E50" s="153"/>
      <c r="F50" s="153"/>
      <c r="G50" s="172">
        <f>G8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203</v>
      </c>
    </row>
    <row r="51" spans="1:33" x14ac:dyDescent="0.2">
      <c r="C51" s="187"/>
      <c r="D51" s="10"/>
      <c r="AG51" t="s">
        <v>205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NsFP6B0+Fouu+38OL6DxfOe9wrmn7VqVpXZCJx3IUgbyMqvqdFDuBKU2haaxVMWc/OP/0Hc8xl5ZFhkf5+rEg==" saltValue="l2rfuIDSzUfZVLr/5Duq0w==" spinCount="100000" sheet="1" formatRows="0"/>
  <mergeCells count="27">
    <mergeCell ref="C45:G45"/>
    <mergeCell ref="C46:G46"/>
    <mergeCell ref="C47:G47"/>
    <mergeCell ref="C33:G33"/>
    <mergeCell ref="C34:G34"/>
    <mergeCell ref="C35:G35"/>
    <mergeCell ref="C38:G38"/>
    <mergeCell ref="C41:G41"/>
    <mergeCell ref="C44:G44"/>
    <mergeCell ref="C32:G32"/>
    <mergeCell ref="C12:G12"/>
    <mergeCell ref="C13:G13"/>
    <mergeCell ref="C15:G15"/>
    <mergeCell ref="C18:G18"/>
    <mergeCell ref="C19:G19"/>
    <mergeCell ref="C20:G20"/>
    <mergeCell ref="C21:G21"/>
    <mergeCell ref="C24:G24"/>
    <mergeCell ref="C25:G25"/>
    <mergeCell ref="C28:G28"/>
    <mergeCell ref="C31:G31"/>
    <mergeCell ref="C11:G11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7" t="s">
        <v>48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0" t="s">
        <v>52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120</v>
      </c>
      <c r="C8" s="181" t="s">
        <v>121</v>
      </c>
      <c r="D8" s="168"/>
      <c r="E8" s="169"/>
      <c r="F8" s="170"/>
      <c r="G8" s="170">
        <f>SUMIF(AG9:AG32,"&lt;&gt;NOR",G9:G32)</f>
        <v>0</v>
      </c>
      <c r="H8" s="170"/>
      <c r="I8" s="170">
        <f>SUM(I9:I32)</f>
        <v>0</v>
      </c>
      <c r="J8" s="170"/>
      <c r="K8" s="170">
        <f>SUM(K9:K32)</f>
        <v>0</v>
      </c>
      <c r="L8" s="170"/>
      <c r="M8" s="170">
        <f>SUM(M9:M32)</f>
        <v>0</v>
      </c>
      <c r="N8" s="169"/>
      <c r="O8" s="169">
        <f>SUM(O9:O32)</f>
        <v>0</v>
      </c>
      <c r="P8" s="169"/>
      <c r="Q8" s="169">
        <f>SUM(Q9:Q32)</f>
        <v>0</v>
      </c>
      <c r="R8" s="170"/>
      <c r="S8" s="170"/>
      <c r="T8" s="171"/>
      <c r="U8" s="165"/>
      <c r="V8" s="165">
        <f>SUM(V9:V32)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206</v>
      </c>
      <c r="C9" s="182" t="s">
        <v>207</v>
      </c>
      <c r="D9" s="175" t="s">
        <v>208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3" t="s">
        <v>209</v>
      </c>
      <c r="D10" s="264"/>
      <c r="E10" s="264"/>
      <c r="F10" s="264"/>
      <c r="G10" s="264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210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211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49</v>
      </c>
      <c r="D13" s="163"/>
      <c r="E13" s="164">
        <v>1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2</v>
      </c>
      <c r="B14" s="174" t="s">
        <v>212</v>
      </c>
      <c r="C14" s="182" t="s">
        <v>213</v>
      </c>
      <c r="D14" s="175" t="s">
        <v>208</v>
      </c>
      <c r="E14" s="176">
        <v>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159</v>
      </c>
      <c r="T14" s="179" t="s">
        <v>160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3" t="s">
        <v>214</v>
      </c>
      <c r="D15" s="264"/>
      <c r="E15" s="264"/>
      <c r="F15" s="264"/>
      <c r="G15" s="264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kompletní dokladová část dle SoD (revize, atesty, certifikáty, prohlášení o shodě) pro předání a převzetí dokončeného díla</v>
      </c>
      <c r="BB15" s="147"/>
      <c r="BC15" s="147"/>
      <c r="BD15" s="147"/>
      <c r="BE15" s="147"/>
      <c r="BF15" s="147"/>
      <c r="BG15" s="147"/>
      <c r="BH15" s="147"/>
    </row>
    <row r="16" spans="1:60" ht="22.5" outlineLevel="3" x14ac:dyDescent="0.2">
      <c r="A16" s="154"/>
      <c r="B16" s="155"/>
      <c r="C16" s="254" t="s">
        <v>215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zhotovitele, související s prováděním zkoušek a REVIZÍ předepsaných technickými normami a vyjádřeními dotčených orgánů pro řádné provedení a předání díla.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4" t="s">
        <v>216</v>
      </c>
      <c r="D17" s="255"/>
      <c r="E17" s="255"/>
      <c r="F17" s="255"/>
      <c r="G17" s="255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80" t="str">
        <f>C17</f>
        <v>náklady na individuální zkoušky dodaných a smontovaných technologických zařízení včetně komplexního vyzkoušení.</v>
      </c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4" t="s">
        <v>217</v>
      </c>
      <c r="D18" s="255"/>
      <c r="E18" s="255"/>
      <c r="F18" s="255"/>
      <c r="G18" s="255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218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80" t="str">
        <f>C19</f>
        <v>náklady na předání všech návodů k obsluze a údržbě pro technologická zařízení a  náklady na zaškolení obsluhy objednatele</v>
      </c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49</v>
      </c>
      <c r="D20" s="163"/>
      <c r="E20" s="164">
        <v>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219</v>
      </c>
      <c r="C21" s="182" t="s">
        <v>220</v>
      </c>
      <c r="D21" s="175" t="s">
        <v>208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159</v>
      </c>
      <c r="T21" s="179" t="s">
        <v>160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3" t="s">
        <v>221</v>
      </c>
      <c r="D22" s="264"/>
      <c r="E22" s="264"/>
      <c r="F22" s="264"/>
      <c r="G22" s="264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3" t="s">
        <v>169</v>
      </c>
      <c r="D23" s="160"/>
      <c r="E23" s="161"/>
      <c r="F23" s="162"/>
      <c r="G23" s="162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4" t="s">
        <v>222</v>
      </c>
      <c r="D24" s="255"/>
      <c r="E24" s="255"/>
      <c r="F24" s="255"/>
      <c r="G24" s="255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4" t="s">
        <v>49</v>
      </c>
      <c r="D25" s="163"/>
      <c r="E25" s="164">
        <v>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171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4</v>
      </c>
      <c r="B26" s="174" t="s">
        <v>223</v>
      </c>
      <c r="C26" s="182" t="s">
        <v>224</v>
      </c>
      <c r="D26" s="175" t="s">
        <v>208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159</v>
      </c>
      <c r="T26" s="179" t="s">
        <v>160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63" t="s">
        <v>221</v>
      </c>
      <c r="D27" s="264"/>
      <c r="E27" s="264"/>
      <c r="F27" s="264"/>
      <c r="G27" s="264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4" t="s">
        <v>49</v>
      </c>
      <c r="D28" s="163"/>
      <c r="E28" s="164">
        <v>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171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5</v>
      </c>
      <c r="B29" s="174" t="s">
        <v>225</v>
      </c>
      <c r="C29" s="182" t="s">
        <v>226</v>
      </c>
      <c r="D29" s="175" t="s">
        <v>208</v>
      </c>
      <c r="E29" s="176">
        <v>1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0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159</v>
      </c>
      <c r="T29" s="179" t="s">
        <v>160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63" t="s">
        <v>227</v>
      </c>
      <c r="D30" s="264"/>
      <c r="E30" s="264"/>
      <c r="F30" s="264"/>
      <c r="G30" s="264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4" t="s">
        <v>49</v>
      </c>
      <c r="D31" s="163"/>
      <c r="E31" s="164">
        <v>1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171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6</v>
      </c>
      <c r="B32" s="174" t="s">
        <v>228</v>
      </c>
      <c r="C32" s="182" t="s">
        <v>229</v>
      </c>
      <c r="D32" s="175" t="s">
        <v>158</v>
      </c>
      <c r="E32" s="176">
        <v>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0</v>
      </c>
      <c r="O32" s="176">
        <f>ROUND(E32*N32,2)</f>
        <v>0</v>
      </c>
      <c r="P32" s="176">
        <v>0</v>
      </c>
      <c r="Q32" s="176">
        <f>ROUND(E32*P32,2)</f>
        <v>0</v>
      </c>
      <c r="R32" s="178"/>
      <c r="S32" s="178" t="s">
        <v>159</v>
      </c>
      <c r="T32" s="179" t="s">
        <v>160</v>
      </c>
      <c r="U32" s="158">
        <v>0</v>
      </c>
      <c r="V32" s="158">
        <f>ROUND(E32*U32,2)</f>
        <v>0</v>
      </c>
      <c r="W32" s="158"/>
      <c r="X32" s="158" t="s">
        <v>230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231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5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140</v>
      </c>
    </row>
    <row r="34" spans="1:33" x14ac:dyDescent="0.2">
      <c r="A34" s="150"/>
      <c r="B34" s="151" t="s">
        <v>29</v>
      </c>
      <c r="C34" s="186"/>
      <c r="D34" s="152"/>
      <c r="E34" s="153"/>
      <c r="F34" s="153"/>
      <c r="G34" s="17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203</v>
      </c>
    </row>
    <row r="35" spans="1:33" x14ac:dyDescent="0.2">
      <c r="C35" s="187"/>
      <c r="D35" s="10"/>
      <c r="AG35" t="s">
        <v>205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P8M6mpjQF7nsw83txNmDM0V3zM4Uq0aEQpagsp8+0mg0VfG8auigPZ1L+y3fkflA9cL+yfjww5mYvBNqIARrg==" saltValue="VMQHbd4XKGz+8hqHRVQzEg==" spinCount="100000" sheet="1" formatRows="0"/>
  <mergeCells count="16">
    <mergeCell ref="C22:G22"/>
    <mergeCell ref="C24:G24"/>
    <mergeCell ref="C27:G27"/>
    <mergeCell ref="C30:G30"/>
    <mergeCell ref="C12:G12"/>
    <mergeCell ref="C15:G15"/>
    <mergeCell ref="C16:G16"/>
    <mergeCell ref="C17:G17"/>
    <mergeCell ref="C18:G18"/>
    <mergeCell ref="C19:G19"/>
    <mergeCell ref="C11:G11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zoomScale="85" zoomScaleNormal="85" workbookViewId="0">
      <pane ySplit="7" topLeftCell="A92" activePane="bottomLeft" state="frozen"/>
      <selection pane="bottomLeft" activeCell="C114" sqref="C114:G114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7" t="s">
        <v>54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0" t="s">
        <v>55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SUMIF(AG9:AG16,"&lt;&gt;NOR",G9:G16)</f>
        <v>0</v>
      </c>
      <c r="H8" s="170"/>
      <c r="I8" s="170">
        <f>SUM(I9:I16)</f>
        <v>0</v>
      </c>
      <c r="J8" s="170"/>
      <c r="K8" s="170">
        <f>SUM(K9:K16)</f>
        <v>0</v>
      </c>
      <c r="L8" s="170"/>
      <c r="M8" s="170">
        <f>SUM(M9:M16)</f>
        <v>0</v>
      </c>
      <c r="N8" s="169"/>
      <c r="O8" s="169">
        <f>SUM(O9:O16)</f>
        <v>9.41</v>
      </c>
      <c r="P8" s="169"/>
      <c r="Q8" s="169">
        <f>SUM(Q9:Q16)</f>
        <v>0</v>
      </c>
      <c r="R8" s="170"/>
      <c r="S8" s="170"/>
      <c r="T8" s="171"/>
      <c r="U8" s="165"/>
      <c r="V8" s="165">
        <f>SUM(V9:V16)</f>
        <v>0</v>
      </c>
      <c r="W8" s="165"/>
      <c r="X8" s="165"/>
      <c r="Y8" s="165"/>
      <c r="AG8" t="s">
        <v>155</v>
      </c>
    </row>
    <row r="9" spans="1:60" ht="22.5" outlineLevel="1" x14ac:dyDescent="0.2">
      <c r="A9" s="173">
        <v>1</v>
      </c>
      <c r="B9" s="174" t="s">
        <v>232</v>
      </c>
      <c r="C9" s="182" t="s">
        <v>233</v>
      </c>
      <c r="D9" s="175" t="s">
        <v>234</v>
      </c>
      <c r="E9" s="176">
        <v>500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4.33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239</v>
      </c>
      <c r="C11" s="182" t="s">
        <v>240</v>
      </c>
      <c r="D11" s="175" t="s">
        <v>241</v>
      </c>
      <c r="E11" s="176">
        <v>74.7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6.8000000000000005E-2</v>
      </c>
      <c r="O11" s="176">
        <f>ROUND(E11*N11,2)</f>
        <v>5.08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183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237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242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4" t="s">
        <v>243</v>
      </c>
      <c r="D14" s="163"/>
      <c r="E14" s="164">
        <v>24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171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4" t="s">
        <v>244</v>
      </c>
      <c r="D15" s="163"/>
      <c r="E15" s="164">
        <v>2.7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4" t="s">
        <v>245</v>
      </c>
      <c r="D16" s="163"/>
      <c r="E16" s="164">
        <v>48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91</v>
      </c>
      <c r="C17" s="181" t="s">
        <v>92</v>
      </c>
      <c r="D17" s="168"/>
      <c r="E17" s="169"/>
      <c r="F17" s="170"/>
      <c r="G17" s="170">
        <f>SUMIF(AG18:AG19,"&lt;&gt;NOR",G18:G19)</f>
        <v>0</v>
      </c>
      <c r="H17" s="170"/>
      <c r="I17" s="170">
        <f>SUM(I18:I19)</f>
        <v>0</v>
      </c>
      <c r="J17" s="170"/>
      <c r="K17" s="170">
        <f>SUM(K18:K19)</f>
        <v>0</v>
      </c>
      <c r="L17" s="170"/>
      <c r="M17" s="170">
        <f>SUM(M18:M19)</f>
        <v>0</v>
      </c>
      <c r="N17" s="169"/>
      <c r="O17" s="169">
        <f>SUM(O18:O19)</f>
        <v>0.04</v>
      </c>
      <c r="P17" s="169"/>
      <c r="Q17" s="169">
        <f>SUM(Q18:Q19)</f>
        <v>0.72</v>
      </c>
      <c r="R17" s="170"/>
      <c r="S17" s="170"/>
      <c r="T17" s="171"/>
      <c r="U17" s="165"/>
      <c r="V17" s="165">
        <f>SUM(V18:V19)</f>
        <v>36.840000000000003</v>
      </c>
      <c r="W17" s="165"/>
      <c r="X17" s="165"/>
      <c r="Y17" s="165"/>
      <c r="AG17" t="s">
        <v>155</v>
      </c>
    </row>
    <row r="18" spans="1:60" ht="22.5" outlineLevel="1" x14ac:dyDescent="0.2">
      <c r="A18" s="173">
        <v>3</v>
      </c>
      <c r="B18" s="174" t="s">
        <v>246</v>
      </c>
      <c r="C18" s="182" t="s">
        <v>247</v>
      </c>
      <c r="D18" s="175" t="s">
        <v>248</v>
      </c>
      <c r="E18" s="176">
        <v>60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6.7000000000000002E-4</v>
      </c>
      <c r="O18" s="176">
        <f>ROUND(E18*N18,2)</f>
        <v>0.04</v>
      </c>
      <c r="P18" s="176">
        <v>1.2E-2</v>
      </c>
      <c r="Q18" s="176">
        <f>ROUND(E18*P18,2)</f>
        <v>0.72</v>
      </c>
      <c r="R18" s="178" t="s">
        <v>249</v>
      </c>
      <c r="S18" s="178" t="s">
        <v>236</v>
      </c>
      <c r="T18" s="179" t="s">
        <v>250</v>
      </c>
      <c r="U18" s="158">
        <v>0.61399999999999999</v>
      </c>
      <c r="V18" s="158">
        <f>ROUND(E18*U18,2)</f>
        <v>36.840000000000003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65" t="s">
        <v>251</v>
      </c>
      <c r="D19" s="266"/>
      <c r="E19" s="266"/>
      <c r="F19" s="266"/>
      <c r="G19" s="266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93</v>
      </c>
      <c r="C20" s="181" t="s">
        <v>94</v>
      </c>
      <c r="D20" s="168"/>
      <c r="E20" s="169"/>
      <c r="F20" s="170"/>
      <c r="G20" s="170">
        <f>SUMIF(AG21:AG29,"&lt;&gt;NOR",G21:G29)</f>
        <v>0</v>
      </c>
      <c r="H20" s="170"/>
      <c r="I20" s="170">
        <f>SUM(I21:I29)</f>
        <v>0</v>
      </c>
      <c r="J20" s="170"/>
      <c r="K20" s="170">
        <f>SUM(K21:K29)</f>
        <v>0</v>
      </c>
      <c r="L20" s="170"/>
      <c r="M20" s="170">
        <f>SUM(M21:M29)</f>
        <v>0</v>
      </c>
      <c r="N20" s="169"/>
      <c r="O20" s="169">
        <f>SUM(O21:O29)</f>
        <v>0.28999999999999998</v>
      </c>
      <c r="P20" s="169"/>
      <c r="Q20" s="169">
        <f>SUM(Q21:Q29)</f>
        <v>4.04</v>
      </c>
      <c r="R20" s="170"/>
      <c r="S20" s="170"/>
      <c r="T20" s="171"/>
      <c r="U20" s="165"/>
      <c r="V20" s="165">
        <f>SUM(V21:V29)</f>
        <v>0</v>
      </c>
      <c r="W20" s="165"/>
      <c r="X20" s="165"/>
      <c r="Y20" s="165"/>
      <c r="AG20" t="s">
        <v>155</v>
      </c>
    </row>
    <row r="21" spans="1:60" outlineLevel="1" x14ac:dyDescent="0.2">
      <c r="A21" s="173">
        <v>4</v>
      </c>
      <c r="B21" s="174" t="s">
        <v>252</v>
      </c>
      <c r="C21" s="182" t="s">
        <v>253</v>
      </c>
      <c r="D21" s="175" t="s">
        <v>234</v>
      </c>
      <c r="E21" s="176">
        <v>300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4.8999999999999998E-4</v>
      </c>
      <c r="O21" s="176">
        <f>ROUND(E21*N21,2)</f>
        <v>0.15</v>
      </c>
      <c r="P21" s="176">
        <v>2E-3</v>
      </c>
      <c r="Q21" s="176">
        <f>ROUND(E21*P21,2)</f>
        <v>0.6</v>
      </c>
      <c r="R21" s="178" t="s">
        <v>249</v>
      </c>
      <c r="S21" s="178" t="s">
        <v>236</v>
      </c>
      <c r="T21" s="179" t="s">
        <v>236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3" t="s">
        <v>254</v>
      </c>
      <c r="D22" s="264"/>
      <c r="E22" s="264"/>
      <c r="F22" s="264"/>
      <c r="G22" s="264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254" t="s">
        <v>255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5</v>
      </c>
      <c r="B24" s="174" t="s">
        <v>256</v>
      </c>
      <c r="C24" s="182" t="s">
        <v>257</v>
      </c>
      <c r="D24" s="175" t="s">
        <v>234</v>
      </c>
      <c r="E24" s="176">
        <v>200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4.8999999999999998E-4</v>
      </c>
      <c r="O24" s="176">
        <f>ROUND(E24*N24,2)</f>
        <v>0.1</v>
      </c>
      <c r="P24" s="176">
        <v>4.0000000000000001E-3</v>
      </c>
      <c r="Q24" s="176">
        <f>ROUND(E24*P24,2)</f>
        <v>0.8</v>
      </c>
      <c r="R24" s="178" t="s">
        <v>249</v>
      </c>
      <c r="S24" s="178" t="s">
        <v>236</v>
      </c>
      <c r="T24" s="179" t="s">
        <v>236</v>
      </c>
      <c r="U24" s="158">
        <v>0</v>
      </c>
      <c r="V24" s="158">
        <f>ROUND(E24*U24,2)</f>
        <v>0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3" t="s">
        <v>258</v>
      </c>
      <c r="D25" s="264"/>
      <c r="E25" s="264"/>
      <c r="F25" s="264"/>
      <c r="G25" s="264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6</v>
      </c>
      <c r="B26" s="174" t="s">
        <v>259</v>
      </c>
      <c r="C26" s="182" t="s">
        <v>260</v>
      </c>
      <c r="D26" s="175" t="s">
        <v>234</v>
      </c>
      <c r="E26" s="176">
        <v>80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4.8999999999999998E-4</v>
      </c>
      <c r="O26" s="176">
        <f>ROUND(E26*N26,2)</f>
        <v>0.04</v>
      </c>
      <c r="P26" s="176">
        <v>2.7E-2</v>
      </c>
      <c r="Q26" s="176">
        <f>ROUND(E26*P26,2)</f>
        <v>2.16</v>
      </c>
      <c r="R26" s="178" t="s">
        <v>249</v>
      </c>
      <c r="S26" s="178" t="s">
        <v>236</v>
      </c>
      <c r="T26" s="179" t="s">
        <v>236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63" t="s">
        <v>261</v>
      </c>
      <c r="D27" s="264"/>
      <c r="E27" s="264"/>
      <c r="F27" s="264"/>
      <c r="G27" s="264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7</v>
      </c>
      <c r="B28" s="174" t="s">
        <v>262</v>
      </c>
      <c r="C28" s="182" t="s">
        <v>263</v>
      </c>
      <c r="D28" s="175" t="s">
        <v>248</v>
      </c>
      <c r="E28" s="176">
        <v>240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2E-3</v>
      </c>
      <c r="Q28" s="176">
        <f>ROUND(E28*P28,2)</f>
        <v>0.48</v>
      </c>
      <c r="R28" s="178"/>
      <c r="S28" s="178" t="s">
        <v>159</v>
      </c>
      <c r="T28" s="179" t="s">
        <v>160</v>
      </c>
      <c r="U28" s="158">
        <v>0</v>
      </c>
      <c r="V28" s="158">
        <f>ROUND(E28*U28,2)</f>
        <v>0</v>
      </c>
      <c r="W28" s="158"/>
      <c r="X28" s="158" t="s">
        <v>161</v>
      </c>
      <c r="Y28" s="158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63" t="s">
        <v>264</v>
      </c>
      <c r="D29" s="264"/>
      <c r="E29" s="264"/>
      <c r="F29" s="264"/>
      <c r="G29" s="264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66" t="s">
        <v>154</v>
      </c>
      <c r="B30" s="167" t="s">
        <v>95</v>
      </c>
      <c r="C30" s="181" t="s">
        <v>96</v>
      </c>
      <c r="D30" s="168"/>
      <c r="E30" s="169"/>
      <c r="F30" s="170"/>
      <c r="G30" s="170">
        <f>SUMIF(AG31:AG32,"&lt;&gt;NOR",G31:G32)</f>
        <v>0</v>
      </c>
      <c r="H30" s="170"/>
      <c r="I30" s="170">
        <f>SUM(I31:I32)</f>
        <v>0</v>
      </c>
      <c r="J30" s="170"/>
      <c r="K30" s="170">
        <f>SUM(K31:K32)</f>
        <v>0</v>
      </c>
      <c r="L30" s="170"/>
      <c r="M30" s="170">
        <f>SUM(M31:M32)</f>
        <v>0</v>
      </c>
      <c r="N30" s="169"/>
      <c r="O30" s="169">
        <f>SUM(O31:O32)</f>
        <v>0</v>
      </c>
      <c r="P30" s="169"/>
      <c r="Q30" s="169">
        <f>SUM(Q31:Q32)</f>
        <v>0</v>
      </c>
      <c r="R30" s="170"/>
      <c r="S30" s="170"/>
      <c r="T30" s="171"/>
      <c r="U30" s="165"/>
      <c r="V30" s="165">
        <f>SUM(V31:V32)</f>
        <v>9.14</v>
      </c>
      <c r="W30" s="165"/>
      <c r="X30" s="165"/>
      <c r="Y30" s="165"/>
      <c r="AG30" t="s">
        <v>155</v>
      </c>
    </row>
    <row r="31" spans="1:60" ht="22.5" outlineLevel="1" x14ac:dyDescent="0.2">
      <c r="A31" s="173">
        <v>8</v>
      </c>
      <c r="B31" s="174" t="s">
        <v>265</v>
      </c>
      <c r="C31" s="182" t="s">
        <v>266</v>
      </c>
      <c r="D31" s="175" t="s">
        <v>267</v>
      </c>
      <c r="E31" s="176">
        <v>9.734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0</v>
      </c>
      <c r="Q31" s="176">
        <f>ROUND(E31*P31,2)</f>
        <v>0</v>
      </c>
      <c r="R31" s="178" t="s">
        <v>235</v>
      </c>
      <c r="S31" s="178" t="s">
        <v>236</v>
      </c>
      <c r="T31" s="179" t="s">
        <v>236</v>
      </c>
      <c r="U31" s="158">
        <v>0.9385</v>
      </c>
      <c r="V31" s="158">
        <f>ROUND(E31*U31,2)</f>
        <v>9.14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269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65" t="s">
        <v>270</v>
      </c>
      <c r="D32" s="266"/>
      <c r="E32" s="266"/>
      <c r="F32" s="266"/>
      <c r="G32" s="26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66" t="s">
        <v>154</v>
      </c>
      <c r="B33" s="167" t="s">
        <v>114</v>
      </c>
      <c r="C33" s="181" t="s">
        <v>115</v>
      </c>
      <c r="D33" s="168"/>
      <c r="E33" s="169"/>
      <c r="F33" s="170"/>
      <c r="G33" s="170">
        <f>SUMIF(AG34:AG129,"&lt;&gt;NOR",G34:G129)</f>
        <v>0</v>
      </c>
      <c r="H33" s="170"/>
      <c r="I33" s="170">
        <f>SUM(I34:I129)</f>
        <v>0</v>
      </c>
      <c r="J33" s="170"/>
      <c r="K33" s="170">
        <f>SUM(K34:K129)</f>
        <v>0</v>
      </c>
      <c r="L33" s="170"/>
      <c r="M33" s="170">
        <f>SUM(M34:M129)</f>
        <v>0</v>
      </c>
      <c r="N33" s="169"/>
      <c r="O33" s="169">
        <f>SUM(O34:O129)</f>
        <v>2.88</v>
      </c>
      <c r="P33" s="169"/>
      <c r="Q33" s="169">
        <f>SUM(Q34:Q129)</f>
        <v>1.21</v>
      </c>
      <c r="R33" s="170"/>
      <c r="S33" s="170"/>
      <c r="T33" s="171"/>
      <c r="U33" s="165"/>
      <c r="V33" s="165">
        <f>SUM(V34:V129)</f>
        <v>168.84</v>
      </c>
      <c r="W33" s="165"/>
      <c r="X33" s="165"/>
      <c r="Y33" s="165"/>
      <c r="AG33" t="s">
        <v>155</v>
      </c>
    </row>
    <row r="34" spans="1:60" ht="22.5" outlineLevel="1" x14ac:dyDescent="0.2">
      <c r="A34" s="188">
        <v>9</v>
      </c>
      <c r="B34" s="189" t="s">
        <v>271</v>
      </c>
      <c r="C34" s="195" t="s">
        <v>272</v>
      </c>
      <c r="D34" s="190" t="s">
        <v>234</v>
      </c>
      <c r="E34" s="191">
        <v>300</v>
      </c>
      <c r="F34" s="192"/>
      <c r="G34" s="193">
        <f>ROUND(E34*F34,2)</f>
        <v>0</v>
      </c>
      <c r="H34" s="192"/>
      <c r="I34" s="193">
        <f>ROUND(E34*H34,2)</f>
        <v>0</v>
      </c>
      <c r="J34" s="192"/>
      <c r="K34" s="193">
        <f>ROUND(E34*J34,2)</f>
        <v>0</v>
      </c>
      <c r="L34" s="193">
        <v>21</v>
      </c>
      <c r="M34" s="193">
        <f>G34*(1+L34/100)</f>
        <v>0</v>
      </c>
      <c r="N34" s="191">
        <v>1.7000000000000001E-4</v>
      </c>
      <c r="O34" s="191">
        <f>ROUND(E34*N34,2)</f>
        <v>0.05</v>
      </c>
      <c r="P34" s="191">
        <v>0</v>
      </c>
      <c r="Q34" s="191">
        <f>ROUND(E34*P34,2)</f>
        <v>0</v>
      </c>
      <c r="R34" s="193" t="s">
        <v>114</v>
      </c>
      <c r="S34" s="193" t="s">
        <v>273</v>
      </c>
      <c r="T34" s="194" t="s">
        <v>273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274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10</v>
      </c>
      <c r="B35" s="174" t="s">
        <v>275</v>
      </c>
      <c r="C35" s="182" t="s">
        <v>276</v>
      </c>
      <c r="D35" s="175" t="s">
        <v>234</v>
      </c>
      <c r="E35" s="176">
        <v>250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1.6000000000000001E-4</v>
      </c>
      <c r="O35" s="176">
        <f>ROUND(E35*N35,2)</f>
        <v>0.04</v>
      </c>
      <c r="P35" s="176">
        <v>0</v>
      </c>
      <c r="Q35" s="176">
        <f>ROUND(E35*P35,2)</f>
        <v>0</v>
      </c>
      <c r="R35" s="178" t="s">
        <v>114</v>
      </c>
      <c r="S35" s="178" t="s">
        <v>236</v>
      </c>
      <c r="T35" s="179" t="s">
        <v>236</v>
      </c>
      <c r="U35" s="158">
        <v>9.0670000000000001E-2</v>
      </c>
      <c r="V35" s="158">
        <f>ROUND(E35*U35,2)</f>
        <v>22.67</v>
      </c>
      <c r="W35" s="158"/>
      <c r="X35" s="158" t="s">
        <v>161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274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63" t="s">
        <v>277</v>
      </c>
      <c r="D36" s="264"/>
      <c r="E36" s="264"/>
      <c r="F36" s="264"/>
      <c r="G36" s="264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11</v>
      </c>
      <c r="B37" s="174" t="s">
        <v>278</v>
      </c>
      <c r="C37" s="182" t="s">
        <v>279</v>
      </c>
      <c r="D37" s="175" t="s">
        <v>248</v>
      </c>
      <c r="E37" s="176">
        <v>150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3.2000000000000003E-4</v>
      </c>
      <c r="O37" s="176">
        <f>ROUND(E37*N37,2)</f>
        <v>0.05</v>
      </c>
      <c r="P37" s="176">
        <v>0</v>
      </c>
      <c r="Q37" s="176">
        <f>ROUND(E37*P37,2)</f>
        <v>0</v>
      </c>
      <c r="R37" s="178" t="s">
        <v>114</v>
      </c>
      <c r="S37" s="178" t="s">
        <v>236</v>
      </c>
      <c r="T37" s="179" t="s">
        <v>236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274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63" t="s">
        <v>280</v>
      </c>
      <c r="D38" s="264"/>
      <c r="E38" s="264"/>
      <c r="F38" s="264"/>
      <c r="G38" s="264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12</v>
      </c>
      <c r="B39" s="189" t="s">
        <v>281</v>
      </c>
      <c r="C39" s="195" t="s">
        <v>282</v>
      </c>
      <c r="D39" s="190" t="s">
        <v>248</v>
      </c>
      <c r="E39" s="191">
        <v>280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0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114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274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13</v>
      </c>
      <c r="B40" s="174" t="s">
        <v>283</v>
      </c>
      <c r="C40" s="182" t="s">
        <v>284</v>
      </c>
      <c r="D40" s="175" t="s">
        <v>248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114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274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3" t="s">
        <v>285</v>
      </c>
      <c r="D41" s="264"/>
      <c r="E41" s="264"/>
      <c r="F41" s="264"/>
      <c r="G41" s="264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14</v>
      </c>
      <c r="B42" s="174" t="s">
        <v>286</v>
      </c>
      <c r="C42" s="182" t="s">
        <v>287</v>
      </c>
      <c r="D42" s="175" t="s">
        <v>248</v>
      </c>
      <c r="E42" s="176">
        <v>60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2.5000000000000001E-4</v>
      </c>
      <c r="O42" s="176">
        <f>ROUND(E42*N42,2)</f>
        <v>0.02</v>
      </c>
      <c r="P42" s="176">
        <v>0</v>
      </c>
      <c r="Q42" s="176">
        <f>ROUND(E42*P42,2)</f>
        <v>0</v>
      </c>
      <c r="R42" s="178" t="s">
        <v>114</v>
      </c>
      <c r="S42" s="178" t="s">
        <v>236</v>
      </c>
      <c r="T42" s="179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274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63" t="s">
        <v>288</v>
      </c>
      <c r="D43" s="264"/>
      <c r="E43" s="264"/>
      <c r="F43" s="264"/>
      <c r="G43" s="264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88">
        <v>15</v>
      </c>
      <c r="B44" s="189" t="s">
        <v>289</v>
      </c>
      <c r="C44" s="195" t="s">
        <v>290</v>
      </c>
      <c r="D44" s="190" t="s">
        <v>248</v>
      </c>
      <c r="E44" s="191">
        <v>120</v>
      </c>
      <c r="F44" s="192"/>
      <c r="G44" s="193">
        <f>ROUND(E44*F44,2)</f>
        <v>0</v>
      </c>
      <c r="H44" s="192"/>
      <c r="I44" s="193">
        <f>ROUND(E44*H44,2)</f>
        <v>0</v>
      </c>
      <c r="J44" s="192"/>
      <c r="K44" s="193">
        <f>ROUND(E44*J44,2)</f>
        <v>0</v>
      </c>
      <c r="L44" s="193">
        <v>21</v>
      </c>
      <c r="M44" s="193">
        <f>G44*(1+L44/100)</f>
        <v>0</v>
      </c>
      <c r="N44" s="191">
        <v>1.1E-4</v>
      </c>
      <c r="O44" s="191">
        <f>ROUND(E44*N44,2)</f>
        <v>0.01</v>
      </c>
      <c r="P44" s="191">
        <v>0</v>
      </c>
      <c r="Q44" s="191">
        <f>ROUND(E44*P44,2)</f>
        <v>0</v>
      </c>
      <c r="R44" s="193" t="s">
        <v>114</v>
      </c>
      <c r="S44" s="193" t="s">
        <v>236</v>
      </c>
      <c r="T44" s="194" t="s">
        <v>236</v>
      </c>
      <c r="U44" s="158">
        <v>0</v>
      </c>
      <c r="V44" s="158">
        <f>ROUND(E44*U44,2)</f>
        <v>0</v>
      </c>
      <c r="W44" s="158"/>
      <c r="X44" s="158" t="s">
        <v>161</v>
      </c>
      <c r="Y44" s="158" t="s">
        <v>162</v>
      </c>
      <c r="Z44" s="147"/>
      <c r="AA44" s="147"/>
      <c r="AB44" s="147"/>
      <c r="AC44" s="147"/>
      <c r="AD44" s="147"/>
      <c r="AE44" s="147"/>
      <c r="AF44" s="147"/>
      <c r="AG44" s="147" t="s">
        <v>274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88">
        <v>16</v>
      </c>
      <c r="B45" s="189" t="s">
        <v>291</v>
      </c>
      <c r="C45" s="195" t="s">
        <v>292</v>
      </c>
      <c r="D45" s="190" t="s">
        <v>248</v>
      </c>
      <c r="E45" s="191">
        <v>80</v>
      </c>
      <c r="F45" s="192"/>
      <c r="G45" s="193">
        <f>ROUND(E45*F45,2)</f>
        <v>0</v>
      </c>
      <c r="H45" s="192"/>
      <c r="I45" s="193">
        <f>ROUND(E45*H45,2)</f>
        <v>0</v>
      </c>
      <c r="J45" s="192"/>
      <c r="K45" s="193">
        <f>ROUND(E45*J45,2)</f>
        <v>0</v>
      </c>
      <c r="L45" s="193">
        <v>21</v>
      </c>
      <c r="M45" s="193">
        <f>G45*(1+L45/100)</f>
        <v>0</v>
      </c>
      <c r="N45" s="191">
        <v>1.1E-4</v>
      </c>
      <c r="O45" s="191">
        <f>ROUND(E45*N45,2)</f>
        <v>0.01</v>
      </c>
      <c r="P45" s="191">
        <v>0</v>
      </c>
      <c r="Q45" s="191">
        <f>ROUND(E45*P45,2)</f>
        <v>0</v>
      </c>
      <c r="R45" s="193" t="s">
        <v>114</v>
      </c>
      <c r="S45" s="193" t="s">
        <v>236</v>
      </c>
      <c r="T45" s="194" t="s">
        <v>236</v>
      </c>
      <c r="U45" s="158">
        <v>0</v>
      </c>
      <c r="V45" s="158">
        <f>ROUND(E45*U45,2)</f>
        <v>0</v>
      </c>
      <c r="W45" s="158"/>
      <c r="X45" s="158" t="s">
        <v>161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274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88">
        <v>17</v>
      </c>
      <c r="B46" s="189" t="s">
        <v>293</v>
      </c>
      <c r="C46" s="195" t="s">
        <v>294</v>
      </c>
      <c r="D46" s="190" t="s">
        <v>248</v>
      </c>
      <c r="E46" s="191">
        <v>40</v>
      </c>
      <c r="F46" s="192"/>
      <c r="G46" s="193">
        <f>ROUND(E46*F46,2)</f>
        <v>0</v>
      </c>
      <c r="H46" s="192"/>
      <c r="I46" s="193">
        <f>ROUND(E46*H46,2)</f>
        <v>0</v>
      </c>
      <c r="J46" s="192"/>
      <c r="K46" s="193">
        <f>ROUND(E46*J46,2)</f>
        <v>0</v>
      </c>
      <c r="L46" s="193">
        <v>21</v>
      </c>
      <c r="M46" s="193">
        <f>G46*(1+L46/100)</f>
        <v>0</v>
      </c>
      <c r="N46" s="191">
        <v>1.1E-4</v>
      </c>
      <c r="O46" s="191">
        <f>ROUND(E46*N46,2)</f>
        <v>0</v>
      </c>
      <c r="P46" s="191">
        <v>0</v>
      </c>
      <c r="Q46" s="191">
        <f>ROUND(E46*P46,2)</f>
        <v>0</v>
      </c>
      <c r="R46" s="193" t="s">
        <v>114</v>
      </c>
      <c r="S46" s="193" t="s">
        <v>236</v>
      </c>
      <c r="T46" s="194" t="s">
        <v>236</v>
      </c>
      <c r="U46" s="158">
        <v>0</v>
      </c>
      <c r="V46" s="158">
        <f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18</v>
      </c>
      <c r="B47" s="174" t="s">
        <v>295</v>
      </c>
      <c r="C47" s="182" t="s">
        <v>296</v>
      </c>
      <c r="D47" s="175" t="s">
        <v>248</v>
      </c>
      <c r="E47" s="176">
        <v>100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9.0000000000000006E-5</v>
      </c>
      <c r="O47" s="176">
        <f>ROUND(E47*N47,2)</f>
        <v>0.01</v>
      </c>
      <c r="P47" s="176">
        <v>0</v>
      </c>
      <c r="Q47" s="176">
        <f>ROUND(E47*P47,2)</f>
        <v>0</v>
      </c>
      <c r="R47" s="178" t="s">
        <v>114</v>
      </c>
      <c r="S47" s="178" t="s">
        <v>236</v>
      </c>
      <c r="T47" s="179" t="s">
        <v>236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274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63" t="s">
        <v>297</v>
      </c>
      <c r="D48" s="264"/>
      <c r="E48" s="264"/>
      <c r="F48" s="264"/>
      <c r="G48" s="264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19</v>
      </c>
      <c r="B49" s="174" t="s">
        <v>298</v>
      </c>
      <c r="C49" s="182" t="s">
        <v>299</v>
      </c>
      <c r="D49" s="175" t="s">
        <v>248</v>
      </c>
      <c r="E49" s="176">
        <v>80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6.0000000000000002E-5</v>
      </c>
      <c r="O49" s="176">
        <f>ROUND(E49*N49,2)</f>
        <v>0</v>
      </c>
      <c r="P49" s="176">
        <v>0</v>
      </c>
      <c r="Q49" s="176">
        <f>ROUND(E49*P49,2)</f>
        <v>0</v>
      </c>
      <c r="R49" s="178" t="s">
        <v>114</v>
      </c>
      <c r="S49" s="178" t="s">
        <v>236</v>
      </c>
      <c r="T49" s="179" t="s">
        <v>236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63" t="s">
        <v>300</v>
      </c>
      <c r="D50" s="264"/>
      <c r="E50" s="264"/>
      <c r="F50" s="264"/>
      <c r="G50" s="264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20</v>
      </c>
      <c r="B51" s="174" t="s">
        <v>301</v>
      </c>
      <c r="C51" s="182" t="s">
        <v>302</v>
      </c>
      <c r="D51" s="175" t="s">
        <v>248</v>
      </c>
      <c r="E51" s="176">
        <v>60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0</v>
      </c>
      <c r="O51" s="176">
        <f>ROUND(E51*N51,2)</f>
        <v>0</v>
      </c>
      <c r="P51" s="176">
        <v>0</v>
      </c>
      <c r="Q51" s="176">
        <f>ROUND(E51*P51,2)</f>
        <v>0</v>
      </c>
      <c r="R51" s="178" t="s">
        <v>114</v>
      </c>
      <c r="S51" s="178" t="s">
        <v>236</v>
      </c>
      <c r="T51" s="179" t="s">
        <v>250</v>
      </c>
      <c r="U51" s="158">
        <v>0.34</v>
      </c>
      <c r="V51" s="158">
        <f>ROUND(E51*U51,2)</f>
        <v>20.399999999999999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303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63" t="s">
        <v>304</v>
      </c>
      <c r="D52" s="264"/>
      <c r="E52" s="264"/>
      <c r="F52" s="264"/>
      <c r="G52" s="264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21</v>
      </c>
      <c r="B53" s="174" t="s">
        <v>305</v>
      </c>
      <c r="C53" s="182" t="s">
        <v>306</v>
      </c>
      <c r="D53" s="175" t="s">
        <v>248</v>
      </c>
      <c r="E53" s="176">
        <v>80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 t="s">
        <v>114</v>
      </c>
      <c r="S53" s="178" t="s">
        <v>236</v>
      </c>
      <c r="T53" s="179" t="s">
        <v>250</v>
      </c>
      <c r="U53" s="158">
        <v>0.40500000000000003</v>
      </c>
      <c r="V53" s="158">
        <f>ROUND(E53*U53,2)</f>
        <v>32.4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303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63" t="s">
        <v>304</v>
      </c>
      <c r="D54" s="264"/>
      <c r="E54" s="264"/>
      <c r="F54" s="264"/>
      <c r="G54" s="264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22</v>
      </c>
      <c r="B55" s="174" t="s">
        <v>307</v>
      </c>
      <c r="C55" s="182" t="s">
        <v>308</v>
      </c>
      <c r="D55" s="175" t="s">
        <v>248</v>
      </c>
      <c r="E55" s="176">
        <v>30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0</v>
      </c>
      <c r="O55" s="176">
        <f>ROUND(E55*N55,2)</f>
        <v>0</v>
      </c>
      <c r="P55" s="176">
        <v>0</v>
      </c>
      <c r="Q55" s="176">
        <f>ROUND(E55*P55,2)</f>
        <v>0</v>
      </c>
      <c r="R55" s="178" t="s">
        <v>114</v>
      </c>
      <c r="S55" s="178" t="s">
        <v>236</v>
      </c>
      <c r="T55" s="179" t="s">
        <v>250</v>
      </c>
      <c r="U55" s="158">
        <v>0.35</v>
      </c>
      <c r="V55" s="158">
        <f>ROUND(E55*U55,2)</f>
        <v>10.5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3" t="s">
        <v>304</v>
      </c>
      <c r="D56" s="264"/>
      <c r="E56" s="264"/>
      <c r="F56" s="264"/>
      <c r="G56" s="264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23</v>
      </c>
      <c r="B57" s="174" t="s">
        <v>309</v>
      </c>
      <c r="C57" s="182" t="s">
        <v>310</v>
      </c>
      <c r="D57" s="175" t="s">
        <v>234</v>
      </c>
      <c r="E57" s="176">
        <v>160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6.0000000000000002E-5</v>
      </c>
      <c r="O57" s="176">
        <f>ROUND(E57*N57,2)</f>
        <v>0.01</v>
      </c>
      <c r="P57" s="176">
        <v>0</v>
      </c>
      <c r="Q57" s="176">
        <f>ROUND(E57*P57,2)</f>
        <v>0</v>
      </c>
      <c r="R57" s="178" t="s">
        <v>114</v>
      </c>
      <c r="S57" s="178" t="s">
        <v>236</v>
      </c>
      <c r="T57" s="179" t="s">
        <v>236</v>
      </c>
      <c r="U57" s="158">
        <v>0</v>
      </c>
      <c r="V57" s="158">
        <f>ROUND(E57*U57,2)</f>
        <v>0</v>
      </c>
      <c r="W57" s="158"/>
      <c r="X57" s="158" t="s">
        <v>161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274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63" t="s">
        <v>311</v>
      </c>
      <c r="D58" s="264"/>
      <c r="E58" s="264"/>
      <c r="F58" s="264"/>
      <c r="G58" s="264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24</v>
      </c>
      <c r="B59" s="174" t="s">
        <v>312</v>
      </c>
      <c r="C59" s="182" t="s">
        <v>313</v>
      </c>
      <c r="D59" s="175" t="s">
        <v>234</v>
      </c>
      <c r="E59" s="176">
        <v>80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2.7999999999999998E-4</v>
      </c>
      <c r="O59" s="176">
        <f>ROUND(E59*N59,2)</f>
        <v>0.02</v>
      </c>
      <c r="P59" s="176">
        <v>0</v>
      </c>
      <c r="Q59" s="176">
        <f>ROUND(E59*P59,2)</f>
        <v>0</v>
      </c>
      <c r="R59" s="178" t="s">
        <v>114</v>
      </c>
      <c r="S59" s="178" t="s">
        <v>236</v>
      </c>
      <c r="T59" s="179" t="s">
        <v>236</v>
      </c>
      <c r="U59" s="158">
        <v>0</v>
      </c>
      <c r="V59" s="158">
        <f>ROUND(E59*U59,2)</f>
        <v>0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274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63" t="s">
        <v>314</v>
      </c>
      <c r="D60" s="264"/>
      <c r="E60" s="264"/>
      <c r="F60" s="264"/>
      <c r="G60" s="264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88">
        <v>25</v>
      </c>
      <c r="B61" s="189" t="s">
        <v>315</v>
      </c>
      <c r="C61" s="195" t="s">
        <v>316</v>
      </c>
      <c r="D61" s="190" t="s">
        <v>234</v>
      </c>
      <c r="E61" s="191">
        <v>250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2.3000000000000001E-4</v>
      </c>
      <c r="O61" s="191">
        <f>ROUND(E61*N61,2)</f>
        <v>0.06</v>
      </c>
      <c r="P61" s="191">
        <v>0</v>
      </c>
      <c r="Q61" s="191">
        <f>ROUND(E61*P61,2)</f>
        <v>0</v>
      </c>
      <c r="R61" s="193"/>
      <c r="S61" s="193" t="s">
        <v>317</v>
      </c>
      <c r="T61" s="194" t="s">
        <v>317</v>
      </c>
      <c r="U61" s="158">
        <v>0</v>
      </c>
      <c r="V61" s="158">
        <f>ROUND(E61*U61,2)</f>
        <v>0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274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88">
        <v>26</v>
      </c>
      <c r="B62" s="189" t="s">
        <v>318</v>
      </c>
      <c r="C62" s="195" t="s">
        <v>319</v>
      </c>
      <c r="D62" s="190" t="s">
        <v>234</v>
      </c>
      <c r="E62" s="191">
        <v>500</v>
      </c>
      <c r="F62" s="192"/>
      <c r="G62" s="193">
        <f>ROUND(E62*F62,2)</f>
        <v>0</v>
      </c>
      <c r="H62" s="192"/>
      <c r="I62" s="193">
        <f>ROUND(E62*H62,2)</f>
        <v>0</v>
      </c>
      <c r="J62" s="192"/>
      <c r="K62" s="193">
        <f>ROUND(E62*J62,2)</f>
        <v>0</v>
      </c>
      <c r="L62" s="193">
        <v>21</v>
      </c>
      <c r="M62" s="193">
        <f>G62*(1+L62/100)</f>
        <v>0</v>
      </c>
      <c r="N62" s="191">
        <v>1.6000000000000001E-4</v>
      </c>
      <c r="O62" s="191">
        <f>ROUND(E62*N62,2)</f>
        <v>0.08</v>
      </c>
      <c r="P62" s="191">
        <v>0</v>
      </c>
      <c r="Q62" s="191">
        <f>ROUND(E62*P62,2)</f>
        <v>0</v>
      </c>
      <c r="R62" s="193" t="s">
        <v>114</v>
      </c>
      <c r="S62" s="193" t="s">
        <v>236</v>
      </c>
      <c r="T62" s="194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274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27</v>
      </c>
      <c r="B63" s="174" t="s">
        <v>320</v>
      </c>
      <c r="C63" s="182" t="s">
        <v>321</v>
      </c>
      <c r="D63" s="175" t="s">
        <v>234</v>
      </c>
      <c r="E63" s="176">
        <v>150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3.2000000000000003E-4</v>
      </c>
      <c r="O63" s="176">
        <f>ROUND(E63*N63,2)</f>
        <v>0.05</v>
      </c>
      <c r="P63" s="176">
        <v>0</v>
      </c>
      <c r="Q63" s="176">
        <f>ROUND(E63*P63,2)</f>
        <v>0</v>
      </c>
      <c r="R63" s="178" t="s">
        <v>114</v>
      </c>
      <c r="S63" s="178" t="s">
        <v>236</v>
      </c>
      <c r="T63" s="179" t="s">
        <v>236</v>
      </c>
      <c r="U63" s="158">
        <v>7.2459999999999997E-2</v>
      </c>
      <c r="V63" s="158">
        <f>ROUND(E63*U63,2)</f>
        <v>10.87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274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3" t="s">
        <v>322</v>
      </c>
      <c r="D64" s="264"/>
      <c r="E64" s="264"/>
      <c r="F64" s="264"/>
      <c r="G64" s="264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28</v>
      </c>
      <c r="B65" s="174" t="s">
        <v>323</v>
      </c>
      <c r="C65" s="182" t="s">
        <v>324</v>
      </c>
      <c r="D65" s="175" t="s">
        <v>234</v>
      </c>
      <c r="E65" s="176">
        <v>200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4.2999999999999999E-4</v>
      </c>
      <c r="O65" s="176">
        <f>ROUND(E65*N65,2)</f>
        <v>0.09</v>
      </c>
      <c r="P65" s="176">
        <v>0</v>
      </c>
      <c r="Q65" s="176">
        <f>ROUND(E65*P65,2)</f>
        <v>0</v>
      </c>
      <c r="R65" s="178" t="s">
        <v>114</v>
      </c>
      <c r="S65" s="178" t="s">
        <v>236</v>
      </c>
      <c r="T65" s="179" t="s">
        <v>236</v>
      </c>
      <c r="U65" s="158">
        <v>0</v>
      </c>
      <c r="V65" s="158">
        <f>ROUND(E65*U65,2)</f>
        <v>0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274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63" t="s">
        <v>325</v>
      </c>
      <c r="D66" s="264"/>
      <c r="E66" s="264"/>
      <c r="F66" s="264"/>
      <c r="G66" s="264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29</v>
      </c>
      <c r="B67" s="189" t="s">
        <v>326</v>
      </c>
      <c r="C67" s="195" t="s">
        <v>327</v>
      </c>
      <c r="D67" s="190" t="s">
        <v>234</v>
      </c>
      <c r="E67" s="191">
        <v>300</v>
      </c>
      <c r="F67" s="192"/>
      <c r="G67" s="193">
        <f>ROUND(E67*F67,2)</f>
        <v>0</v>
      </c>
      <c r="H67" s="192"/>
      <c r="I67" s="193">
        <f>ROUND(E67*H67,2)</f>
        <v>0</v>
      </c>
      <c r="J67" s="192"/>
      <c r="K67" s="193">
        <f>ROUND(E67*J67,2)</f>
        <v>0</v>
      </c>
      <c r="L67" s="193">
        <v>21</v>
      </c>
      <c r="M67" s="193">
        <f>G67*(1+L67/100)</f>
        <v>0</v>
      </c>
      <c r="N67" s="191">
        <v>0</v>
      </c>
      <c r="O67" s="191">
        <f>ROUND(E67*N67,2)</f>
        <v>0</v>
      </c>
      <c r="P67" s="191">
        <v>5.0000000000000001E-4</v>
      </c>
      <c r="Q67" s="191">
        <f>ROUND(E67*P67,2)</f>
        <v>0.15</v>
      </c>
      <c r="R67" s="193"/>
      <c r="S67" s="193" t="s">
        <v>159</v>
      </c>
      <c r="T67" s="194" t="s">
        <v>160</v>
      </c>
      <c r="U67" s="158">
        <v>0.09</v>
      </c>
      <c r="V67" s="158">
        <f>ROUND(E67*U67,2)</f>
        <v>27</v>
      </c>
      <c r="W67" s="158"/>
      <c r="X67" s="158" t="s">
        <v>161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303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30</v>
      </c>
      <c r="B68" s="174" t="s">
        <v>328</v>
      </c>
      <c r="C68" s="182" t="s">
        <v>329</v>
      </c>
      <c r="D68" s="175" t="s">
        <v>248</v>
      </c>
      <c r="E68" s="176">
        <v>140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9.0000000000000006E-5</v>
      </c>
      <c r="O68" s="176">
        <f>ROUND(E68*N68,2)</f>
        <v>0.01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274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63" t="s">
        <v>330</v>
      </c>
      <c r="D69" s="264"/>
      <c r="E69" s="264"/>
      <c r="F69" s="264"/>
      <c r="G69" s="264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31</v>
      </c>
      <c r="B70" s="174" t="s">
        <v>331</v>
      </c>
      <c r="C70" s="182" t="s">
        <v>332</v>
      </c>
      <c r="D70" s="175" t="s">
        <v>248</v>
      </c>
      <c r="E70" s="176">
        <v>120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159</v>
      </c>
      <c r="T70" s="179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274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63" t="s">
        <v>333</v>
      </c>
      <c r="D71" s="264"/>
      <c r="E71" s="264"/>
      <c r="F71" s="264"/>
      <c r="G71" s="264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88">
        <v>32</v>
      </c>
      <c r="B72" s="189" t="s">
        <v>334</v>
      </c>
      <c r="C72" s="195" t="s">
        <v>335</v>
      </c>
      <c r="D72" s="190" t="s">
        <v>248</v>
      </c>
      <c r="E72" s="191">
        <v>60</v>
      </c>
      <c r="F72" s="192"/>
      <c r="G72" s="193">
        <f>ROUND(E72*F72,2)</f>
        <v>0</v>
      </c>
      <c r="H72" s="192"/>
      <c r="I72" s="193">
        <f>ROUND(E72*H72,2)</f>
        <v>0</v>
      </c>
      <c r="J72" s="192"/>
      <c r="K72" s="193">
        <f>ROUND(E72*J72,2)</f>
        <v>0</v>
      </c>
      <c r="L72" s="193">
        <v>21</v>
      </c>
      <c r="M72" s="193">
        <f>G72*(1+L72/100)</f>
        <v>0</v>
      </c>
      <c r="N72" s="191">
        <v>0</v>
      </c>
      <c r="O72" s="191">
        <f>ROUND(E72*N72,2)</f>
        <v>0</v>
      </c>
      <c r="P72" s="191">
        <v>0</v>
      </c>
      <c r="Q72" s="191">
        <f>ROUND(E72*P72,2)</f>
        <v>0</v>
      </c>
      <c r="R72" s="193"/>
      <c r="S72" s="193" t="s">
        <v>159</v>
      </c>
      <c r="T72" s="194" t="s">
        <v>160</v>
      </c>
      <c r="U72" s="158">
        <v>0</v>
      </c>
      <c r="V72" s="158">
        <f>ROUND(E72*U72,2)</f>
        <v>0</v>
      </c>
      <c r="W72" s="158"/>
      <c r="X72" s="158" t="s">
        <v>161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274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33</v>
      </c>
      <c r="B73" s="174" t="s">
        <v>336</v>
      </c>
      <c r="C73" s="182" t="s">
        <v>337</v>
      </c>
      <c r="D73" s="175" t="s">
        <v>248</v>
      </c>
      <c r="E73" s="176">
        <v>250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5.0000000000000001E-4</v>
      </c>
      <c r="Q73" s="176">
        <f>ROUND(E73*P73,2)</f>
        <v>0.13</v>
      </c>
      <c r="R73" s="178"/>
      <c r="S73" s="178" t="s">
        <v>159</v>
      </c>
      <c r="T73" s="179" t="s">
        <v>160</v>
      </c>
      <c r="U73" s="158">
        <v>0</v>
      </c>
      <c r="V73" s="158">
        <f>ROUND(E73*U73,2)</f>
        <v>0</v>
      </c>
      <c r="W73" s="158"/>
      <c r="X73" s="158" t="s">
        <v>161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274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63" t="s">
        <v>338</v>
      </c>
      <c r="D74" s="264"/>
      <c r="E74" s="264"/>
      <c r="F74" s="264"/>
      <c r="G74" s="264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3">
        <v>34</v>
      </c>
      <c r="B75" s="174" t="s">
        <v>339</v>
      </c>
      <c r="C75" s="182" t="s">
        <v>340</v>
      </c>
      <c r="D75" s="175" t="s">
        <v>248</v>
      </c>
      <c r="E75" s="176">
        <v>30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0</v>
      </c>
      <c r="Q75" s="176">
        <f>ROUND(E75*P75,2)</f>
        <v>0</v>
      </c>
      <c r="R75" s="178"/>
      <c r="S75" s="178" t="s">
        <v>159</v>
      </c>
      <c r="T75" s="179" t="s">
        <v>160</v>
      </c>
      <c r="U75" s="158">
        <v>0</v>
      </c>
      <c r="V75" s="158">
        <f>ROUND(E75*U75,2)</f>
        <v>0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274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263" t="s">
        <v>341</v>
      </c>
      <c r="D76" s="264"/>
      <c r="E76" s="264"/>
      <c r="F76" s="264"/>
      <c r="G76" s="264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165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35</v>
      </c>
      <c r="B77" s="174" t="s">
        <v>342</v>
      </c>
      <c r="C77" s="182" t="s">
        <v>343</v>
      </c>
      <c r="D77" s="175" t="s">
        <v>248</v>
      </c>
      <c r="E77" s="176">
        <v>30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0</v>
      </c>
      <c r="Q77" s="176">
        <f>ROUND(E77*P77,2)</f>
        <v>0</v>
      </c>
      <c r="R77" s="178"/>
      <c r="S77" s="178" t="s">
        <v>159</v>
      </c>
      <c r="T77" s="179" t="s">
        <v>160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274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63" t="s">
        <v>344</v>
      </c>
      <c r="D78" s="264"/>
      <c r="E78" s="264"/>
      <c r="F78" s="264"/>
      <c r="G78" s="264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3">
        <v>36</v>
      </c>
      <c r="B79" s="174" t="s">
        <v>345</v>
      </c>
      <c r="C79" s="182" t="s">
        <v>346</v>
      </c>
      <c r="D79" s="175" t="s">
        <v>248</v>
      </c>
      <c r="E79" s="176">
        <v>40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9.0000000000000006E-5</v>
      </c>
      <c r="O79" s="176">
        <f>ROUND(E79*N79,2)</f>
        <v>0</v>
      </c>
      <c r="P79" s="176">
        <v>0</v>
      </c>
      <c r="Q79" s="176">
        <f>ROUND(E79*P79,2)</f>
        <v>0</v>
      </c>
      <c r="R79" s="178"/>
      <c r="S79" s="178" t="s">
        <v>159</v>
      </c>
      <c r="T79" s="179" t="s">
        <v>160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274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63" t="s">
        <v>347</v>
      </c>
      <c r="D80" s="264"/>
      <c r="E80" s="264"/>
      <c r="F80" s="264"/>
      <c r="G80" s="264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88">
        <v>37</v>
      </c>
      <c r="B81" s="189" t="s">
        <v>348</v>
      </c>
      <c r="C81" s="195" t="s">
        <v>349</v>
      </c>
      <c r="D81" s="190" t="s">
        <v>248</v>
      </c>
      <c r="E81" s="191">
        <v>140</v>
      </c>
      <c r="F81" s="192"/>
      <c r="G81" s="193">
        <f>ROUND(E81*F81,2)</f>
        <v>0</v>
      </c>
      <c r="H81" s="192"/>
      <c r="I81" s="193">
        <f>ROUND(E81*H81,2)</f>
        <v>0</v>
      </c>
      <c r="J81" s="192"/>
      <c r="K81" s="193">
        <f>ROUND(E81*J81,2)</f>
        <v>0</v>
      </c>
      <c r="L81" s="193">
        <v>21</v>
      </c>
      <c r="M81" s="193">
        <f>G81*(1+L81/100)</f>
        <v>0</v>
      </c>
      <c r="N81" s="191">
        <v>0</v>
      </c>
      <c r="O81" s="191">
        <f>ROUND(E81*N81,2)</f>
        <v>0</v>
      </c>
      <c r="P81" s="191">
        <v>5.0000000000000001E-4</v>
      </c>
      <c r="Q81" s="191">
        <f>ROUND(E81*P81,2)</f>
        <v>7.0000000000000007E-2</v>
      </c>
      <c r="R81" s="193"/>
      <c r="S81" s="193" t="s">
        <v>159</v>
      </c>
      <c r="T81" s="194" t="s">
        <v>160</v>
      </c>
      <c r="U81" s="158">
        <v>0</v>
      </c>
      <c r="V81" s="158">
        <f>ROUND(E81*U81,2)</f>
        <v>0</v>
      </c>
      <c r="W81" s="158"/>
      <c r="X81" s="158" t="s">
        <v>161</v>
      </c>
      <c r="Y81" s="158" t="s">
        <v>162</v>
      </c>
      <c r="Z81" s="147"/>
      <c r="AA81" s="147"/>
      <c r="AB81" s="147"/>
      <c r="AC81" s="147"/>
      <c r="AD81" s="147"/>
      <c r="AE81" s="147"/>
      <c r="AF81" s="147"/>
      <c r="AG81" s="147" t="s">
        <v>274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3">
        <v>38</v>
      </c>
      <c r="B82" s="174" t="s">
        <v>350</v>
      </c>
      <c r="C82" s="182" t="s">
        <v>351</v>
      </c>
      <c r="D82" s="175" t="s">
        <v>248</v>
      </c>
      <c r="E82" s="176">
        <v>100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159</v>
      </c>
      <c r="T82" s="179" t="s">
        <v>160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274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63" t="s">
        <v>352</v>
      </c>
      <c r="D83" s="264"/>
      <c r="E83" s="264"/>
      <c r="F83" s="264"/>
      <c r="G83" s="264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88">
        <v>39</v>
      </c>
      <c r="B84" s="189" t="s">
        <v>353</v>
      </c>
      <c r="C84" s="195" t="s">
        <v>354</v>
      </c>
      <c r="D84" s="190" t="s">
        <v>248</v>
      </c>
      <c r="E84" s="191">
        <v>160</v>
      </c>
      <c r="F84" s="192"/>
      <c r="G84" s="193">
        <f>ROUND(E84*F84,2)</f>
        <v>0</v>
      </c>
      <c r="H84" s="192"/>
      <c r="I84" s="193">
        <f>ROUND(E84*H84,2)</f>
        <v>0</v>
      </c>
      <c r="J84" s="192"/>
      <c r="K84" s="193">
        <f>ROUND(E84*J84,2)</f>
        <v>0</v>
      </c>
      <c r="L84" s="193">
        <v>21</v>
      </c>
      <c r="M84" s="193">
        <f>G84*(1+L84/100)</f>
        <v>0</v>
      </c>
      <c r="N84" s="191">
        <v>0</v>
      </c>
      <c r="O84" s="191">
        <f>ROUND(E84*N84,2)</f>
        <v>0</v>
      </c>
      <c r="P84" s="191">
        <v>3.0000000000000001E-3</v>
      </c>
      <c r="Q84" s="191">
        <f>ROUND(E84*P84,2)</f>
        <v>0.48</v>
      </c>
      <c r="R84" s="193"/>
      <c r="S84" s="193" t="s">
        <v>159</v>
      </c>
      <c r="T84" s="194" t="s">
        <v>160</v>
      </c>
      <c r="U84" s="158">
        <v>0</v>
      </c>
      <c r="V84" s="158">
        <f>ROUND(E84*U84,2)</f>
        <v>0</v>
      </c>
      <c r="W84" s="158"/>
      <c r="X84" s="158" t="s">
        <v>161</v>
      </c>
      <c r="Y84" s="158" t="s">
        <v>162</v>
      </c>
      <c r="Z84" s="147"/>
      <c r="AA84" s="147"/>
      <c r="AB84" s="147"/>
      <c r="AC84" s="147"/>
      <c r="AD84" s="147"/>
      <c r="AE84" s="147"/>
      <c r="AF84" s="147"/>
      <c r="AG84" s="147" t="s">
        <v>274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88">
        <v>40</v>
      </c>
      <c r="B85" s="189" t="s">
        <v>355</v>
      </c>
      <c r="C85" s="195" t="s">
        <v>356</v>
      </c>
      <c r="D85" s="190" t="s">
        <v>248</v>
      </c>
      <c r="E85" s="191">
        <v>240</v>
      </c>
      <c r="F85" s="192"/>
      <c r="G85" s="193">
        <f>ROUND(E85*F85,2)</f>
        <v>0</v>
      </c>
      <c r="H85" s="192"/>
      <c r="I85" s="193">
        <f>ROUND(E85*H85,2)</f>
        <v>0</v>
      </c>
      <c r="J85" s="192"/>
      <c r="K85" s="193">
        <f>ROUND(E85*J85,2)</f>
        <v>0</v>
      </c>
      <c r="L85" s="193">
        <v>21</v>
      </c>
      <c r="M85" s="193">
        <f>G85*(1+L85/100)</f>
        <v>0</v>
      </c>
      <c r="N85" s="191">
        <v>0</v>
      </c>
      <c r="O85" s="191">
        <f>ROUND(E85*N85,2)</f>
        <v>0</v>
      </c>
      <c r="P85" s="191">
        <v>0</v>
      </c>
      <c r="Q85" s="191">
        <f>ROUND(E85*P85,2)</f>
        <v>0</v>
      </c>
      <c r="R85" s="193"/>
      <c r="S85" s="193" t="s">
        <v>159</v>
      </c>
      <c r="T85" s="194" t="s">
        <v>160</v>
      </c>
      <c r="U85" s="158">
        <v>0</v>
      </c>
      <c r="V85" s="158">
        <f>ROUND(E85*U85,2)</f>
        <v>0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274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3">
        <v>41</v>
      </c>
      <c r="B86" s="174" t="s">
        <v>357</v>
      </c>
      <c r="C86" s="182" t="s">
        <v>358</v>
      </c>
      <c r="D86" s="175" t="s">
        <v>248</v>
      </c>
      <c r="E86" s="176">
        <v>120</v>
      </c>
      <c r="F86" s="177"/>
      <c r="G86" s="178">
        <f>ROUND(E86*F86,2)</f>
        <v>0</v>
      </c>
      <c r="H86" s="177"/>
      <c r="I86" s="178">
        <f>ROUND(E86*H86,2)</f>
        <v>0</v>
      </c>
      <c r="J86" s="177"/>
      <c r="K86" s="178">
        <f>ROUND(E86*J86,2)</f>
        <v>0</v>
      </c>
      <c r="L86" s="178">
        <v>21</v>
      </c>
      <c r="M86" s="178">
        <f>G86*(1+L86/100)</f>
        <v>0</v>
      </c>
      <c r="N86" s="176">
        <v>2.5000000000000001E-4</v>
      </c>
      <c r="O86" s="176">
        <f>ROUND(E86*N86,2)</f>
        <v>0.03</v>
      </c>
      <c r="P86" s="176">
        <v>0</v>
      </c>
      <c r="Q86" s="176">
        <f>ROUND(E86*P86,2)</f>
        <v>0</v>
      </c>
      <c r="R86" s="178"/>
      <c r="S86" s="178" t="s">
        <v>159</v>
      </c>
      <c r="T86" s="179" t="s">
        <v>160</v>
      </c>
      <c r="U86" s="158">
        <v>0</v>
      </c>
      <c r="V86" s="158">
        <f>ROUND(E86*U86,2)</f>
        <v>0</v>
      </c>
      <c r="W86" s="158"/>
      <c r="X86" s="158" t="s">
        <v>161</v>
      </c>
      <c r="Y86" s="158" t="s">
        <v>162</v>
      </c>
      <c r="Z86" s="147"/>
      <c r="AA86" s="147"/>
      <c r="AB86" s="147"/>
      <c r="AC86" s="147"/>
      <c r="AD86" s="147"/>
      <c r="AE86" s="147"/>
      <c r="AF86" s="147"/>
      <c r="AG86" s="147" t="s">
        <v>274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63" t="s">
        <v>311</v>
      </c>
      <c r="D87" s="264"/>
      <c r="E87" s="264"/>
      <c r="F87" s="264"/>
      <c r="G87" s="264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3">
        <v>42</v>
      </c>
      <c r="B88" s="174" t="s">
        <v>359</v>
      </c>
      <c r="C88" s="182" t="s">
        <v>360</v>
      </c>
      <c r="D88" s="175" t="s">
        <v>248</v>
      </c>
      <c r="E88" s="176">
        <v>30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0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159</v>
      </c>
      <c r="T88" s="179" t="s">
        <v>160</v>
      </c>
      <c r="U88" s="158">
        <v>0</v>
      </c>
      <c r="V88" s="158">
        <f>ROUND(E88*U88,2)</f>
        <v>0</v>
      </c>
      <c r="W88" s="158"/>
      <c r="X88" s="158" t="s">
        <v>161</v>
      </c>
      <c r="Y88" s="158" t="s">
        <v>162</v>
      </c>
      <c r="Z88" s="147"/>
      <c r="AA88" s="147"/>
      <c r="AB88" s="147"/>
      <c r="AC88" s="147"/>
      <c r="AD88" s="147"/>
      <c r="AE88" s="147"/>
      <c r="AF88" s="147"/>
      <c r="AG88" s="147" t="s">
        <v>274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63" t="s">
        <v>361</v>
      </c>
      <c r="D89" s="264"/>
      <c r="E89" s="264"/>
      <c r="F89" s="264"/>
      <c r="G89" s="264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88">
        <v>43</v>
      </c>
      <c r="B90" s="189" t="s">
        <v>362</v>
      </c>
      <c r="C90" s="195" t="s">
        <v>363</v>
      </c>
      <c r="D90" s="190" t="s">
        <v>234</v>
      </c>
      <c r="E90" s="191">
        <v>750</v>
      </c>
      <c r="F90" s="192"/>
      <c r="G90" s="193">
        <f>ROUND(E90*F90,2)</f>
        <v>0</v>
      </c>
      <c r="H90" s="192"/>
      <c r="I90" s="193">
        <f>ROUND(E90*H90,2)</f>
        <v>0</v>
      </c>
      <c r="J90" s="192"/>
      <c r="K90" s="193">
        <f>ROUND(E90*J90,2)</f>
        <v>0</v>
      </c>
      <c r="L90" s="193">
        <v>21</v>
      </c>
      <c r="M90" s="193">
        <f>G90*(1+L90/100)</f>
        <v>0</v>
      </c>
      <c r="N90" s="191">
        <v>0</v>
      </c>
      <c r="O90" s="191">
        <f>ROUND(E90*N90,2)</f>
        <v>0</v>
      </c>
      <c r="P90" s="191">
        <v>5.0000000000000001E-4</v>
      </c>
      <c r="Q90" s="191">
        <f>ROUND(E90*P90,2)</f>
        <v>0.38</v>
      </c>
      <c r="R90" s="193"/>
      <c r="S90" s="193" t="s">
        <v>159</v>
      </c>
      <c r="T90" s="194" t="s">
        <v>250</v>
      </c>
      <c r="U90" s="158">
        <v>0.06</v>
      </c>
      <c r="V90" s="158">
        <f>ROUND(E90*U90,2)</f>
        <v>45</v>
      </c>
      <c r="W90" s="158"/>
      <c r="X90" s="158" t="s">
        <v>161</v>
      </c>
      <c r="Y90" s="158" t="s">
        <v>162</v>
      </c>
      <c r="Z90" s="147"/>
      <c r="AA90" s="147"/>
      <c r="AB90" s="147"/>
      <c r="AC90" s="147"/>
      <c r="AD90" s="147"/>
      <c r="AE90" s="147"/>
      <c r="AF90" s="147"/>
      <c r="AG90" s="147" t="s">
        <v>303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44</v>
      </c>
      <c r="B91" s="174" t="s">
        <v>364</v>
      </c>
      <c r="C91" s="182" t="s">
        <v>365</v>
      </c>
      <c r="D91" s="175" t="s">
        <v>248</v>
      </c>
      <c r="E91" s="176">
        <v>60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1.8000000000000001E-4</v>
      </c>
      <c r="O91" s="176">
        <f>ROUND(E91*N91,2)</f>
        <v>0.01</v>
      </c>
      <c r="P91" s="176">
        <v>0</v>
      </c>
      <c r="Q91" s="176">
        <f>ROUND(E91*P91,2)</f>
        <v>0</v>
      </c>
      <c r="R91" s="178" t="s">
        <v>366</v>
      </c>
      <c r="S91" s="178" t="s">
        <v>236</v>
      </c>
      <c r="T91" s="179" t="s">
        <v>236</v>
      </c>
      <c r="U91" s="158">
        <v>0</v>
      </c>
      <c r="V91" s="158">
        <f>ROUND(E91*U91,2)</f>
        <v>0</v>
      </c>
      <c r="W91" s="158"/>
      <c r="X91" s="158" t="s">
        <v>367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368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63" t="s">
        <v>369</v>
      </c>
      <c r="D92" s="264"/>
      <c r="E92" s="264"/>
      <c r="F92" s="264"/>
      <c r="G92" s="264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88">
        <v>45</v>
      </c>
      <c r="B93" s="189" t="s">
        <v>370</v>
      </c>
      <c r="C93" s="195" t="s">
        <v>371</v>
      </c>
      <c r="D93" s="190" t="s">
        <v>248</v>
      </c>
      <c r="E93" s="191">
        <v>40</v>
      </c>
      <c r="F93" s="192"/>
      <c r="G93" s="193">
        <f>ROUND(E93*F93,2)</f>
        <v>0</v>
      </c>
      <c r="H93" s="192"/>
      <c r="I93" s="193">
        <f>ROUND(E93*H93,2)</f>
        <v>0</v>
      </c>
      <c r="J93" s="192"/>
      <c r="K93" s="193">
        <f>ROUND(E93*J93,2)</f>
        <v>0</v>
      </c>
      <c r="L93" s="193">
        <v>21</v>
      </c>
      <c r="M93" s="193">
        <f>G93*(1+L93/100)</f>
        <v>0</v>
      </c>
      <c r="N93" s="191">
        <v>1.0000000000000001E-5</v>
      </c>
      <c r="O93" s="191">
        <f>ROUND(E93*N93,2)</f>
        <v>0</v>
      </c>
      <c r="P93" s="191">
        <v>0</v>
      </c>
      <c r="Q93" s="191">
        <f>ROUND(E93*P93,2)</f>
        <v>0</v>
      </c>
      <c r="R93" s="193"/>
      <c r="S93" s="193" t="s">
        <v>159</v>
      </c>
      <c r="T93" s="194" t="s">
        <v>160</v>
      </c>
      <c r="U93" s="158">
        <v>0</v>
      </c>
      <c r="V93" s="158">
        <f>ROUND(E93*U93,2)</f>
        <v>0</v>
      </c>
      <c r="W93" s="158"/>
      <c r="X93" s="158" t="s">
        <v>367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368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88">
        <v>46</v>
      </c>
      <c r="B94" s="189" t="s">
        <v>372</v>
      </c>
      <c r="C94" s="195" t="s">
        <v>373</v>
      </c>
      <c r="D94" s="190" t="s">
        <v>248</v>
      </c>
      <c r="E94" s="191">
        <v>80</v>
      </c>
      <c r="F94" s="192"/>
      <c r="G94" s="193">
        <f>ROUND(E94*F94,2)</f>
        <v>0</v>
      </c>
      <c r="H94" s="192"/>
      <c r="I94" s="193">
        <f>ROUND(E94*H94,2)</f>
        <v>0</v>
      </c>
      <c r="J94" s="192"/>
      <c r="K94" s="193">
        <f>ROUND(E94*J94,2)</f>
        <v>0</v>
      </c>
      <c r="L94" s="193">
        <v>21</v>
      </c>
      <c r="M94" s="193">
        <f>G94*(1+L94/100)</f>
        <v>0</v>
      </c>
      <c r="N94" s="191">
        <v>0</v>
      </c>
      <c r="O94" s="191">
        <f>ROUND(E94*N94,2)</f>
        <v>0</v>
      </c>
      <c r="P94" s="191">
        <v>0</v>
      </c>
      <c r="Q94" s="191">
        <f>ROUND(E94*P94,2)</f>
        <v>0</v>
      </c>
      <c r="R94" s="193" t="s">
        <v>366</v>
      </c>
      <c r="S94" s="193" t="s">
        <v>236</v>
      </c>
      <c r="T94" s="194" t="s">
        <v>236</v>
      </c>
      <c r="U94" s="158">
        <v>0</v>
      </c>
      <c r="V94" s="158">
        <f>ROUND(E94*U94,2)</f>
        <v>0</v>
      </c>
      <c r="W94" s="158"/>
      <c r="X94" s="158" t="s">
        <v>367</v>
      </c>
      <c r="Y94" s="158" t="s">
        <v>162</v>
      </c>
      <c r="Z94" s="147"/>
      <c r="AA94" s="147"/>
      <c r="AB94" s="147"/>
      <c r="AC94" s="147"/>
      <c r="AD94" s="147"/>
      <c r="AE94" s="147"/>
      <c r="AF94" s="147"/>
      <c r="AG94" s="147" t="s">
        <v>368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88">
        <v>47</v>
      </c>
      <c r="B95" s="189" t="s">
        <v>374</v>
      </c>
      <c r="C95" s="195" t="s">
        <v>375</v>
      </c>
      <c r="D95" s="190" t="s">
        <v>248</v>
      </c>
      <c r="E95" s="191">
        <v>100</v>
      </c>
      <c r="F95" s="192"/>
      <c r="G95" s="193">
        <f>ROUND(E95*F95,2)</f>
        <v>0</v>
      </c>
      <c r="H95" s="192"/>
      <c r="I95" s="193">
        <f>ROUND(E95*H95,2)</f>
        <v>0</v>
      </c>
      <c r="J95" s="192"/>
      <c r="K95" s="193">
        <f>ROUND(E95*J95,2)</f>
        <v>0</v>
      </c>
      <c r="L95" s="193">
        <v>21</v>
      </c>
      <c r="M95" s="193">
        <f>G95*(1+L95/100)</f>
        <v>0</v>
      </c>
      <c r="N95" s="191">
        <v>0</v>
      </c>
      <c r="O95" s="191">
        <f>ROUND(E95*N95,2)</f>
        <v>0</v>
      </c>
      <c r="P95" s="191">
        <v>0</v>
      </c>
      <c r="Q95" s="191">
        <f>ROUND(E95*P95,2)</f>
        <v>0</v>
      </c>
      <c r="R95" s="193" t="s">
        <v>366</v>
      </c>
      <c r="S95" s="193" t="s">
        <v>236</v>
      </c>
      <c r="T95" s="194" t="s">
        <v>236</v>
      </c>
      <c r="U95" s="158">
        <v>0</v>
      </c>
      <c r="V95" s="158">
        <f>ROUND(E95*U95,2)</f>
        <v>0</v>
      </c>
      <c r="W95" s="158"/>
      <c r="X95" s="158" t="s">
        <v>367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368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88">
        <v>48</v>
      </c>
      <c r="B96" s="189" t="s">
        <v>376</v>
      </c>
      <c r="C96" s="195" t="s">
        <v>377</v>
      </c>
      <c r="D96" s="190" t="s">
        <v>248</v>
      </c>
      <c r="E96" s="191">
        <v>200</v>
      </c>
      <c r="F96" s="192"/>
      <c r="G96" s="193">
        <f>ROUND(E96*F96,2)</f>
        <v>0</v>
      </c>
      <c r="H96" s="192"/>
      <c r="I96" s="193">
        <f>ROUND(E96*H96,2)</f>
        <v>0</v>
      </c>
      <c r="J96" s="192"/>
      <c r="K96" s="193">
        <f>ROUND(E96*J96,2)</f>
        <v>0</v>
      </c>
      <c r="L96" s="193">
        <v>21</v>
      </c>
      <c r="M96" s="193">
        <f>G96*(1+L96/100)</f>
        <v>0</v>
      </c>
      <c r="N96" s="191">
        <v>0</v>
      </c>
      <c r="O96" s="191">
        <f>ROUND(E96*N96,2)</f>
        <v>0</v>
      </c>
      <c r="P96" s="191">
        <v>0</v>
      </c>
      <c r="Q96" s="191">
        <f>ROUND(E96*P96,2)</f>
        <v>0</v>
      </c>
      <c r="R96" s="193" t="s">
        <v>366</v>
      </c>
      <c r="S96" s="193" t="s">
        <v>236</v>
      </c>
      <c r="T96" s="194" t="s">
        <v>236</v>
      </c>
      <c r="U96" s="158">
        <v>0</v>
      </c>
      <c r="V96" s="158">
        <f>ROUND(E96*U96,2)</f>
        <v>0</v>
      </c>
      <c r="W96" s="158"/>
      <c r="X96" s="158" t="s">
        <v>367</v>
      </c>
      <c r="Y96" s="158" t="s">
        <v>162</v>
      </c>
      <c r="Z96" s="147"/>
      <c r="AA96" s="147"/>
      <c r="AB96" s="147"/>
      <c r="AC96" s="147"/>
      <c r="AD96" s="147"/>
      <c r="AE96" s="147"/>
      <c r="AF96" s="147"/>
      <c r="AG96" s="147" t="s">
        <v>368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3">
        <v>49</v>
      </c>
      <c r="B97" s="174" t="s">
        <v>378</v>
      </c>
      <c r="C97" s="182" t="s">
        <v>379</v>
      </c>
      <c r="D97" s="175" t="s">
        <v>248</v>
      </c>
      <c r="E97" s="176">
        <v>4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0</v>
      </c>
      <c r="O97" s="176">
        <f>ROUND(E97*N97,2)</f>
        <v>0</v>
      </c>
      <c r="P97" s="176">
        <v>0</v>
      </c>
      <c r="Q97" s="176">
        <f>ROUND(E97*P97,2)</f>
        <v>0</v>
      </c>
      <c r="R97" s="178"/>
      <c r="S97" s="178" t="s">
        <v>159</v>
      </c>
      <c r="T97" s="179" t="s">
        <v>160</v>
      </c>
      <c r="U97" s="158">
        <v>0</v>
      </c>
      <c r="V97" s="158">
        <f>ROUND(E97*U97,2)</f>
        <v>0</v>
      </c>
      <c r="W97" s="158"/>
      <c r="X97" s="158" t="s">
        <v>367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368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63" t="s">
        <v>380</v>
      </c>
      <c r="D98" s="264"/>
      <c r="E98" s="264"/>
      <c r="F98" s="264"/>
      <c r="G98" s="264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3">
        <v>50</v>
      </c>
      <c r="B99" s="174" t="s">
        <v>381</v>
      </c>
      <c r="C99" s="182" t="s">
        <v>382</v>
      </c>
      <c r="D99" s="175" t="s">
        <v>248</v>
      </c>
      <c r="E99" s="176">
        <v>70</v>
      </c>
      <c r="F99" s="177"/>
      <c r="G99" s="178">
        <f>ROUND(E99*F99,2)</f>
        <v>0</v>
      </c>
      <c r="H99" s="177"/>
      <c r="I99" s="178">
        <f>ROUND(E99*H99,2)</f>
        <v>0</v>
      </c>
      <c r="J99" s="177"/>
      <c r="K99" s="178">
        <f>ROUND(E99*J99,2)</f>
        <v>0</v>
      </c>
      <c r="L99" s="178">
        <v>21</v>
      </c>
      <c r="M99" s="178">
        <f>G99*(1+L99/100)</f>
        <v>0</v>
      </c>
      <c r="N99" s="176">
        <v>8.5000000000000006E-3</v>
      </c>
      <c r="O99" s="176">
        <f>ROUND(E99*N99,2)</f>
        <v>0.6</v>
      </c>
      <c r="P99" s="176">
        <v>0</v>
      </c>
      <c r="Q99" s="176">
        <f>ROUND(E99*P99,2)</f>
        <v>0</v>
      </c>
      <c r="R99" s="178"/>
      <c r="S99" s="178" t="s">
        <v>159</v>
      </c>
      <c r="T99" s="179" t="s">
        <v>160</v>
      </c>
      <c r="U99" s="158">
        <v>0</v>
      </c>
      <c r="V99" s="158">
        <f>ROUND(E99*U99,2)</f>
        <v>0</v>
      </c>
      <c r="W99" s="158"/>
      <c r="X99" s="158" t="s">
        <v>367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368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3" t="s">
        <v>169</v>
      </c>
      <c r="D100" s="160"/>
      <c r="E100" s="161"/>
      <c r="F100" s="162"/>
      <c r="G100" s="162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165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254" t="s">
        <v>383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3" t="s">
        <v>169</v>
      </c>
      <c r="D102" s="160"/>
      <c r="E102" s="161"/>
      <c r="F102" s="162"/>
      <c r="G102" s="162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3.75" outlineLevel="3" x14ac:dyDescent="0.2">
      <c r="A103" s="154"/>
      <c r="B103" s="155"/>
      <c r="C103" s="254" t="s">
        <v>384</v>
      </c>
      <c r="D103" s="255"/>
      <c r="E103" s="255"/>
      <c r="F103" s="255"/>
      <c r="G103" s="255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80" t="str">
        <f>C103</f>
        <v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v>
      </c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3">
        <v>51</v>
      </c>
      <c r="B104" s="174" t="s">
        <v>385</v>
      </c>
      <c r="C104" s="182" t="s">
        <v>386</v>
      </c>
      <c r="D104" s="175" t="s">
        <v>248</v>
      </c>
      <c r="E104" s="176">
        <v>50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8.5000000000000006E-3</v>
      </c>
      <c r="O104" s="176">
        <f>ROUND(E104*N104,2)</f>
        <v>0.43</v>
      </c>
      <c r="P104" s="176">
        <v>0</v>
      </c>
      <c r="Q104" s="176">
        <f>ROUND(E104*P104,2)</f>
        <v>0</v>
      </c>
      <c r="R104" s="178"/>
      <c r="S104" s="178" t="s">
        <v>159</v>
      </c>
      <c r="T104" s="179" t="s">
        <v>160</v>
      </c>
      <c r="U104" s="158">
        <v>0</v>
      </c>
      <c r="V104" s="158">
        <f>ROUND(E104*U104,2)</f>
        <v>0</v>
      </c>
      <c r="W104" s="158"/>
      <c r="X104" s="158" t="s">
        <v>367</v>
      </c>
      <c r="Y104" s="158" t="s">
        <v>162</v>
      </c>
      <c r="Z104" s="147"/>
      <c r="AA104" s="147"/>
      <c r="AB104" s="147"/>
      <c r="AC104" s="147"/>
      <c r="AD104" s="147"/>
      <c r="AE104" s="147"/>
      <c r="AF104" s="147"/>
      <c r="AG104" s="147" t="s">
        <v>368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63" t="s">
        <v>383</v>
      </c>
      <c r="D105" s="264"/>
      <c r="E105" s="264"/>
      <c r="F105" s="264"/>
      <c r="G105" s="264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33.75" outlineLevel="3" x14ac:dyDescent="0.2">
      <c r="A106" s="154"/>
      <c r="B106" s="155"/>
      <c r="C106" s="254" t="s">
        <v>790</v>
      </c>
      <c r="D106" s="255"/>
      <c r="E106" s="255"/>
      <c r="F106" s="255"/>
      <c r="G106" s="255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80" t="str">
        <f>C106</f>
        <v>špičkové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v>
      </c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52</v>
      </c>
      <c r="B107" s="174" t="s">
        <v>387</v>
      </c>
      <c r="C107" s="182" t="s">
        <v>388</v>
      </c>
      <c r="D107" s="175" t="s">
        <v>248</v>
      </c>
      <c r="E107" s="176">
        <v>30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8.5000000000000006E-3</v>
      </c>
      <c r="O107" s="176">
        <f>ROUND(E107*N107,2)</f>
        <v>0.26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367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368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63" t="s">
        <v>383</v>
      </c>
      <c r="D108" s="264"/>
      <c r="E108" s="264"/>
      <c r="F108" s="264"/>
      <c r="G108" s="264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3" t="s">
        <v>169</v>
      </c>
      <c r="D109" s="160"/>
      <c r="E109" s="161"/>
      <c r="F109" s="162"/>
      <c r="G109" s="162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3" x14ac:dyDescent="0.2">
      <c r="A110" s="154"/>
      <c r="B110" s="155"/>
      <c r="C110" s="254" t="s">
        <v>389</v>
      </c>
      <c r="D110" s="255"/>
      <c r="E110" s="255"/>
      <c r="F110" s="255"/>
      <c r="G110" s="255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80" t="str">
        <f>C110</f>
        <v>LED přisazené kruhové stropní svítidlo o rozměru D365x65 mm. Výkon 36W, barva světla 4100K neutrální bílá, světelný tok 3820 lm. Stříbrný rámeček svítidla. Krytí IP54. Nestmívatelné. Třída ochrany II.</v>
      </c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3">
        <v>53</v>
      </c>
      <c r="B111" s="174" t="s">
        <v>390</v>
      </c>
      <c r="C111" s="182" t="s">
        <v>391</v>
      </c>
      <c r="D111" s="175" t="s">
        <v>248</v>
      </c>
      <c r="E111" s="176">
        <v>40</v>
      </c>
      <c r="F111" s="177"/>
      <c r="G111" s="178">
        <f>ROUND(E111*F111,2)</f>
        <v>0</v>
      </c>
      <c r="H111" s="177"/>
      <c r="I111" s="178">
        <f>ROUND(E111*H111,2)</f>
        <v>0</v>
      </c>
      <c r="J111" s="177"/>
      <c r="K111" s="178">
        <f>ROUND(E111*J111,2)</f>
        <v>0</v>
      </c>
      <c r="L111" s="178">
        <v>21</v>
      </c>
      <c r="M111" s="178">
        <f>G111*(1+L111/100)</f>
        <v>0</v>
      </c>
      <c r="N111" s="176">
        <v>8.5000000000000006E-3</v>
      </c>
      <c r="O111" s="176">
        <f>ROUND(E111*N111,2)</f>
        <v>0.34</v>
      </c>
      <c r="P111" s="176">
        <v>0</v>
      </c>
      <c r="Q111" s="176">
        <f>ROUND(E111*P111,2)</f>
        <v>0</v>
      </c>
      <c r="R111" s="178"/>
      <c r="S111" s="178" t="s">
        <v>159</v>
      </c>
      <c r="T111" s="179" t="s">
        <v>160</v>
      </c>
      <c r="U111" s="158">
        <v>0</v>
      </c>
      <c r="V111" s="158">
        <f>ROUND(E111*U111,2)</f>
        <v>0</v>
      </c>
      <c r="W111" s="158"/>
      <c r="X111" s="158" t="s">
        <v>367</v>
      </c>
      <c r="Y111" s="158" t="s">
        <v>162</v>
      </c>
      <c r="Z111" s="147"/>
      <c r="AA111" s="147"/>
      <c r="AB111" s="147"/>
      <c r="AC111" s="147"/>
      <c r="AD111" s="147"/>
      <c r="AE111" s="147"/>
      <c r="AF111" s="147"/>
      <c r="AG111" s="147" t="s">
        <v>368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263" t="s">
        <v>383</v>
      </c>
      <c r="D112" s="264"/>
      <c r="E112" s="264"/>
      <c r="F112" s="264"/>
      <c r="G112" s="264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165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3" t="s">
        <v>169</v>
      </c>
      <c r="D113" s="160"/>
      <c r="E113" s="161"/>
      <c r="F113" s="162"/>
      <c r="G113" s="162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33.75" outlineLevel="3" x14ac:dyDescent="0.2">
      <c r="A114" s="154"/>
      <c r="B114" s="155"/>
      <c r="C114" s="254" t="s">
        <v>791</v>
      </c>
      <c r="D114" s="255"/>
      <c r="E114" s="255"/>
      <c r="F114" s="255"/>
      <c r="G114" s="255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80" t="str">
        <f>C114</f>
        <v>LED přisazené kruhové stropní svítidlo o rozměru D220x55 mm. Výkon nastavitelný na svítidle 18W, barva světla přepínatelná na svítidle CCT change: 3000K teplá bílá, 4100K neutrální bílá, 6000K studená bílá. Světelný tok 1150 lm / 1380 lm / 1600 lm. Bílý rámeček svítidla. Krytí IP54. Nestmívatelné. Třída ochrany II</v>
      </c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54</v>
      </c>
      <c r="B115" s="174" t="s">
        <v>392</v>
      </c>
      <c r="C115" s="182" t="s">
        <v>393</v>
      </c>
      <c r="D115" s="175" t="s">
        <v>248</v>
      </c>
      <c r="E115" s="176">
        <v>50</v>
      </c>
      <c r="F115" s="177"/>
      <c r="G115" s="178">
        <f>ROUND(E115*F115,2)</f>
        <v>0</v>
      </c>
      <c r="H115" s="177"/>
      <c r="I115" s="178">
        <f>ROUND(E115*H115,2)</f>
        <v>0</v>
      </c>
      <c r="J115" s="177"/>
      <c r="K115" s="178">
        <f>ROUND(E115*J115,2)</f>
        <v>0</v>
      </c>
      <c r="L115" s="178">
        <v>21</v>
      </c>
      <c r="M115" s="178">
        <f>G115*(1+L115/100)</f>
        <v>0</v>
      </c>
      <c r="N115" s="176">
        <v>8.5000000000000006E-3</v>
      </c>
      <c r="O115" s="176">
        <f>ROUND(E115*N115,2)</f>
        <v>0.43</v>
      </c>
      <c r="P115" s="176">
        <v>0</v>
      </c>
      <c r="Q115" s="176">
        <f>ROUND(E115*P115,2)</f>
        <v>0</v>
      </c>
      <c r="R115" s="178"/>
      <c r="S115" s="178" t="s">
        <v>159</v>
      </c>
      <c r="T115" s="179" t="s">
        <v>160</v>
      </c>
      <c r="U115" s="158">
        <v>0</v>
      </c>
      <c r="V115" s="158">
        <f>ROUND(E115*U115,2)</f>
        <v>0</v>
      </c>
      <c r="W115" s="158"/>
      <c r="X115" s="158" t="s">
        <v>367</v>
      </c>
      <c r="Y115" s="158" t="s">
        <v>162</v>
      </c>
      <c r="Z115" s="147"/>
      <c r="AA115" s="147"/>
      <c r="AB115" s="147"/>
      <c r="AC115" s="147"/>
      <c r="AD115" s="147"/>
      <c r="AE115" s="147"/>
      <c r="AF115" s="147"/>
      <c r="AG115" s="147" t="s">
        <v>368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63" t="s">
        <v>383</v>
      </c>
      <c r="D116" s="264"/>
      <c r="E116" s="264"/>
      <c r="F116" s="264"/>
      <c r="G116" s="264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3" t="s">
        <v>169</v>
      </c>
      <c r="D117" s="160"/>
      <c r="E117" s="161"/>
      <c r="F117" s="162"/>
      <c r="G117" s="162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254" t="s">
        <v>394</v>
      </c>
      <c r="D118" s="255"/>
      <c r="E118" s="255"/>
      <c r="F118" s="255"/>
      <c r="G118" s="255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80" t="str">
        <f>C118</f>
        <v>Přisazené nouzové LED svítidlo s krytím IP65. Výkon 7W. Barva světla 6000K. Světelný tok 420 lm. Doba autonomního provozu 3 hodiny</v>
      </c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55</v>
      </c>
      <c r="B119" s="174" t="s">
        <v>395</v>
      </c>
      <c r="C119" s="182" t="s">
        <v>340</v>
      </c>
      <c r="D119" s="175" t="s">
        <v>248</v>
      </c>
      <c r="E119" s="176">
        <v>30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0</v>
      </c>
      <c r="Q119" s="176">
        <f>ROUND(E119*P119,2)</f>
        <v>0</v>
      </c>
      <c r="R119" s="178"/>
      <c r="S119" s="178" t="s">
        <v>159</v>
      </c>
      <c r="T119" s="179" t="s">
        <v>160</v>
      </c>
      <c r="U119" s="158">
        <v>0</v>
      </c>
      <c r="V119" s="158">
        <f>ROUND(E119*U119,2)</f>
        <v>0</v>
      </c>
      <c r="W119" s="158"/>
      <c r="X119" s="158" t="s">
        <v>367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368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63" t="s">
        <v>396</v>
      </c>
      <c r="D120" s="264"/>
      <c r="E120" s="264"/>
      <c r="F120" s="264"/>
      <c r="G120" s="264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56</v>
      </c>
      <c r="B121" s="174" t="s">
        <v>397</v>
      </c>
      <c r="C121" s="182" t="s">
        <v>343</v>
      </c>
      <c r="D121" s="175" t="s">
        <v>248</v>
      </c>
      <c r="E121" s="176">
        <v>30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/>
      <c r="S121" s="178" t="s">
        <v>159</v>
      </c>
      <c r="T121" s="179" t="s">
        <v>160</v>
      </c>
      <c r="U121" s="158">
        <v>0</v>
      </c>
      <c r="V121" s="158">
        <f>ROUND(E121*U121,2)</f>
        <v>0</v>
      </c>
      <c r="W121" s="158"/>
      <c r="X121" s="158" t="s">
        <v>367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368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63" t="s">
        <v>396</v>
      </c>
      <c r="D122" s="264"/>
      <c r="E122" s="264"/>
      <c r="F122" s="264"/>
      <c r="G122" s="264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165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57</v>
      </c>
      <c r="B123" s="189" t="s">
        <v>398</v>
      </c>
      <c r="C123" s="195" t="s">
        <v>399</v>
      </c>
      <c r="D123" s="190" t="s">
        <v>248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0</v>
      </c>
      <c r="Q123" s="191">
        <f>ROUND(E123*P123,2)</f>
        <v>0</v>
      </c>
      <c r="R123" s="193"/>
      <c r="S123" s="193" t="s">
        <v>159</v>
      </c>
      <c r="T123" s="194" t="s">
        <v>160</v>
      </c>
      <c r="U123" s="158">
        <v>0</v>
      </c>
      <c r="V123" s="158">
        <f>ROUND(E123*U123,2)</f>
        <v>0</v>
      </c>
      <c r="W123" s="158"/>
      <c r="X123" s="158" t="s">
        <v>367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368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58</v>
      </c>
      <c r="B124" s="174" t="s">
        <v>400</v>
      </c>
      <c r="C124" s="182" t="s">
        <v>401</v>
      </c>
      <c r="D124" s="175" t="s">
        <v>248</v>
      </c>
      <c r="E124" s="176">
        <v>15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4.8000000000000001E-4</v>
      </c>
      <c r="O124" s="176">
        <f>ROUND(E124*N124,2)</f>
        <v>0.01</v>
      </c>
      <c r="P124" s="176">
        <v>0</v>
      </c>
      <c r="Q124" s="176">
        <f>ROUND(E124*P124,2)</f>
        <v>0</v>
      </c>
      <c r="R124" s="178"/>
      <c r="S124" s="178" t="s">
        <v>159</v>
      </c>
      <c r="T124" s="179" t="s">
        <v>160</v>
      </c>
      <c r="U124" s="158">
        <v>0</v>
      </c>
      <c r="V124" s="158">
        <f>ROUND(E124*U124,2)</f>
        <v>0</v>
      </c>
      <c r="W124" s="158"/>
      <c r="X124" s="158" t="s">
        <v>367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368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63" t="s">
        <v>402</v>
      </c>
      <c r="D125" s="264"/>
      <c r="E125" s="264"/>
      <c r="F125" s="264"/>
      <c r="G125" s="264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254" t="s">
        <v>403</v>
      </c>
      <c r="D126" s="255"/>
      <c r="E126" s="255"/>
      <c r="F126" s="255"/>
      <c r="G126" s="255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165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3">
        <v>59</v>
      </c>
      <c r="B127" s="174" t="s">
        <v>404</v>
      </c>
      <c r="C127" s="182" t="s">
        <v>405</v>
      </c>
      <c r="D127" s="175" t="s">
        <v>234</v>
      </c>
      <c r="E127" s="176">
        <v>200</v>
      </c>
      <c r="F127" s="177"/>
      <c r="G127" s="178">
        <f>ROUND(E127*F127,2)</f>
        <v>0</v>
      </c>
      <c r="H127" s="177"/>
      <c r="I127" s="178">
        <f>ROUND(E127*H127,2)</f>
        <v>0</v>
      </c>
      <c r="J127" s="177"/>
      <c r="K127" s="178">
        <f>ROUND(E127*J127,2)</f>
        <v>0</v>
      </c>
      <c r="L127" s="178">
        <v>21</v>
      </c>
      <c r="M127" s="178">
        <f>G127*(1+L127/100)</f>
        <v>0</v>
      </c>
      <c r="N127" s="176">
        <v>1.2999999999999999E-3</v>
      </c>
      <c r="O127" s="176">
        <f>ROUND(E127*N127,2)</f>
        <v>0.26</v>
      </c>
      <c r="P127" s="176">
        <v>0</v>
      </c>
      <c r="Q127" s="176">
        <f>ROUND(E127*P127,2)</f>
        <v>0</v>
      </c>
      <c r="R127" s="178"/>
      <c r="S127" s="178" t="s">
        <v>159</v>
      </c>
      <c r="T127" s="179" t="s">
        <v>160</v>
      </c>
      <c r="U127" s="158">
        <v>0</v>
      </c>
      <c r="V127" s="158">
        <f>ROUND(E127*U127,2)</f>
        <v>0</v>
      </c>
      <c r="W127" s="158"/>
      <c r="X127" s="158" t="s">
        <v>367</v>
      </c>
      <c r="Y127" s="158" t="s">
        <v>162</v>
      </c>
      <c r="Z127" s="147"/>
      <c r="AA127" s="147"/>
      <c r="AB127" s="147"/>
      <c r="AC127" s="147"/>
      <c r="AD127" s="147"/>
      <c r="AE127" s="147"/>
      <c r="AF127" s="147"/>
      <c r="AG127" s="147" t="s">
        <v>406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63" t="s">
        <v>407</v>
      </c>
      <c r="D128" s="264"/>
      <c r="E128" s="264"/>
      <c r="F128" s="264"/>
      <c r="G128" s="264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408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x14ac:dyDescent="0.2">
      <c r="A130" s="166" t="s">
        <v>154</v>
      </c>
      <c r="B130" s="167" t="s">
        <v>116</v>
      </c>
      <c r="C130" s="181" t="s">
        <v>117</v>
      </c>
      <c r="D130" s="168"/>
      <c r="E130" s="169"/>
      <c r="F130" s="170"/>
      <c r="G130" s="170">
        <f>SUMIF(AG131:AG143,"&lt;&gt;NOR",G131:G143)</f>
        <v>0</v>
      </c>
      <c r="H130" s="170"/>
      <c r="I130" s="170">
        <f>SUM(I131:I143)</f>
        <v>0</v>
      </c>
      <c r="J130" s="170"/>
      <c r="K130" s="170">
        <f>SUM(K131:K143)</f>
        <v>0</v>
      </c>
      <c r="L130" s="170"/>
      <c r="M130" s="170">
        <f>SUM(M131:M143)</f>
        <v>0</v>
      </c>
      <c r="N130" s="169"/>
      <c r="O130" s="169">
        <f>SUM(O131:O143)</f>
        <v>0</v>
      </c>
      <c r="P130" s="169"/>
      <c r="Q130" s="169">
        <f>SUM(Q131:Q143)</f>
        <v>0</v>
      </c>
      <c r="R130" s="170"/>
      <c r="S130" s="170"/>
      <c r="T130" s="171"/>
      <c r="U130" s="165"/>
      <c r="V130" s="165">
        <f>SUM(V131:V143)</f>
        <v>0</v>
      </c>
      <c r="W130" s="165"/>
      <c r="X130" s="165"/>
      <c r="Y130" s="165"/>
      <c r="AG130" t="s">
        <v>155</v>
      </c>
    </row>
    <row r="131" spans="1:60" outlineLevel="1" x14ac:dyDescent="0.2">
      <c r="A131" s="173">
        <v>60</v>
      </c>
      <c r="B131" s="174" t="s">
        <v>409</v>
      </c>
      <c r="C131" s="182" t="s">
        <v>410</v>
      </c>
      <c r="D131" s="175" t="s">
        <v>248</v>
      </c>
      <c r="E131" s="176">
        <v>80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0</v>
      </c>
      <c r="O131" s="176">
        <f>ROUND(E131*N131,2)</f>
        <v>0</v>
      </c>
      <c r="P131" s="176">
        <v>0</v>
      </c>
      <c r="Q131" s="176">
        <f>ROUND(E131*P131,2)</f>
        <v>0</v>
      </c>
      <c r="R131" s="178"/>
      <c r="S131" s="178" t="s">
        <v>236</v>
      </c>
      <c r="T131" s="179" t="s">
        <v>236</v>
      </c>
      <c r="U131" s="158">
        <v>0</v>
      </c>
      <c r="V131" s="158">
        <f>ROUND(E131*U131,2)</f>
        <v>0</v>
      </c>
      <c r="W131" s="158"/>
      <c r="X131" s="158" t="s">
        <v>161</v>
      </c>
      <c r="Y131" s="158" t="s">
        <v>162</v>
      </c>
      <c r="Z131" s="147"/>
      <c r="AA131" s="147"/>
      <c r="AB131" s="147"/>
      <c r="AC131" s="147"/>
      <c r="AD131" s="147"/>
      <c r="AE131" s="147"/>
      <c r="AF131" s="147"/>
      <c r="AG131" s="147" t="s">
        <v>274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63" t="s">
        <v>411</v>
      </c>
      <c r="D132" s="264"/>
      <c r="E132" s="264"/>
      <c r="F132" s="264"/>
      <c r="G132" s="264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61</v>
      </c>
      <c r="B133" s="174" t="s">
        <v>412</v>
      </c>
      <c r="C133" s="182" t="s">
        <v>413</v>
      </c>
      <c r="D133" s="175" t="s">
        <v>414</v>
      </c>
      <c r="E133" s="176">
        <v>24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21</v>
      </c>
      <c r="M133" s="178">
        <f>G133*(1+L133/100)</f>
        <v>0</v>
      </c>
      <c r="N133" s="176">
        <v>0</v>
      </c>
      <c r="O133" s="176">
        <f>ROUND(E133*N133,2)</f>
        <v>0</v>
      </c>
      <c r="P133" s="176">
        <v>0</v>
      </c>
      <c r="Q133" s="176">
        <f>ROUND(E133*P133,2)</f>
        <v>0</v>
      </c>
      <c r="R133" s="178"/>
      <c r="S133" s="178" t="s">
        <v>236</v>
      </c>
      <c r="T133" s="179" t="s">
        <v>236</v>
      </c>
      <c r="U133" s="158">
        <v>0</v>
      </c>
      <c r="V133" s="158">
        <f>ROUND(E133*U133,2)</f>
        <v>0</v>
      </c>
      <c r="W133" s="158"/>
      <c r="X133" s="158" t="s">
        <v>161</v>
      </c>
      <c r="Y133" s="158" t="s">
        <v>162</v>
      </c>
      <c r="Z133" s="147"/>
      <c r="AA133" s="147"/>
      <c r="AB133" s="147"/>
      <c r="AC133" s="147"/>
      <c r="AD133" s="147"/>
      <c r="AE133" s="147"/>
      <c r="AF133" s="147"/>
      <c r="AG133" s="147" t="s">
        <v>274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63" t="s">
        <v>415</v>
      </c>
      <c r="D134" s="264"/>
      <c r="E134" s="264"/>
      <c r="F134" s="264"/>
      <c r="G134" s="264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88">
        <v>62</v>
      </c>
      <c r="B135" s="189" t="s">
        <v>416</v>
      </c>
      <c r="C135" s="195" t="s">
        <v>417</v>
      </c>
      <c r="D135" s="190" t="s">
        <v>248</v>
      </c>
      <c r="E135" s="191">
        <v>80</v>
      </c>
      <c r="F135" s="192"/>
      <c r="G135" s="193">
        <f>ROUND(E135*F135,2)</f>
        <v>0</v>
      </c>
      <c r="H135" s="192"/>
      <c r="I135" s="193">
        <f>ROUND(E135*H135,2)</f>
        <v>0</v>
      </c>
      <c r="J135" s="192"/>
      <c r="K135" s="193">
        <f>ROUND(E135*J135,2)</f>
        <v>0</v>
      </c>
      <c r="L135" s="193">
        <v>21</v>
      </c>
      <c r="M135" s="193">
        <f>G135*(1+L135/100)</f>
        <v>0</v>
      </c>
      <c r="N135" s="191">
        <v>0</v>
      </c>
      <c r="O135" s="191">
        <f>ROUND(E135*N135,2)</f>
        <v>0</v>
      </c>
      <c r="P135" s="191">
        <v>0</v>
      </c>
      <c r="Q135" s="191">
        <f>ROUND(E135*P135,2)</f>
        <v>0</v>
      </c>
      <c r="R135" s="193"/>
      <c r="S135" s="193" t="s">
        <v>236</v>
      </c>
      <c r="T135" s="194" t="s">
        <v>236</v>
      </c>
      <c r="U135" s="158">
        <v>0</v>
      </c>
      <c r="V135" s="158">
        <f>ROUND(E135*U135,2)</f>
        <v>0</v>
      </c>
      <c r="W135" s="158"/>
      <c r="X135" s="158" t="s">
        <v>161</v>
      </c>
      <c r="Y135" s="158" t="s">
        <v>162</v>
      </c>
      <c r="Z135" s="147"/>
      <c r="AA135" s="147"/>
      <c r="AB135" s="147"/>
      <c r="AC135" s="147"/>
      <c r="AD135" s="147"/>
      <c r="AE135" s="147"/>
      <c r="AF135" s="147"/>
      <c r="AG135" s="147" t="s">
        <v>274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88">
        <v>63</v>
      </c>
      <c r="B136" s="189" t="s">
        <v>418</v>
      </c>
      <c r="C136" s="195" t="s">
        <v>419</v>
      </c>
      <c r="D136" s="190" t="s">
        <v>248</v>
      </c>
      <c r="E136" s="191">
        <v>120</v>
      </c>
      <c r="F136" s="192"/>
      <c r="G136" s="193">
        <f>ROUND(E136*F136,2)</f>
        <v>0</v>
      </c>
      <c r="H136" s="192"/>
      <c r="I136" s="193">
        <f>ROUND(E136*H136,2)</f>
        <v>0</v>
      </c>
      <c r="J136" s="192"/>
      <c r="K136" s="193">
        <f>ROUND(E136*J136,2)</f>
        <v>0</v>
      </c>
      <c r="L136" s="193">
        <v>21</v>
      </c>
      <c r="M136" s="193">
        <f>G136*(1+L136/100)</f>
        <v>0</v>
      </c>
      <c r="N136" s="191">
        <v>0</v>
      </c>
      <c r="O136" s="191">
        <f>ROUND(E136*N136,2)</f>
        <v>0</v>
      </c>
      <c r="P136" s="191">
        <v>0</v>
      </c>
      <c r="Q136" s="191">
        <f>ROUND(E136*P136,2)</f>
        <v>0</v>
      </c>
      <c r="R136" s="193"/>
      <c r="S136" s="193" t="s">
        <v>236</v>
      </c>
      <c r="T136" s="194" t="s">
        <v>236</v>
      </c>
      <c r="U136" s="158">
        <v>0</v>
      </c>
      <c r="V136" s="158">
        <f>ROUND(E136*U136,2)</f>
        <v>0</v>
      </c>
      <c r="W136" s="158"/>
      <c r="X136" s="158" t="s">
        <v>161</v>
      </c>
      <c r="Y136" s="158" t="s">
        <v>162</v>
      </c>
      <c r="Z136" s="147"/>
      <c r="AA136" s="147"/>
      <c r="AB136" s="147"/>
      <c r="AC136" s="147"/>
      <c r="AD136" s="147"/>
      <c r="AE136" s="147"/>
      <c r="AF136" s="147"/>
      <c r="AG136" s="147" t="s">
        <v>274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88">
        <v>64</v>
      </c>
      <c r="B137" s="189" t="s">
        <v>420</v>
      </c>
      <c r="C137" s="195" t="s">
        <v>421</v>
      </c>
      <c r="D137" s="190" t="s">
        <v>248</v>
      </c>
      <c r="E137" s="191">
        <v>80</v>
      </c>
      <c r="F137" s="192"/>
      <c r="G137" s="193">
        <f>ROUND(E137*F137,2)</f>
        <v>0</v>
      </c>
      <c r="H137" s="192"/>
      <c r="I137" s="193">
        <f>ROUND(E137*H137,2)</f>
        <v>0</v>
      </c>
      <c r="J137" s="192"/>
      <c r="K137" s="193">
        <f>ROUND(E137*J137,2)</f>
        <v>0</v>
      </c>
      <c r="L137" s="193">
        <v>21</v>
      </c>
      <c r="M137" s="193">
        <f>G137*(1+L137/100)</f>
        <v>0</v>
      </c>
      <c r="N137" s="191">
        <v>0</v>
      </c>
      <c r="O137" s="191">
        <f>ROUND(E137*N137,2)</f>
        <v>0</v>
      </c>
      <c r="P137" s="191">
        <v>0</v>
      </c>
      <c r="Q137" s="191">
        <f>ROUND(E137*P137,2)</f>
        <v>0</v>
      </c>
      <c r="R137" s="193"/>
      <c r="S137" s="193" t="s">
        <v>236</v>
      </c>
      <c r="T137" s="194" t="s">
        <v>236</v>
      </c>
      <c r="U137" s="158">
        <v>0</v>
      </c>
      <c r="V137" s="158">
        <f>ROUND(E137*U137,2)</f>
        <v>0</v>
      </c>
      <c r="W137" s="158"/>
      <c r="X137" s="158" t="s">
        <v>161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274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3">
        <v>65</v>
      </c>
      <c r="B138" s="174" t="s">
        <v>422</v>
      </c>
      <c r="C138" s="182" t="s">
        <v>423</v>
      </c>
      <c r="D138" s="175" t="s">
        <v>234</v>
      </c>
      <c r="E138" s="176">
        <v>2000</v>
      </c>
      <c r="F138" s="177"/>
      <c r="G138" s="178">
        <f>ROUND(E138*F138,2)</f>
        <v>0</v>
      </c>
      <c r="H138" s="177"/>
      <c r="I138" s="178">
        <f>ROUND(E138*H138,2)</f>
        <v>0</v>
      </c>
      <c r="J138" s="177"/>
      <c r="K138" s="178">
        <f>ROUND(E138*J138,2)</f>
        <v>0</v>
      </c>
      <c r="L138" s="178">
        <v>21</v>
      </c>
      <c r="M138" s="178">
        <f>G138*(1+L138/100)</f>
        <v>0</v>
      </c>
      <c r="N138" s="176">
        <v>0</v>
      </c>
      <c r="O138" s="176">
        <f>ROUND(E138*N138,2)</f>
        <v>0</v>
      </c>
      <c r="P138" s="176">
        <v>0</v>
      </c>
      <c r="Q138" s="176">
        <f>ROUND(E138*P138,2)</f>
        <v>0</v>
      </c>
      <c r="R138" s="178"/>
      <c r="S138" s="178" t="s">
        <v>159</v>
      </c>
      <c r="T138" s="179" t="s">
        <v>160</v>
      </c>
      <c r="U138" s="158">
        <v>0</v>
      </c>
      <c r="V138" s="158">
        <f>ROUND(E138*U138,2)</f>
        <v>0</v>
      </c>
      <c r="W138" s="158"/>
      <c r="X138" s="158" t="s">
        <v>161</v>
      </c>
      <c r="Y138" s="158" t="s">
        <v>162</v>
      </c>
      <c r="Z138" s="147"/>
      <c r="AA138" s="147"/>
      <c r="AB138" s="147"/>
      <c r="AC138" s="147"/>
      <c r="AD138" s="147"/>
      <c r="AE138" s="147"/>
      <c r="AF138" s="147"/>
      <c r="AG138" s="147" t="s">
        <v>274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63" t="s">
        <v>424</v>
      </c>
      <c r="D139" s="264"/>
      <c r="E139" s="264"/>
      <c r="F139" s="264"/>
      <c r="G139" s="264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66</v>
      </c>
      <c r="B140" s="174" t="s">
        <v>425</v>
      </c>
      <c r="C140" s="182" t="s">
        <v>426</v>
      </c>
      <c r="D140" s="175" t="s">
        <v>234</v>
      </c>
      <c r="E140" s="176">
        <v>2400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0</v>
      </c>
      <c r="O140" s="176">
        <f>ROUND(E140*N140,2)</f>
        <v>0</v>
      </c>
      <c r="P140" s="176">
        <v>0</v>
      </c>
      <c r="Q140" s="176">
        <f>ROUND(E140*P140,2)</f>
        <v>0</v>
      </c>
      <c r="R140" s="178" t="s">
        <v>366</v>
      </c>
      <c r="S140" s="178" t="s">
        <v>236</v>
      </c>
      <c r="T140" s="179" t="s">
        <v>236</v>
      </c>
      <c r="U140" s="158">
        <v>0</v>
      </c>
      <c r="V140" s="158">
        <f>ROUND(E140*U140,2)</f>
        <v>0</v>
      </c>
      <c r="W140" s="158"/>
      <c r="X140" s="158" t="s">
        <v>367</v>
      </c>
      <c r="Y140" s="158" t="s">
        <v>162</v>
      </c>
      <c r="Z140" s="147"/>
      <c r="AA140" s="147"/>
      <c r="AB140" s="147"/>
      <c r="AC140" s="147"/>
      <c r="AD140" s="147"/>
      <c r="AE140" s="147"/>
      <c r="AF140" s="147"/>
      <c r="AG140" s="147" t="s">
        <v>368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63" t="s">
        <v>427</v>
      </c>
      <c r="D141" s="264"/>
      <c r="E141" s="264"/>
      <c r="F141" s="264"/>
      <c r="G141" s="264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73">
        <v>67</v>
      </c>
      <c r="B142" s="174" t="s">
        <v>428</v>
      </c>
      <c r="C142" s="182" t="s">
        <v>429</v>
      </c>
      <c r="D142" s="175" t="s">
        <v>248</v>
      </c>
      <c r="E142" s="176">
        <v>80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 t="s">
        <v>366</v>
      </c>
      <c r="S142" s="178" t="s">
        <v>236</v>
      </c>
      <c r="T142" s="179" t="s">
        <v>236</v>
      </c>
      <c r="U142" s="158">
        <v>0</v>
      </c>
      <c r="V142" s="158">
        <f>ROUND(E142*U142,2)</f>
        <v>0</v>
      </c>
      <c r="W142" s="158"/>
      <c r="X142" s="158" t="s">
        <v>367</v>
      </c>
      <c r="Y142" s="158" t="s">
        <v>162</v>
      </c>
      <c r="Z142" s="147"/>
      <c r="AA142" s="147"/>
      <c r="AB142" s="147"/>
      <c r="AC142" s="147"/>
      <c r="AD142" s="147"/>
      <c r="AE142" s="147"/>
      <c r="AF142" s="147"/>
      <c r="AG142" s="147" t="s">
        <v>368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63" t="s">
        <v>430</v>
      </c>
      <c r="D143" s="264"/>
      <c r="E143" s="264"/>
      <c r="F143" s="264"/>
      <c r="G143" s="264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x14ac:dyDescent="0.2">
      <c r="A144" s="166" t="s">
        <v>154</v>
      </c>
      <c r="B144" s="167" t="s">
        <v>122</v>
      </c>
      <c r="C144" s="181" t="s">
        <v>123</v>
      </c>
      <c r="D144" s="168"/>
      <c r="E144" s="169"/>
      <c r="F144" s="170"/>
      <c r="G144" s="170">
        <f>SUMIF(AG145:AG154,"&lt;&gt;NOR",G145:G154)</f>
        <v>0</v>
      </c>
      <c r="H144" s="170"/>
      <c r="I144" s="170">
        <f>SUM(I145:I154)</f>
        <v>0</v>
      </c>
      <c r="J144" s="170"/>
      <c r="K144" s="170">
        <f>SUM(K145:K154)</f>
        <v>0</v>
      </c>
      <c r="L144" s="170"/>
      <c r="M144" s="170">
        <f>SUM(M145:M154)</f>
        <v>0</v>
      </c>
      <c r="N144" s="169"/>
      <c r="O144" s="169">
        <f>SUM(O145:O154)</f>
        <v>0</v>
      </c>
      <c r="P144" s="169"/>
      <c r="Q144" s="169">
        <f>SUM(Q145:Q154)</f>
        <v>0</v>
      </c>
      <c r="R144" s="170"/>
      <c r="S144" s="170"/>
      <c r="T144" s="171"/>
      <c r="U144" s="165"/>
      <c r="V144" s="165">
        <f>SUM(V145:V154)</f>
        <v>26.009999999999998</v>
      </c>
      <c r="W144" s="165"/>
      <c r="X144" s="165"/>
      <c r="Y144" s="165"/>
      <c r="AG144" t="s">
        <v>155</v>
      </c>
    </row>
    <row r="145" spans="1:60" outlineLevel="1" x14ac:dyDescent="0.2">
      <c r="A145" s="188">
        <v>68</v>
      </c>
      <c r="B145" s="189" t="s">
        <v>431</v>
      </c>
      <c r="C145" s="195" t="s">
        <v>432</v>
      </c>
      <c r="D145" s="190" t="s">
        <v>267</v>
      </c>
      <c r="E145" s="191">
        <v>0.9</v>
      </c>
      <c r="F145" s="192"/>
      <c r="G145" s="193">
        <f>ROUND(E145*F145,2)</f>
        <v>0</v>
      </c>
      <c r="H145" s="192"/>
      <c r="I145" s="193">
        <f>ROUND(E145*H145,2)</f>
        <v>0</v>
      </c>
      <c r="J145" s="192"/>
      <c r="K145" s="193">
        <f>ROUND(E145*J145,2)</f>
        <v>0</v>
      </c>
      <c r="L145" s="193">
        <v>21</v>
      </c>
      <c r="M145" s="193">
        <f>G145*(1+L145/100)</f>
        <v>0</v>
      </c>
      <c r="N145" s="191">
        <v>0</v>
      </c>
      <c r="O145" s="191">
        <f>ROUND(E145*N145,2)</f>
        <v>0</v>
      </c>
      <c r="P145" s="191">
        <v>0</v>
      </c>
      <c r="Q145" s="191">
        <f>ROUND(E145*P145,2)</f>
        <v>0</v>
      </c>
      <c r="R145" s="193" t="s">
        <v>249</v>
      </c>
      <c r="S145" s="193" t="s">
        <v>236</v>
      </c>
      <c r="T145" s="194" t="s">
        <v>250</v>
      </c>
      <c r="U145" s="158">
        <v>0</v>
      </c>
      <c r="V145" s="158">
        <f>ROUND(E145*U145,2)</f>
        <v>0</v>
      </c>
      <c r="W145" s="158"/>
      <c r="X145" s="158" t="s">
        <v>161</v>
      </c>
      <c r="Y145" s="158" t="s">
        <v>162</v>
      </c>
      <c r="Z145" s="147"/>
      <c r="AA145" s="147"/>
      <c r="AB145" s="147"/>
      <c r="AC145" s="147"/>
      <c r="AD145" s="147"/>
      <c r="AE145" s="147"/>
      <c r="AF145" s="147"/>
      <c r="AG145" s="147" t="s">
        <v>303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t="22.5" outlineLevel="1" x14ac:dyDescent="0.2">
      <c r="A146" s="188">
        <v>69</v>
      </c>
      <c r="B146" s="189" t="s">
        <v>433</v>
      </c>
      <c r="C146" s="195" t="s">
        <v>434</v>
      </c>
      <c r="D146" s="190" t="s">
        <v>267</v>
      </c>
      <c r="E146" s="191">
        <v>5.0599999999999996</v>
      </c>
      <c r="F146" s="192"/>
      <c r="G146" s="193">
        <f>ROUND(E146*F146,2)</f>
        <v>0</v>
      </c>
      <c r="H146" s="192"/>
      <c r="I146" s="193">
        <f>ROUND(E146*H146,2)</f>
        <v>0</v>
      </c>
      <c r="J146" s="192"/>
      <c r="K146" s="193">
        <f>ROUND(E146*J146,2)</f>
        <v>0</v>
      </c>
      <c r="L146" s="193">
        <v>21</v>
      </c>
      <c r="M146" s="193">
        <f>G146*(1+L146/100)</f>
        <v>0</v>
      </c>
      <c r="N146" s="191">
        <v>0</v>
      </c>
      <c r="O146" s="191">
        <f>ROUND(E146*N146,2)</f>
        <v>0</v>
      </c>
      <c r="P146" s="191">
        <v>0</v>
      </c>
      <c r="Q146" s="191">
        <f>ROUND(E146*P146,2)</f>
        <v>0</v>
      </c>
      <c r="R146" s="193" t="s">
        <v>249</v>
      </c>
      <c r="S146" s="193" t="s">
        <v>435</v>
      </c>
      <c r="T146" s="194" t="s">
        <v>435</v>
      </c>
      <c r="U146" s="158">
        <v>0</v>
      </c>
      <c r="V146" s="158">
        <f>ROUND(E146*U146,2)</f>
        <v>0</v>
      </c>
      <c r="W146" s="158"/>
      <c r="X146" s="158" t="s">
        <v>161</v>
      </c>
      <c r="Y146" s="158" t="s">
        <v>162</v>
      </c>
      <c r="Z146" s="147"/>
      <c r="AA146" s="147"/>
      <c r="AB146" s="147"/>
      <c r="AC146" s="147"/>
      <c r="AD146" s="147"/>
      <c r="AE146" s="147"/>
      <c r="AF146" s="147"/>
      <c r="AG146" s="147" t="s">
        <v>303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73">
        <v>70</v>
      </c>
      <c r="B147" s="174" t="s">
        <v>436</v>
      </c>
      <c r="C147" s="182" t="s">
        <v>437</v>
      </c>
      <c r="D147" s="175" t="s">
        <v>267</v>
      </c>
      <c r="E147" s="176">
        <v>5.96</v>
      </c>
      <c r="F147" s="177"/>
      <c r="G147" s="178">
        <f>ROUND(E147*F147,2)</f>
        <v>0</v>
      </c>
      <c r="H147" s="177"/>
      <c r="I147" s="178">
        <f>ROUND(E147*H147,2)</f>
        <v>0</v>
      </c>
      <c r="J147" s="177"/>
      <c r="K147" s="178">
        <f>ROUND(E147*J147,2)</f>
        <v>0</v>
      </c>
      <c r="L147" s="178">
        <v>21</v>
      </c>
      <c r="M147" s="178">
        <f>G147*(1+L147/100)</f>
        <v>0</v>
      </c>
      <c r="N147" s="176">
        <v>0</v>
      </c>
      <c r="O147" s="176">
        <f>ROUND(E147*N147,2)</f>
        <v>0</v>
      </c>
      <c r="P147" s="176">
        <v>0</v>
      </c>
      <c r="Q147" s="176">
        <f>ROUND(E147*P147,2)</f>
        <v>0</v>
      </c>
      <c r="R147" s="178" t="s">
        <v>438</v>
      </c>
      <c r="S147" s="178" t="s">
        <v>236</v>
      </c>
      <c r="T147" s="179" t="s">
        <v>236</v>
      </c>
      <c r="U147" s="158">
        <v>0.27700000000000002</v>
      </c>
      <c r="V147" s="158">
        <f>ROUND(E147*U147,2)</f>
        <v>1.65</v>
      </c>
      <c r="W147" s="158"/>
      <c r="X147" s="158" t="s">
        <v>439</v>
      </c>
      <c r="Y147" s="158" t="s">
        <v>162</v>
      </c>
      <c r="Z147" s="147"/>
      <c r="AA147" s="147"/>
      <c r="AB147" s="147"/>
      <c r="AC147" s="147"/>
      <c r="AD147" s="147"/>
      <c r="AE147" s="147"/>
      <c r="AF147" s="147"/>
      <c r="AG147" s="147" t="s">
        <v>440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65" t="s">
        <v>441</v>
      </c>
      <c r="D148" s="266"/>
      <c r="E148" s="266"/>
      <c r="F148" s="266"/>
      <c r="G148" s="266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238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71</v>
      </c>
      <c r="B149" s="174" t="s">
        <v>442</v>
      </c>
      <c r="C149" s="182" t="s">
        <v>443</v>
      </c>
      <c r="D149" s="175" t="s">
        <v>267</v>
      </c>
      <c r="E149" s="176">
        <v>5.96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0</v>
      </c>
      <c r="O149" s="176">
        <f>ROUND(E149*N149,2)</f>
        <v>0</v>
      </c>
      <c r="P149" s="176">
        <v>0</v>
      </c>
      <c r="Q149" s="176">
        <f>ROUND(E149*P149,2)</f>
        <v>0</v>
      </c>
      <c r="R149" s="178" t="s">
        <v>444</v>
      </c>
      <c r="S149" s="178" t="s">
        <v>236</v>
      </c>
      <c r="T149" s="179" t="s">
        <v>236</v>
      </c>
      <c r="U149" s="158">
        <v>1.8160000000000001</v>
      </c>
      <c r="V149" s="158">
        <f>ROUND(E149*U149,2)</f>
        <v>10.82</v>
      </c>
      <c r="W149" s="158"/>
      <c r="X149" s="158" t="s">
        <v>439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440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445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80" t="str">
        <f>C150</f>
        <v>nebo vybouraných hmot nošením nebo přehazováním k místu nakládky přístupnému normálním dopravním prostředkům,</v>
      </c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88">
        <v>72</v>
      </c>
      <c r="B151" s="189" t="s">
        <v>446</v>
      </c>
      <c r="C151" s="195" t="s">
        <v>447</v>
      </c>
      <c r="D151" s="190" t="s">
        <v>267</v>
      </c>
      <c r="E151" s="191">
        <v>5.96</v>
      </c>
      <c r="F151" s="192"/>
      <c r="G151" s="193">
        <f>ROUND(E151*F151,2)</f>
        <v>0</v>
      </c>
      <c r="H151" s="192"/>
      <c r="I151" s="193">
        <f>ROUND(E151*H151,2)</f>
        <v>0</v>
      </c>
      <c r="J151" s="192"/>
      <c r="K151" s="193">
        <f>ROUND(E151*J151,2)</f>
        <v>0</v>
      </c>
      <c r="L151" s="193">
        <v>21</v>
      </c>
      <c r="M151" s="193">
        <f>G151*(1+L151/100)</f>
        <v>0</v>
      </c>
      <c r="N151" s="191">
        <v>0</v>
      </c>
      <c r="O151" s="191">
        <f>ROUND(E151*N151,2)</f>
        <v>0</v>
      </c>
      <c r="P151" s="191">
        <v>0</v>
      </c>
      <c r="Q151" s="191">
        <f>ROUND(E151*P151,2)</f>
        <v>0</v>
      </c>
      <c r="R151" s="193" t="s">
        <v>249</v>
      </c>
      <c r="S151" s="193" t="s">
        <v>236</v>
      </c>
      <c r="T151" s="194" t="s">
        <v>236</v>
      </c>
      <c r="U151" s="158">
        <v>0.49</v>
      </c>
      <c r="V151" s="158">
        <f>ROUND(E151*U151,2)</f>
        <v>2.92</v>
      </c>
      <c r="W151" s="158"/>
      <c r="X151" s="158" t="s">
        <v>439</v>
      </c>
      <c r="Y151" s="158" t="s">
        <v>162</v>
      </c>
      <c r="Z151" s="147"/>
      <c r="AA151" s="147"/>
      <c r="AB151" s="147"/>
      <c r="AC151" s="147"/>
      <c r="AD151" s="147"/>
      <c r="AE151" s="147"/>
      <c r="AF151" s="147"/>
      <c r="AG151" s="147" t="s">
        <v>440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88">
        <v>73</v>
      </c>
      <c r="B152" s="189" t="s">
        <v>448</v>
      </c>
      <c r="C152" s="195" t="s">
        <v>449</v>
      </c>
      <c r="D152" s="190" t="s">
        <v>267</v>
      </c>
      <c r="E152" s="191">
        <v>113.24</v>
      </c>
      <c r="F152" s="192"/>
      <c r="G152" s="193">
        <f>ROUND(E152*F152,2)</f>
        <v>0</v>
      </c>
      <c r="H152" s="192"/>
      <c r="I152" s="193">
        <f>ROUND(E152*H152,2)</f>
        <v>0</v>
      </c>
      <c r="J152" s="192"/>
      <c r="K152" s="193">
        <f>ROUND(E152*J152,2)</f>
        <v>0</v>
      </c>
      <c r="L152" s="193">
        <v>21</v>
      </c>
      <c r="M152" s="193">
        <f>G152*(1+L152/100)</f>
        <v>0</v>
      </c>
      <c r="N152" s="191">
        <v>0</v>
      </c>
      <c r="O152" s="191">
        <f>ROUND(E152*N152,2)</f>
        <v>0</v>
      </c>
      <c r="P152" s="191">
        <v>0</v>
      </c>
      <c r="Q152" s="191">
        <f>ROUND(E152*P152,2)</f>
        <v>0</v>
      </c>
      <c r="R152" s="193" t="s">
        <v>249</v>
      </c>
      <c r="S152" s="193" t="s">
        <v>236</v>
      </c>
      <c r="T152" s="194" t="s">
        <v>236</v>
      </c>
      <c r="U152" s="158">
        <v>0</v>
      </c>
      <c r="V152" s="158">
        <f>ROUND(E152*U152,2)</f>
        <v>0</v>
      </c>
      <c r="W152" s="158"/>
      <c r="X152" s="158" t="s">
        <v>439</v>
      </c>
      <c r="Y152" s="158" t="s">
        <v>162</v>
      </c>
      <c r="Z152" s="147"/>
      <c r="AA152" s="147"/>
      <c r="AB152" s="147"/>
      <c r="AC152" s="147"/>
      <c r="AD152" s="147"/>
      <c r="AE152" s="147"/>
      <c r="AF152" s="147"/>
      <c r="AG152" s="147" t="s">
        <v>440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88">
        <v>74</v>
      </c>
      <c r="B153" s="189" t="s">
        <v>450</v>
      </c>
      <c r="C153" s="195" t="s">
        <v>451</v>
      </c>
      <c r="D153" s="190" t="s">
        <v>267</v>
      </c>
      <c r="E153" s="191">
        <v>5.96</v>
      </c>
      <c r="F153" s="192"/>
      <c r="G153" s="193">
        <f>ROUND(E153*F153,2)</f>
        <v>0</v>
      </c>
      <c r="H153" s="192"/>
      <c r="I153" s="193">
        <f>ROUND(E153*H153,2)</f>
        <v>0</v>
      </c>
      <c r="J153" s="192"/>
      <c r="K153" s="193">
        <f>ROUND(E153*J153,2)</f>
        <v>0</v>
      </c>
      <c r="L153" s="193">
        <v>21</v>
      </c>
      <c r="M153" s="193">
        <f>G153*(1+L153/100)</f>
        <v>0</v>
      </c>
      <c r="N153" s="191">
        <v>0</v>
      </c>
      <c r="O153" s="191">
        <f>ROUND(E153*N153,2)</f>
        <v>0</v>
      </c>
      <c r="P153" s="191">
        <v>0</v>
      </c>
      <c r="Q153" s="191">
        <f>ROUND(E153*P153,2)</f>
        <v>0</v>
      </c>
      <c r="R153" s="193" t="s">
        <v>249</v>
      </c>
      <c r="S153" s="193" t="s">
        <v>236</v>
      </c>
      <c r="T153" s="194" t="s">
        <v>236</v>
      </c>
      <c r="U153" s="158">
        <v>0.94199999999999995</v>
      </c>
      <c r="V153" s="158">
        <f>ROUND(E153*U153,2)</f>
        <v>5.61</v>
      </c>
      <c r="W153" s="158"/>
      <c r="X153" s="158" t="s">
        <v>439</v>
      </c>
      <c r="Y153" s="158" t="s">
        <v>162</v>
      </c>
      <c r="Z153" s="147"/>
      <c r="AA153" s="147"/>
      <c r="AB153" s="147"/>
      <c r="AC153" s="147"/>
      <c r="AD153" s="147"/>
      <c r="AE153" s="147"/>
      <c r="AF153" s="147"/>
      <c r="AG153" s="147" t="s">
        <v>440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73">
        <v>75</v>
      </c>
      <c r="B154" s="174" t="s">
        <v>452</v>
      </c>
      <c r="C154" s="182" t="s">
        <v>453</v>
      </c>
      <c r="D154" s="175" t="s">
        <v>267</v>
      </c>
      <c r="E154" s="176">
        <v>47.68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21</v>
      </c>
      <c r="M154" s="178">
        <f>G154*(1+L154/100)</f>
        <v>0</v>
      </c>
      <c r="N154" s="176">
        <v>0</v>
      </c>
      <c r="O154" s="176">
        <f>ROUND(E154*N154,2)</f>
        <v>0</v>
      </c>
      <c r="P154" s="176">
        <v>0</v>
      </c>
      <c r="Q154" s="176">
        <f>ROUND(E154*P154,2)</f>
        <v>0</v>
      </c>
      <c r="R154" s="178" t="s">
        <v>249</v>
      </c>
      <c r="S154" s="178" t="s">
        <v>236</v>
      </c>
      <c r="T154" s="179" t="s">
        <v>236</v>
      </c>
      <c r="U154" s="158">
        <v>0.105</v>
      </c>
      <c r="V154" s="158">
        <f>ROUND(E154*U154,2)</f>
        <v>5.01</v>
      </c>
      <c r="W154" s="158"/>
      <c r="X154" s="158" t="s">
        <v>439</v>
      </c>
      <c r="Y154" s="158" t="s">
        <v>162</v>
      </c>
      <c r="Z154" s="147"/>
      <c r="AA154" s="147"/>
      <c r="AB154" s="147"/>
      <c r="AC154" s="147"/>
      <c r="AD154" s="147"/>
      <c r="AE154" s="147"/>
      <c r="AF154" s="147"/>
      <c r="AG154" s="147" t="s">
        <v>440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x14ac:dyDescent="0.2">
      <c r="A155" s="3"/>
      <c r="B155" s="4"/>
      <c r="C155" s="185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12</v>
      </c>
      <c r="AF155">
        <v>21</v>
      </c>
      <c r="AG155" t="s">
        <v>140</v>
      </c>
    </row>
    <row r="156" spans="1:60" x14ac:dyDescent="0.2">
      <c r="A156" s="150"/>
      <c r="B156" s="151" t="s">
        <v>29</v>
      </c>
      <c r="C156" s="186"/>
      <c r="D156" s="152"/>
      <c r="E156" s="153"/>
      <c r="F156" s="153"/>
      <c r="G156" s="172">
        <f>G8+G17+G20+G30+G33+G130+G144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203</v>
      </c>
    </row>
    <row r="157" spans="1:60" x14ac:dyDescent="0.2">
      <c r="C157" s="187"/>
      <c r="D157" s="10"/>
      <c r="AG157" t="s">
        <v>205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61">
    <mergeCell ref="C150:G150"/>
    <mergeCell ref="C132:G132"/>
    <mergeCell ref="C134:G134"/>
    <mergeCell ref="C139:G139"/>
    <mergeCell ref="C141:G141"/>
    <mergeCell ref="C143:G143"/>
    <mergeCell ref="C148:G148"/>
    <mergeCell ref="C129:G129"/>
    <mergeCell ref="C108:G108"/>
    <mergeCell ref="C110:G110"/>
    <mergeCell ref="C112:G112"/>
    <mergeCell ref="C114:G114"/>
    <mergeCell ref="C116:G116"/>
    <mergeCell ref="C118:G118"/>
    <mergeCell ref="C120:G120"/>
    <mergeCell ref="C122:G122"/>
    <mergeCell ref="C125:G125"/>
    <mergeCell ref="C126:G126"/>
    <mergeCell ref="C128:G128"/>
    <mergeCell ref="C106:G106"/>
    <mergeCell ref="C76:G76"/>
    <mergeCell ref="C78:G78"/>
    <mergeCell ref="C80:G80"/>
    <mergeCell ref="C83:G83"/>
    <mergeCell ref="C87:G87"/>
    <mergeCell ref="C89:G89"/>
    <mergeCell ref="C92:G92"/>
    <mergeCell ref="C98:G98"/>
    <mergeCell ref="C101:G101"/>
    <mergeCell ref="C103:G103"/>
    <mergeCell ref="C105:G105"/>
    <mergeCell ref="C74:G74"/>
    <mergeCell ref="C48:G48"/>
    <mergeCell ref="C50:G50"/>
    <mergeCell ref="C52:G52"/>
    <mergeCell ref="C54:G54"/>
    <mergeCell ref="C56:G56"/>
    <mergeCell ref="C58:G58"/>
    <mergeCell ref="C60:G60"/>
    <mergeCell ref="C64:G64"/>
    <mergeCell ref="C66:G66"/>
    <mergeCell ref="C69:G69"/>
    <mergeCell ref="C71:G71"/>
    <mergeCell ref="C43:G43"/>
    <mergeCell ref="C13:G13"/>
    <mergeCell ref="C19:G19"/>
    <mergeCell ref="C22:G22"/>
    <mergeCell ref="C23:G23"/>
    <mergeCell ref="C25:G25"/>
    <mergeCell ref="C27:G27"/>
    <mergeCell ref="C29:G29"/>
    <mergeCell ref="C32:G32"/>
    <mergeCell ref="C36:G36"/>
    <mergeCell ref="C38:G38"/>
    <mergeCell ref="C41:G41"/>
    <mergeCell ref="C12:G12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zoomScale="110" zoomScaleNormal="110" workbookViewId="0">
      <pane ySplit="7" topLeftCell="A83" activePane="bottomLeft" state="frozen"/>
      <selection pane="bottomLeft" activeCell="C63" sqref="C63:G63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7" t="s">
        <v>54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0" t="s">
        <v>56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SUMIF(AG9:AG13,"&lt;&gt;NOR",G9:G13)</f>
        <v>0</v>
      </c>
      <c r="H8" s="170"/>
      <c r="I8" s="170">
        <f>SUM(I9:I13)</f>
        <v>0</v>
      </c>
      <c r="J8" s="170"/>
      <c r="K8" s="170">
        <f>SUM(K9:K13)</f>
        <v>0</v>
      </c>
      <c r="L8" s="170"/>
      <c r="M8" s="170">
        <f>SUM(M9:M13)</f>
        <v>0</v>
      </c>
      <c r="N8" s="169"/>
      <c r="O8" s="169">
        <f>SUM(O9:O13)</f>
        <v>0.9</v>
      </c>
      <c r="P8" s="169"/>
      <c r="Q8" s="169">
        <f>SUM(Q9:Q13)</f>
        <v>0</v>
      </c>
      <c r="R8" s="170"/>
      <c r="S8" s="170"/>
      <c r="T8" s="171"/>
      <c r="U8" s="165"/>
      <c r="V8" s="165">
        <f>SUM(V9:V13)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232</v>
      </c>
      <c r="C9" s="182" t="s">
        <v>454</v>
      </c>
      <c r="D9" s="175" t="s">
        <v>234</v>
      </c>
      <c r="E9" s="176">
        <v>30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0.26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15" customHeight="1" outlineLevel="1" x14ac:dyDescent="0.2">
      <c r="A11" s="173">
        <v>2</v>
      </c>
      <c r="B11" s="174" t="s">
        <v>455</v>
      </c>
      <c r="C11" s="182" t="s">
        <v>776</v>
      </c>
      <c r="D11" s="175" t="s">
        <v>241</v>
      </c>
      <c r="E11" s="176">
        <v>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0.10712000000000001</v>
      </c>
      <c r="O11" s="176">
        <f>ROUND(E11*N11,2)</f>
        <v>0.64</v>
      </c>
      <c r="P11" s="176">
        <v>0</v>
      </c>
      <c r="Q11" s="176">
        <f>ROUND(E11*P11,2)</f>
        <v>0</v>
      </c>
      <c r="R11" s="178"/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3" t="s">
        <v>242</v>
      </c>
      <c r="D12" s="264"/>
      <c r="E12" s="264"/>
      <c r="F12" s="264"/>
      <c r="G12" s="264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456</v>
      </c>
      <c r="D13" s="163"/>
      <c r="E13" s="164">
        <v>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6" t="s">
        <v>154</v>
      </c>
      <c r="B14" s="167" t="s">
        <v>87</v>
      </c>
      <c r="C14" s="181" t="s">
        <v>88</v>
      </c>
      <c r="D14" s="168"/>
      <c r="E14" s="169"/>
      <c r="F14" s="170"/>
      <c r="G14" s="170">
        <f>SUMIF(AG15:AG16,"&lt;&gt;NOR",G15:G16)</f>
        <v>0</v>
      </c>
      <c r="H14" s="170"/>
      <c r="I14" s="170">
        <f>SUM(I15:I16)</f>
        <v>0</v>
      </c>
      <c r="J14" s="170"/>
      <c r="K14" s="170">
        <f>SUM(K15:K16)</f>
        <v>0</v>
      </c>
      <c r="L14" s="170"/>
      <c r="M14" s="170">
        <f>SUM(M15:M16)</f>
        <v>0</v>
      </c>
      <c r="N14" s="169"/>
      <c r="O14" s="169">
        <f>SUM(O15:O16)</f>
        <v>0.4</v>
      </c>
      <c r="P14" s="169"/>
      <c r="Q14" s="169">
        <f>SUM(Q15:Q16)</f>
        <v>0</v>
      </c>
      <c r="R14" s="170"/>
      <c r="S14" s="170"/>
      <c r="T14" s="171"/>
      <c r="U14" s="165"/>
      <c r="V14" s="165">
        <f>SUM(V15:V16)</f>
        <v>0</v>
      </c>
      <c r="W14" s="165"/>
      <c r="X14" s="165"/>
      <c r="Y14" s="165"/>
      <c r="AG14" t="s">
        <v>155</v>
      </c>
    </row>
    <row r="15" spans="1:60" outlineLevel="1" x14ac:dyDescent="0.2">
      <c r="A15" s="173">
        <v>3</v>
      </c>
      <c r="B15" s="174" t="s">
        <v>457</v>
      </c>
      <c r="C15" s="182" t="s">
        <v>458</v>
      </c>
      <c r="D15" s="175" t="s">
        <v>248</v>
      </c>
      <c r="E15" s="176">
        <v>8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5.0200000000000002E-2</v>
      </c>
      <c r="O15" s="176">
        <f>ROUND(E15*N15,2)</f>
        <v>0.4</v>
      </c>
      <c r="P15" s="176">
        <v>0</v>
      </c>
      <c r="Q15" s="176">
        <f>ROUND(E15*P15,2)</f>
        <v>0</v>
      </c>
      <c r="R15" s="178"/>
      <c r="S15" s="178" t="s">
        <v>159</v>
      </c>
      <c r="T15" s="179" t="s">
        <v>160</v>
      </c>
      <c r="U15" s="158">
        <v>0</v>
      </c>
      <c r="V15" s="158">
        <f>ROUND(E15*U15,2)</f>
        <v>0</v>
      </c>
      <c r="W15" s="158"/>
      <c r="X15" s="158" t="s">
        <v>161</v>
      </c>
      <c r="Y15" s="158" t="s">
        <v>162</v>
      </c>
      <c r="Z15" s="147"/>
      <c r="AA15" s="147"/>
      <c r="AB15" s="147"/>
      <c r="AC15" s="147"/>
      <c r="AD15" s="147"/>
      <c r="AE15" s="147"/>
      <c r="AF15" s="147"/>
      <c r="AG15" s="147" t="s">
        <v>163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63" t="s">
        <v>242</v>
      </c>
      <c r="D16" s="264"/>
      <c r="E16" s="264"/>
      <c r="F16" s="264"/>
      <c r="G16" s="264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93</v>
      </c>
      <c r="C17" s="181" t="s">
        <v>94</v>
      </c>
      <c r="D17" s="168"/>
      <c r="E17" s="169"/>
      <c r="F17" s="170"/>
      <c r="G17" s="170">
        <f>SUMIF(AG18:AG23,"&lt;&gt;NOR",G18:G23)</f>
        <v>0</v>
      </c>
      <c r="H17" s="170"/>
      <c r="I17" s="170">
        <f>SUM(I18:I23)</f>
        <v>0</v>
      </c>
      <c r="J17" s="170"/>
      <c r="K17" s="170">
        <f>SUM(K18:K23)</f>
        <v>0</v>
      </c>
      <c r="L17" s="170"/>
      <c r="M17" s="170">
        <f>SUM(M18:M23)</f>
        <v>0</v>
      </c>
      <c r="N17" s="169"/>
      <c r="O17" s="169">
        <f>SUM(O18:O23)</f>
        <v>0.03</v>
      </c>
      <c r="P17" s="169"/>
      <c r="Q17" s="169">
        <f>SUM(Q18:Q23)</f>
        <v>1.53</v>
      </c>
      <c r="R17" s="170"/>
      <c r="S17" s="170"/>
      <c r="T17" s="171"/>
      <c r="U17" s="165"/>
      <c r="V17" s="165">
        <f>SUM(V18:V23)</f>
        <v>0</v>
      </c>
      <c r="W17" s="165"/>
      <c r="X17" s="165"/>
      <c r="Y17" s="165"/>
      <c r="AG17" t="s">
        <v>155</v>
      </c>
    </row>
    <row r="18" spans="1:60" outlineLevel="1" x14ac:dyDescent="0.2">
      <c r="A18" s="173">
        <v>4</v>
      </c>
      <c r="B18" s="174" t="s">
        <v>459</v>
      </c>
      <c r="C18" s="182" t="s">
        <v>780</v>
      </c>
      <c r="D18" s="175" t="s">
        <v>248</v>
      </c>
      <c r="E18" s="176">
        <v>8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8.0000000000000002E-3</v>
      </c>
      <c r="Q18" s="176">
        <f>ROUND(E18*P18,2)</f>
        <v>0.06</v>
      </c>
      <c r="R18" s="178"/>
      <c r="S18" s="178" t="s">
        <v>236</v>
      </c>
      <c r="T18" s="179" t="s">
        <v>236</v>
      </c>
      <c r="U18" s="158">
        <v>0</v>
      </c>
      <c r="V18" s="158">
        <f>ROUND(E18*U18,2)</f>
        <v>0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63" t="s">
        <v>242</v>
      </c>
      <c r="D19" s="264"/>
      <c r="E19" s="264"/>
      <c r="F19" s="264"/>
      <c r="G19" s="264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5</v>
      </c>
      <c r="B20" s="174" t="s">
        <v>460</v>
      </c>
      <c r="C20" s="182" t="s">
        <v>778</v>
      </c>
      <c r="D20" s="175" t="s">
        <v>234</v>
      </c>
      <c r="E20" s="176">
        <v>30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4.8999999999999998E-4</v>
      </c>
      <c r="O20" s="176">
        <f>ROUND(E20*N20,2)</f>
        <v>0.01</v>
      </c>
      <c r="P20" s="176">
        <v>1.2999999999999999E-2</v>
      </c>
      <c r="Q20" s="176">
        <f>ROUND(E20*P20,2)</f>
        <v>0.39</v>
      </c>
      <c r="R20" s="178"/>
      <c r="S20" s="178" t="s">
        <v>236</v>
      </c>
      <c r="T20" s="179" t="s">
        <v>236</v>
      </c>
      <c r="U20" s="158">
        <v>0</v>
      </c>
      <c r="V20" s="158">
        <f>ROUND(E20*U20,2)</f>
        <v>0</v>
      </c>
      <c r="W20" s="158"/>
      <c r="X20" s="158" t="s">
        <v>161</v>
      </c>
      <c r="Y20" s="158" t="s">
        <v>162</v>
      </c>
      <c r="Z20" s="147"/>
      <c r="AA20" s="147"/>
      <c r="AB20" s="147"/>
      <c r="AC20" s="147"/>
      <c r="AD20" s="147"/>
      <c r="AE20" s="147"/>
      <c r="AF20" s="147"/>
      <c r="AG20" s="147" t="s">
        <v>163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63" t="s">
        <v>242</v>
      </c>
      <c r="D21" s="264"/>
      <c r="E21" s="264"/>
      <c r="F21" s="264"/>
      <c r="G21" s="264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6</v>
      </c>
      <c r="B22" s="174" t="s">
        <v>461</v>
      </c>
      <c r="C22" s="182" t="s">
        <v>779</v>
      </c>
      <c r="D22" s="175" t="s">
        <v>234</v>
      </c>
      <c r="E22" s="176">
        <v>40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4.8999999999999998E-4</v>
      </c>
      <c r="O22" s="176">
        <f>ROUND(E22*N22,2)</f>
        <v>0.02</v>
      </c>
      <c r="P22" s="176">
        <v>2.7E-2</v>
      </c>
      <c r="Q22" s="176">
        <f>ROUND(E22*P22,2)</f>
        <v>1.08</v>
      </c>
      <c r="R22" s="178"/>
      <c r="S22" s="178" t="s">
        <v>236</v>
      </c>
      <c r="T22" s="179" t="s">
        <v>236</v>
      </c>
      <c r="U22" s="158">
        <v>0</v>
      </c>
      <c r="V22" s="158">
        <f>ROUND(E22*U22,2)</f>
        <v>0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63" t="s">
        <v>242</v>
      </c>
      <c r="D23" s="264"/>
      <c r="E23" s="264"/>
      <c r="F23" s="264"/>
      <c r="G23" s="264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154</v>
      </c>
      <c r="B24" s="167" t="s">
        <v>95</v>
      </c>
      <c r="C24" s="181" t="s">
        <v>96</v>
      </c>
      <c r="D24" s="168"/>
      <c r="E24" s="169"/>
      <c r="F24" s="170"/>
      <c r="G24" s="170">
        <f>SUMIF(AG25:AG25,"&lt;&gt;NOR",G25:G25)</f>
        <v>0</v>
      </c>
      <c r="H24" s="170"/>
      <c r="I24" s="170">
        <f>SUM(I25:I25)</f>
        <v>0</v>
      </c>
      <c r="J24" s="170"/>
      <c r="K24" s="170">
        <f>SUM(K25:K25)</f>
        <v>0</v>
      </c>
      <c r="L24" s="170"/>
      <c r="M24" s="170">
        <f>SUM(M25:M25)</f>
        <v>0</v>
      </c>
      <c r="N24" s="169"/>
      <c r="O24" s="169">
        <f>SUM(O25:O25)</f>
        <v>0</v>
      </c>
      <c r="P24" s="169"/>
      <c r="Q24" s="169">
        <f>SUM(Q25:Q25)</f>
        <v>0</v>
      </c>
      <c r="R24" s="170"/>
      <c r="S24" s="170"/>
      <c r="T24" s="171"/>
      <c r="U24" s="165"/>
      <c r="V24" s="165">
        <f>SUM(V25:V25)</f>
        <v>1.26</v>
      </c>
      <c r="W24" s="165"/>
      <c r="X24" s="165"/>
      <c r="Y24" s="165"/>
      <c r="AG24" t="s">
        <v>155</v>
      </c>
    </row>
    <row r="25" spans="1:60" outlineLevel="1" x14ac:dyDescent="0.2">
      <c r="A25" s="188">
        <v>7</v>
      </c>
      <c r="B25" s="189" t="s">
        <v>265</v>
      </c>
      <c r="C25" s="195" t="s">
        <v>777</v>
      </c>
      <c r="D25" s="190" t="s">
        <v>267</v>
      </c>
      <c r="E25" s="191">
        <v>1.3384199999999999</v>
      </c>
      <c r="F25" s="192"/>
      <c r="G25" s="193">
        <f>ROUND(E25*F25,2)</f>
        <v>0</v>
      </c>
      <c r="H25" s="192"/>
      <c r="I25" s="193">
        <f>ROUND(E25*H25,2)</f>
        <v>0</v>
      </c>
      <c r="J25" s="192"/>
      <c r="K25" s="193">
        <f>ROUND(E25*J25,2)</f>
        <v>0</v>
      </c>
      <c r="L25" s="193">
        <v>21</v>
      </c>
      <c r="M25" s="193">
        <f>G25*(1+L25/100)</f>
        <v>0</v>
      </c>
      <c r="N25" s="191">
        <v>0</v>
      </c>
      <c r="O25" s="191">
        <f>ROUND(E25*N25,2)</f>
        <v>0</v>
      </c>
      <c r="P25" s="191">
        <v>0</v>
      </c>
      <c r="Q25" s="191">
        <f>ROUND(E25*P25,2)</f>
        <v>0</v>
      </c>
      <c r="R25" s="193"/>
      <c r="S25" s="193" t="s">
        <v>236</v>
      </c>
      <c r="T25" s="194" t="s">
        <v>250</v>
      </c>
      <c r="U25" s="158">
        <v>0.9385</v>
      </c>
      <c r="V25" s="158">
        <f>ROUND(E25*U25,2)</f>
        <v>1.26</v>
      </c>
      <c r="W25" s="158"/>
      <c r="X25" s="158" t="s">
        <v>268</v>
      </c>
      <c r="Y25" s="158" t="s">
        <v>162</v>
      </c>
      <c r="Z25" s="147"/>
      <c r="AA25" s="147"/>
      <c r="AB25" s="147"/>
      <c r="AC25" s="147"/>
      <c r="AD25" s="147"/>
      <c r="AE25" s="147"/>
      <c r="AF25" s="147"/>
      <c r="AG25" s="147" t="s">
        <v>462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98</v>
      </c>
      <c r="C26" s="181" t="s">
        <v>99</v>
      </c>
      <c r="D26" s="168"/>
      <c r="E26" s="169"/>
      <c r="F26" s="170"/>
      <c r="G26" s="170">
        <f>SUMIF(AG27:AG31,"&lt;&gt;NOR",G27:G31)</f>
        <v>0</v>
      </c>
      <c r="H26" s="170"/>
      <c r="I26" s="170">
        <f>SUM(I27:I31)</f>
        <v>0</v>
      </c>
      <c r="J26" s="170"/>
      <c r="K26" s="170">
        <f>SUM(K27:K31)</f>
        <v>0</v>
      </c>
      <c r="L26" s="170"/>
      <c r="M26" s="170">
        <f>SUM(M27:M31)</f>
        <v>0</v>
      </c>
      <c r="N26" s="169"/>
      <c r="O26" s="169">
        <f>SUM(O27:O31)</f>
        <v>0</v>
      </c>
      <c r="P26" s="169"/>
      <c r="Q26" s="169">
        <f>SUM(Q27:Q31)</f>
        <v>0</v>
      </c>
      <c r="R26" s="170"/>
      <c r="S26" s="170"/>
      <c r="T26" s="171"/>
      <c r="U26" s="165"/>
      <c r="V26" s="165">
        <f>SUM(V27:V31)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8</v>
      </c>
      <c r="B27" s="174" t="s">
        <v>463</v>
      </c>
      <c r="C27" s="182" t="s">
        <v>464</v>
      </c>
      <c r="D27" s="175" t="s">
        <v>234</v>
      </c>
      <c r="E27" s="176">
        <v>160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2.0000000000000002E-5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3" t="s">
        <v>465</v>
      </c>
      <c r="D28" s="264"/>
      <c r="E28" s="264"/>
      <c r="F28" s="264"/>
      <c r="G28" s="26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9</v>
      </c>
      <c r="B29" s="174" t="s">
        <v>466</v>
      </c>
      <c r="C29" s="182" t="s">
        <v>467</v>
      </c>
      <c r="D29" s="175" t="s">
        <v>234</v>
      </c>
      <c r="E29" s="176">
        <v>120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2.0000000000000002E-5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236</v>
      </c>
      <c r="T29" s="179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468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63" t="s">
        <v>465</v>
      </c>
      <c r="D30" s="264"/>
      <c r="E30" s="264"/>
      <c r="F30" s="264"/>
      <c r="G30" s="264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>
        <v>10</v>
      </c>
      <c r="B31" s="155" t="s">
        <v>469</v>
      </c>
      <c r="C31" s="197" t="s">
        <v>470</v>
      </c>
      <c r="D31" s="156" t="s">
        <v>0</v>
      </c>
      <c r="E31" s="196"/>
      <c r="F31" s="159"/>
      <c r="G31" s="158">
        <f>ROUND(E31*F31,2)</f>
        <v>0</v>
      </c>
      <c r="H31" s="159"/>
      <c r="I31" s="158">
        <f>ROUND(E31*H31,2)</f>
        <v>0</v>
      </c>
      <c r="J31" s="159"/>
      <c r="K31" s="158">
        <f>ROUND(E31*J31,2)</f>
        <v>0</v>
      </c>
      <c r="L31" s="158">
        <v>21</v>
      </c>
      <c r="M31" s="158">
        <f>G31*(1+L31/100)</f>
        <v>0</v>
      </c>
      <c r="N31" s="157">
        <v>0</v>
      </c>
      <c r="O31" s="157">
        <f>ROUND(E31*N31,2)</f>
        <v>0</v>
      </c>
      <c r="P31" s="157">
        <v>0</v>
      </c>
      <c r="Q31" s="157">
        <f>ROUND(E31*P31,2)</f>
        <v>0</v>
      </c>
      <c r="R31" s="158"/>
      <c r="S31" s="158" t="s">
        <v>236</v>
      </c>
      <c r="T31" s="158" t="s">
        <v>236</v>
      </c>
      <c r="U31" s="158">
        <v>0</v>
      </c>
      <c r="V31" s="158">
        <f>ROUND(E31*U31,2)</f>
        <v>0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471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6" t="s">
        <v>154</v>
      </c>
      <c r="B32" s="167" t="s">
        <v>106</v>
      </c>
      <c r="C32" s="181" t="s">
        <v>107</v>
      </c>
      <c r="D32" s="168"/>
      <c r="E32" s="169"/>
      <c r="F32" s="170"/>
      <c r="G32" s="170">
        <f>SUMIF(AG33:AG45,"&lt;&gt;NOR",G33:G45)</f>
        <v>0</v>
      </c>
      <c r="H32" s="170"/>
      <c r="I32" s="170">
        <f>SUM(I33:I45)</f>
        <v>0</v>
      </c>
      <c r="J32" s="170"/>
      <c r="K32" s="170">
        <f>SUM(K33:K45)</f>
        <v>0</v>
      </c>
      <c r="L32" s="170"/>
      <c r="M32" s="170">
        <f>SUM(M33:M45)</f>
        <v>0</v>
      </c>
      <c r="N32" s="169"/>
      <c r="O32" s="169">
        <f>SUM(O33:O45)</f>
        <v>0.26999999999999996</v>
      </c>
      <c r="P32" s="169"/>
      <c r="Q32" s="169">
        <f>SUM(Q33:Q45)</f>
        <v>0.42000000000000004</v>
      </c>
      <c r="R32" s="170"/>
      <c r="S32" s="170"/>
      <c r="T32" s="171"/>
      <c r="U32" s="165"/>
      <c r="V32" s="165">
        <f>SUM(V33:V45)</f>
        <v>0</v>
      </c>
      <c r="W32" s="165"/>
      <c r="X32" s="165"/>
      <c r="Y32" s="165"/>
      <c r="AG32" t="s">
        <v>155</v>
      </c>
    </row>
    <row r="33" spans="1:60" outlineLevel="1" x14ac:dyDescent="0.2">
      <c r="A33" s="188">
        <v>11</v>
      </c>
      <c r="B33" s="189" t="s">
        <v>472</v>
      </c>
      <c r="C33" s="195" t="s">
        <v>473</v>
      </c>
      <c r="D33" s="190" t="s">
        <v>248</v>
      </c>
      <c r="E33" s="191">
        <v>0</v>
      </c>
      <c r="F33" s="192"/>
      <c r="G33" s="193">
        <f>ROUND(E33*F33,2)</f>
        <v>0</v>
      </c>
      <c r="H33" s="192"/>
      <c r="I33" s="193">
        <f>ROUND(E33*H33,2)</f>
        <v>0</v>
      </c>
      <c r="J33" s="192"/>
      <c r="K33" s="193">
        <f>ROUND(E33*J33,2)</f>
        <v>0</v>
      </c>
      <c r="L33" s="193">
        <v>21</v>
      </c>
      <c r="M33" s="193">
        <f>G33*(1+L33/100)</f>
        <v>0</v>
      </c>
      <c r="N33" s="191">
        <v>0</v>
      </c>
      <c r="O33" s="191">
        <f>ROUND(E33*N33,2)</f>
        <v>0</v>
      </c>
      <c r="P33" s="191">
        <v>0</v>
      </c>
      <c r="Q33" s="191">
        <f>ROUND(E33*P33,2)</f>
        <v>0</v>
      </c>
      <c r="R33" s="193"/>
      <c r="S33" s="193" t="s">
        <v>236</v>
      </c>
      <c r="T33" s="194" t="s">
        <v>236</v>
      </c>
      <c r="U33" s="158">
        <v>0</v>
      </c>
      <c r="V33" s="158">
        <f>ROUND(E33*U33,2)</f>
        <v>0</v>
      </c>
      <c r="W33" s="158"/>
      <c r="X33" s="158" t="s">
        <v>161</v>
      </c>
      <c r="Y33" s="158" t="s">
        <v>162</v>
      </c>
      <c r="Z33" s="147"/>
      <c r="AA33" s="147"/>
      <c r="AB33" s="147"/>
      <c r="AC33" s="147"/>
      <c r="AD33" s="147"/>
      <c r="AE33" s="147"/>
      <c r="AF33" s="147"/>
      <c r="AG33" s="147" t="s">
        <v>274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12</v>
      </c>
      <c r="B34" s="174" t="s">
        <v>474</v>
      </c>
      <c r="C34" s="182" t="s">
        <v>781</v>
      </c>
      <c r="D34" s="175" t="s">
        <v>234</v>
      </c>
      <c r="E34" s="176">
        <v>160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2.0000000000000002E-5</v>
      </c>
      <c r="O34" s="176">
        <f>ROUND(E34*N34,2)</f>
        <v>0</v>
      </c>
      <c r="P34" s="176">
        <v>1E-3</v>
      </c>
      <c r="Q34" s="176">
        <f>ROUND(E34*P34,2)</f>
        <v>0.16</v>
      </c>
      <c r="R34" s="178"/>
      <c r="S34" s="178" t="s">
        <v>236</v>
      </c>
      <c r="T34" s="179" t="s">
        <v>236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468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4" t="s">
        <v>475</v>
      </c>
      <c r="D35" s="163"/>
      <c r="E35" s="164">
        <v>160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171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13</v>
      </c>
      <c r="B36" s="174" t="s">
        <v>476</v>
      </c>
      <c r="C36" s="182" t="s">
        <v>782</v>
      </c>
      <c r="D36" s="175" t="s">
        <v>234</v>
      </c>
      <c r="E36" s="176">
        <v>80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2.0000000000000002E-5</v>
      </c>
      <c r="O36" s="176">
        <f>ROUND(E36*N36,2)</f>
        <v>0</v>
      </c>
      <c r="P36" s="176">
        <v>3.2000000000000002E-3</v>
      </c>
      <c r="Q36" s="176">
        <f>ROUND(E36*P36,2)</f>
        <v>0.26</v>
      </c>
      <c r="R36" s="178"/>
      <c r="S36" s="178" t="s">
        <v>236</v>
      </c>
      <c r="T36" s="179" t="s">
        <v>236</v>
      </c>
      <c r="U36" s="158">
        <v>0</v>
      </c>
      <c r="V36" s="158">
        <f>ROUND(E36*U36,2)</f>
        <v>0</v>
      </c>
      <c r="W36" s="158"/>
      <c r="X36" s="158" t="s">
        <v>161</v>
      </c>
      <c r="Y36" s="158" t="s">
        <v>162</v>
      </c>
      <c r="Z36" s="147"/>
      <c r="AA36" s="147"/>
      <c r="AB36" s="147"/>
      <c r="AC36" s="147"/>
      <c r="AD36" s="147"/>
      <c r="AE36" s="147"/>
      <c r="AF36" s="147"/>
      <c r="AG36" s="147" t="s">
        <v>468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4" t="s">
        <v>477</v>
      </c>
      <c r="D37" s="163"/>
      <c r="E37" s="164">
        <v>80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171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3">
        <v>14</v>
      </c>
      <c r="B38" s="174" t="s">
        <v>478</v>
      </c>
      <c r="C38" s="182" t="s">
        <v>783</v>
      </c>
      <c r="D38" s="175" t="s">
        <v>234</v>
      </c>
      <c r="E38" s="176">
        <v>160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7.6000000000000004E-4</v>
      </c>
      <c r="O38" s="176">
        <f>ROUND(E38*N38,2)</f>
        <v>0.12</v>
      </c>
      <c r="P38" s="176">
        <v>0</v>
      </c>
      <c r="Q38" s="176">
        <f>ROUND(E38*P38,2)</f>
        <v>0</v>
      </c>
      <c r="R38" s="178"/>
      <c r="S38" s="178" t="s">
        <v>236</v>
      </c>
      <c r="T38" s="179" t="s">
        <v>236</v>
      </c>
      <c r="U38" s="158">
        <v>0</v>
      </c>
      <c r="V38" s="158">
        <f>ROUND(E38*U38,2)</f>
        <v>0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468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475</v>
      </c>
      <c r="D39" s="163"/>
      <c r="E39" s="164">
        <v>160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15</v>
      </c>
      <c r="B40" s="174" t="s">
        <v>479</v>
      </c>
      <c r="C40" s="182" t="s">
        <v>784</v>
      </c>
      <c r="D40" s="175" t="s">
        <v>234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8.8000000000000003E-4</v>
      </c>
      <c r="O40" s="176">
        <f>ROUND(E40*N40,2)</f>
        <v>0.11</v>
      </c>
      <c r="P40" s="176">
        <v>0</v>
      </c>
      <c r="Q40" s="176">
        <f>ROUND(E40*P40,2)</f>
        <v>0</v>
      </c>
      <c r="R40" s="178"/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468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4" t="s">
        <v>480</v>
      </c>
      <c r="D41" s="163"/>
      <c r="E41" s="164">
        <v>120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171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88">
        <v>16</v>
      </c>
      <c r="B42" s="189" t="s">
        <v>481</v>
      </c>
      <c r="C42" s="195" t="s">
        <v>482</v>
      </c>
      <c r="D42" s="190" t="s">
        <v>248</v>
      </c>
      <c r="E42" s="191">
        <v>80</v>
      </c>
      <c r="F42" s="192"/>
      <c r="G42" s="193">
        <f>ROUND(E42*F42,2)</f>
        <v>0</v>
      </c>
      <c r="H42" s="192"/>
      <c r="I42" s="193">
        <f>ROUND(E42*H42,2)</f>
        <v>0</v>
      </c>
      <c r="J42" s="192"/>
      <c r="K42" s="193">
        <f>ROUND(E42*J42,2)</f>
        <v>0</v>
      </c>
      <c r="L42" s="193">
        <v>21</v>
      </c>
      <c r="M42" s="193">
        <f>G42*(1+L42/100)</f>
        <v>0</v>
      </c>
      <c r="N42" s="191">
        <v>5.4000000000000001E-4</v>
      </c>
      <c r="O42" s="191">
        <f>ROUND(E42*N42,2)</f>
        <v>0.04</v>
      </c>
      <c r="P42" s="191">
        <v>0</v>
      </c>
      <c r="Q42" s="191">
        <f>ROUND(E42*P42,2)</f>
        <v>0</v>
      </c>
      <c r="R42" s="193"/>
      <c r="S42" s="193" t="s">
        <v>236</v>
      </c>
      <c r="T42" s="194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468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17</v>
      </c>
      <c r="B43" s="174" t="s">
        <v>483</v>
      </c>
      <c r="C43" s="182" t="s">
        <v>484</v>
      </c>
      <c r="D43" s="175" t="s">
        <v>485</v>
      </c>
      <c r="E43" s="176">
        <v>12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486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487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3" t="s">
        <v>242</v>
      </c>
      <c r="D44" s="264"/>
      <c r="E44" s="264"/>
      <c r="F44" s="264"/>
      <c r="G44" s="264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>
        <v>18</v>
      </c>
      <c r="B45" s="155" t="s">
        <v>488</v>
      </c>
      <c r="C45" s="197" t="s">
        <v>470</v>
      </c>
      <c r="D45" s="156" t="s">
        <v>0</v>
      </c>
      <c r="E45" s="196"/>
      <c r="F45" s="159"/>
      <c r="G45" s="158">
        <f>ROUND(E45*F45,2)</f>
        <v>0</v>
      </c>
      <c r="H45" s="159"/>
      <c r="I45" s="158">
        <f>ROUND(E45*H45,2)</f>
        <v>0</v>
      </c>
      <c r="J45" s="159"/>
      <c r="K45" s="158">
        <f>ROUND(E45*J45,2)</f>
        <v>0</v>
      </c>
      <c r="L45" s="158">
        <v>21</v>
      </c>
      <c r="M45" s="158">
        <f>G45*(1+L45/100)</f>
        <v>0</v>
      </c>
      <c r="N45" s="157">
        <v>0</v>
      </c>
      <c r="O45" s="157">
        <f>ROUND(E45*N45,2)</f>
        <v>0</v>
      </c>
      <c r="P45" s="157">
        <v>0</v>
      </c>
      <c r="Q45" s="157">
        <f>ROUND(E45*P45,2)</f>
        <v>0</v>
      </c>
      <c r="R45" s="158"/>
      <c r="S45" s="158" t="s">
        <v>236</v>
      </c>
      <c r="T45" s="158" t="s">
        <v>250</v>
      </c>
      <c r="U45" s="158">
        <v>0</v>
      </c>
      <c r="V45" s="158">
        <f>ROUND(E45*U45,2)</f>
        <v>0</v>
      </c>
      <c r="W45" s="158"/>
      <c r="X45" s="158" t="s">
        <v>268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471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6" t="s">
        <v>154</v>
      </c>
      <c r="B46" s="167" t="s">
        <v>108</v>
      </c>
      <c r="C46" s="181" t="s">
        <v>109</v>
      </c>
      <c r="D46" s="168"/>
      <c r="E46" s="169"/>
      <c r="F46" s="170"/>
      <c r="G46" s="170">
        <f>SUMIF(AG47:AG57,"&lt;&gt;NOR",G47:G57)</f>
        <v>0</v>
      </c>
      <c r="H46" s="170"/>
      <c r="I46" s="170">
        <f>SUM(I47:I57)</f>
        <v>0</v>
      </c>
      <c r="J46" s="170"/>
      <c r="K46" s="170">
        <f>SUM(K47:K57)</f>
        <v>0</v>
      </c>
      <c r="L46" s="170"/>
      <c r="M46" s="170">
        <f>SUM(M47:M57)</f>
        <v>0</v>
      </c>
      <c r="N46" s="169"/>
      <c r="O46" s="169">
        <f>SUM(O47:O57)</f>
        <v>0.19</v>
      </c>
      <c r="P46" s="169"/>
      <c r="Q46" s="169">
        <f>SUM(Q47:Q57)</f>
        <v>0</v>
      </c>
      <c r="R46" s="170"/>
      <c r="S46" s="170"/>
      <c r="T46" s="171"/>
      <c r="U46" s="165"/>
      <c r="V46" s="165">
        <f>SUM(V47:V57)</f>
        <v>0</v>
      </c>
      <c r="W46" s="165"/>
      <c r="X46" s="165"/>
      <c r="Y46" s="165"/>
      <c r="AG46" t="s">
        <v>155</v>
      </c>
    </row>
    <row r="47" spans="1:60" outlineLevel="1" x14ac:dyDescent="0.2">
      <c r="A47" s="173">
        <v>19</v>
      </c>
      <c r="B47" s="174" t="s">
        <v>489</v>
      </c>
      <c r="C47" s="182" t="s">
        <v>490</v>
      </c>
      <c r="D47" s="175" t="s">
        <v>248</v>
      </c>
      <c r="E47" s="176">
        <v>80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7.1000000000000002E-4</v>
      </c>
      <c r="O47" s="176">
        <f>ROUND(E47*N47,2)</f>
        <v>0.06</v>
      </c>
      <c r="P47" s="176">
        <v>0</v>
      </c>
      <c r="Q47" s="176">
        <f>ROUND(E47*P47,2)</f>
        <v>0</v>
      </c>
      <c r="R47" s="178"/>
      <c r="S47" s="178" t="s">
        <v>159</v>
      </c>
      <c r="T47" s="179" t="s">
        <v>160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468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63" t="s">
        <v>242</v>
      </c>
      <c r="D48" s="264"/>
      <c r="E48" s="264"/>
      <c r="F48" s="264"/>
      <c r="G48" s="264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3">
        <v>20</v>
      </c>
      <c r="B49" s="174" t="s">
        <v>491</v>
      </c>
      <c r="C49" s="182" t="s">
        <v>492</v>
      </c>
      <c r="D49" s="175" t="s">
        <v>248</v>
      </c>
      <c r="E49" s="176">
        <v>160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2.7E-4</v>
      </c>
      <c r="O49" s="176">
        <f>ROUND(E49*N49,2)</f>
        <v>0.04</v>
      </c>
      <c r="P49" s="176">
        <v>0</v>
      </c>
      <c r="Q49" s="176">
        <f>ROUND(E49*P49,2)</f>
        <v>0</v>
      </c>
      <c r="R49" s="178"/>
      <c r="S49" s="178" t="s">
        <v>159</v>
      </c>
      <c r="T49" s="179" t="s">
        <v>160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468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63" t="s">
        <v>242</v>
      </c>
      <c r="D50" s="264"/>
      <c r="E50" s="264"/>
      <c r="F50" s="264"/>
      <c r="G50" s="264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21</v>
      </c>
      <c r="B51" s="174" t="s">
        <v>493</v>
      </c>
      <c r="C51" s="182" t="s">
        <v>494</v>
      </c>
      <c r="D51" s="175" t="s">
        <v>248</v>
      </c>
      <c r="E51" s="176">
        <v>80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1E-4</v>
      </c>
      <c r="O51" s="176">
        <f>ROUND(E51*N51,2)</f>
        <v>0.01</v>
      </c>
      <c r="P51" s="176">
        <v>0</v>
      </c>
      <c r="Q51" s="176">
        <f>ROUND(E51*P51,2)</f>
        <v>0</v>
      </c>
      <c r="R51" s="178"/>
      <c r="S51" s="178" t="s">
        <v>495</v>
      </c>
      <c r="T51" s="179" t="s">
        <v>495</v>
      </c>
      <c r="U51" s="158">
        <v>0</v>
      </c>
      <c r="V51" s="158">
        <f>ROUND(E51*U51,2)</f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468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63" t="s">
        <v>242</v>
      </c>
      <c r="D52" s="264"/>
      <c r="E52" s="264"/>
      <c r="F52" s="264"/>
      <c r="G52" s="264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88">
        <v>22</v>
      </c>
      <c r="B53" s="189" t="s">
        <v>496</v>
      </c>
      <c r="C53" s="195" t="s">
        <v>497</v>
      </c>
      <c r="D53" s="190" t="s">
        <v>248</v>
      </c>
      <c r="E53" s="191">
        <v>80</v>
      </c>
      <c r="F53" s="192"/>
      <c r="G53" s="193">
        <f>ROUND(E53*F53,2)</f>
        <v>0</v>
      </c>
      <c r="H53" s="192"/>
      <c r="I53" s="193">
        <f>ROUND(E53*H53,2)</f>
        <v>0</v>
      </c>
      <c r="J53" s="192"/>
      <c r="K53" s="193">
        <f>ROUND(E53*J53,2)</f>
        <v>0</v>
      </c>
      <c r="L53" s="193">
        <v>21</v>
      </c>
      <c r="M53" s="193">
        <f>G53*(1+L53/100)</f>
        <v>0</v>
      </c>
      <c r="N53" s="191">
        <v>5.9999999999999995E-4</v>
      </c>
      <c r="O53" s="191">
        <f>ROUND(E53*N53,2)</f>
        <v>0.05</v>
      </c>
      <c r="P53" s="191">
        <v>0</v>
      </c>
      <c r="Q53" s="191">
        <f>ROUND(E53*P53,2)</f>
        <v>0</v>
      </c>
      <c r="R53" s="193" t="s">
        <v>366</v>
      </c>
      <c r="S53" s="193" t="s">
        <v>236</v>
      </c>
      <c r="T53" s="194" t="s">
        <v>236</v>
      </c>
      <c r="U53" s="158">
        <v>0</v>
      </c>
      <c r="V53" s="158">
        <f>ROUND(E53*U53,2)</f>
        <v>0</v>
      </c>
      <c r="W53" s="158"/>
      <c r="X53" s="158" t="s">
        <v>367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498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23</v>
      </c>
      <c r="B54" s="174" t="s">
        <v>499</v>
      </c>
      <c r="C54" s="182" t="s">
        <v>500</v>
      </c>
      <c r="D54" s="175" t="s">
        <v>248</v>
      </c>
      <c r="E54" s="176">
        <v>80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21</v>
      </c>
      <c r="M54" s="178">
        <f>G54*(1+L54/100)</f>
        <v>0</v>
      </c>
      <c r="N54" s="176">
        <v>0</v>
      </c>
      <c r="O54" s="176">
        <f>ROUND(E54*N54,2)</f>
        <v>0</v>
      </c>
      <c r="P54" s="176">
        <v>0</v>
      </c>
      <c r="Q54" s="176">
        <f>ROUND(E54*P54,2)</f>
        <v>0</v>
      </c>
      <c r="R54" s="178"/>
      <c r="S54" s="178" t="s">
        <v>159</v>
      </c>
      <c r="T54" s="179" t="s">
        <v>160</v>
      </c>
      <c r="U54" s="158">
        <v>0</v>
      </c>
      <c r="V54" s="158">
        <f>ROUND(E54*U54,2)</f>
        <v>0</v>
      </c>
      <c r="W54" s="158"/>
      <c r="X54" s="158" t="s">
        <v>367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498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63" t="s">
        <v>242</v>
      </c>
      <c r="D55" s="264"/>
      <c r="E55" s="264"/>
      <c r="F55" s="264"/>
      <c r="G55" s="264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3">
        <v>24</v>
      </c>
      <c r="B56" s="174" t="s">
        <v>501</v>
      </c>
      <c r="C56" s="182" t="s">
        <v>502</v>
      </c>
      <c r="D56" s="175" t="s">
        <v>248</v>
      </c>
      <c r="E56" s="176">
        <v>80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4.0000000000000002E-4</v>
      </c>
      <c r="O56" s="176">
        <f>ROUND(E56*N56,2)</f>
        <v>0.03</v>
      </c>
      <c r="P56" s="176">
        <v>0</v>
      </c>
      <c r="Q56" s="176">
        <f>ROUND(E56*P56,2)</f>
        <v>0</v>
      </c>
      <c r="R56" s="178" t="s">
        <v>366</v>
      </c>
      <c r="S56" s="178" t="s">
        <v>236</v>
      </c>
      <c r="T56" s="179" t="s">
        <v>236</v>
      </c>
      <c r="U56" s="158">
        <v>0</v>
      </c>
      <c r="V56" s="158">
        <f>ROUND(E56*U56,2)</f>
        <v>0</v>
      </c>
      <c r="W56" s="158"/>
      <c r="X56" s="158" t="s">
        <v>367</v>
      </c>
      <c r="Y56" s="158" t="s">
        <v>162</v>
      </c>
      <c r="Z56" s="147"/>
      <c r="AA56" s="147"/>
      <c r="AB56" s="147"/>
      <c r="AC56" s="147"/>
      <c r="AD56" s="147"/>
      <c r="AE56" s="147"/>
      <c r="AF56" s="147"/>
      <c r="AG56" s="147" t="s">
        <v>498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>
        <v>25</v>
      </c>
      <c r="B57" s="155" t="s">
        <v>503</v>
      </c>
      <c r="C57" s="197" t="s">
        <v>470</v>
      </c>
      <c r="D57" s="156" t="s">
        <v>0</v>
      </c>
      <c r="E57" s="196"/>
      <c r="F57" s="159"/>
      <c r="G57" s="158">
        <f>ROUND(E57*F57,2)</f>
        <v>0</v>
      </c>
      <c r="H57" s="159"/>
      <c r="I57" s="158">
        <f>ROUND(E57*H57,2)</f>
        <v>0</v>
      </c>
      <c r="J57" s="159"/>
      <c r="K57" s="158">
        <f>ROUND(E57*J57,2)</f>
        <v>0</v>
      </c>
      <c r="L57" s="158">
        <v>21</v>
      </c>
      <c r="M57" s="158">
        <f>G57*(1+L57/100)</f>
        <v>0</v>
      </c>
      <c r="N57" s="157">
        <v>0</v>
      </c>
      <c r="O57" s="157">
        <f>ROUND(E57*N57,2)</f>
        <v>0</v>
      </c>
      <c r="P57" s="157">
        <v>0</v>
      </c>
      <c r="Q57" s="157">
        <f>ROUND(E57*P57,2)</f>
        <v>0</v>
      </c>
      <c r="R57" s="158"/>
      <c r="S57" s="158" t="s">
        <v>236</v>
      </c>
      <c r="T57" s="158" t="s">
        <v>236</v>
      </c>
      <c r="U57" s="158">
        <v>0</v>
      </c>
      <c r="V57" s="158">
        <f>ROUND(E57*U57,2)</f>
        <v>0</v>
      </c>
      <c r="W57" s="158"/>
      <c r="X57" s="158" t="s">
        <v>268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471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66" t="s">
        <v>154</v>
      </c>
      <c r="B58" s="167" t="s">
        <v>110</v>
      </c>
      <c r="C58" s="181" t="s">
        <v>111</v>
      </c>
      <c r="D58" s="168"/>
      <c r="E58" s="169"/>
      <c r="F58" s="170"/>
      <c r="G58" s="170">
        <f>SUMIF(AG59:AG91,"&lt;&gt;NOR",G59:G91)</f>
        <v>0</v>
      </c>
      <c r="H58" s="170"/>
      <c r="I58" s="170">
        <f>SUM(I59:I91)</f>
        <v>0</v>
      </c>
      <c r="J58" s="170"/>
      <c r="K58" s="170">
        <f>SUM(K59:K91)</f>
        <v>0</v>
      </c>
      <c r="L58" s="170"/>
      <c r="M58" s="170">
        <f>SUM(M59:M91)</f>
        <v>0</v>
      </c>
      <c r="N58" s="169"/>
      <c r="O58" s="169">
        <f>SUM(O59:O91)</f>
        <v>2.48</v>
      </c>
      <c r="P58" s="169"/>
      <c r="Q58" s="169">
        <f>SUM(Q59:Q91)</f>
        <v>1.68</v>
      </c>
      <c r="R58" s="170"/>
      <c r="S58" s="170"/>
      <c r="T58" s="171"/>
      <c r="U58" s="165"/>
      <c r="V58" s="165">
        <f>SUM(V59:V91)</f>
        <v>79.040000000000006</v>
      </c>
      <c r="W58" s="165"/>
      <c r="X58" s="165"/>
      <c r="Y58" s="165"/>
      <c r="AG58" t="s">
        <v>155</v>
      </c>
    </row>
    <row r="59" spans="1:60" outlineLevel="1" x14ac:dyDescent="0.2">
      <c r="A59" s="188">
        <v>26</v>
      </c>
      <c r="B59" s="189" t="s">
        <v>504</v>
      </c>
      <c r="C59" s="195" t="s">
        <v>505</v>
      </c>
      <c r="D59" s="190" t="s">
        <v>248</v>
      </c>
      <c r="E59" s="191">
        <v>40</v>
      </c>
      <c r="F59" s="192"/>
      <c r="G59" s="193">
        <f>ROUND(E59*F59,2)</f>
        <v>0</v>
      </c>
      <c r="H59" s="192"/>
      <c r="I59" s="193">
        <f>ROUND(E59*H59,2)</f>
        <v>0</v>
      </c>
      <c r="J59" s="192"/>
      <c r="K59" s="193">
        <f>ROUND(E59*J59,2)</f>
        <v>0</v>
      </c>
      <c r="L59" s="193">
        <v>21</v>
      </c>
      <c r="M59" s="193">
        <f>G59*(1+L59/100)</f>
        <v>0</v>
      </c>
      <c r="N59" s="191">
        <v>0</v>
      </c>
      <c r="O59" s="191">
        <f>ROUND(E59*N59,2)</f>
        <v>0</v>
      </c>
      <c r="P59" s="191">
        <v>0</v>
      </c>
      <c r="Q59" s="191">
        <f>ROUND(E59*P59,2)</f>
        <v>0</v>
      </c>
      <c r="R59" s="193" t="s">
        <v>506</v>
      </c>
      <c r="S59" s="193" t="s">
        <v>236</v>
      </c>
      <c r="T59" s="194" t="s">
        <v>236</v>
      </c>
      <c r="U59" s="158">
        <v>0.94</v>
      </c>
      <c r="V59" s="158">
        <f>ROUND(E59*U59,2)</f>
        <v>37.6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303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88">
        <v>27</v>
      </c>
      <c r="B60" s="189" t="s">
        <v>507</v>
      </c>
      <c r="C60" s="195" t="s">
        <v>508</v>
      </c>
      <c r="D60" s="190" t="s">
        <v>248</v>
      </c>
      <c r="E60" s="191">
        <v>32</v>
      </c>
      <c r="F60" s="192"/>
      <c r="G60" s="193">
        <f>ROUND(E60*F60,2)</f>
        <v>0</v>
      </c>
      <c r="H60" s="192"/>
      <c r="I60" s="193">
        <f>ROUND(E60*H60,2)</f>
        <v>0</v>
      </c>
      <c r="J60" s="192"/>
      <c r="K60" s="193">
        <f>ROUND(E60*J60,2)</f>
        <v>0</v>
      </c>
      <c r="L60" s="193">
        <v>21</v>
      </c>
      <c r="M60" s="193">
        <f>G60*(1+L60/100)</f>
        <v>0</v>
      </c>
      <c r="N60" s="191">
        <v>0</v>
      </c>
      <c r="O60" s="191">
        <f>ROUND(E60*N60,2)</f>
        <v>0</v>
      </c>
      <c r="P60" s="191">
        <v>0</v>
      </c>
      <c r="Q60" s="191">
        <f>ROUND(E60*P60,2)</f>
        <v>0</v>
      </c>
      <c r="R60" s="193" t="s">
        <v>506</v>
      </c>
      <c r="S60" s="193" t="s">
        <v>236</v>
      </c>
      <c r="T60" s="194" t="s">
        <v>236</v>
      </c>
      <c r="U60" s="158">
        <v>1.01</v>
      </c>
      <c r="V60" s="158">
        <f>ROUND(E60*U60,2)</f>
        <v>32.32</v>
      </c>
      <c r="W60" s="158"/>
      <c r="X60" s="158" t="s">
        <v>161</v>
      </c>
      <c r="Y60" s="158" t="s">
        <v>162</v>
      </c>
      <c r="Z60" s="147"/>
      <c r="AA60" s="147"/>
      <c r="AB60" s="147"/>
      <c r="AC60" s="147"/>
      <c r="AD60" s="147"/>
      <c r="AE60" s="147"/>
      <c r="AF60" s="147"/>
      <c r="AG60" s="147" t="s">
        <v>468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88">
        <v>28</v>
      </c>
      <c r="B61" s="189" t="s">
        <v>509</v>
      </c>
      <c r="C61" s="195" t="s">
        <v>510</v>
      </c>
      <c r="D61" s="190" t="s">
        <v>248</v>
      </c>
      <c r="E61" s="191">
        <v>8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0</v>
      </c>
      <c r="O61" s="191">
        <f>ROUND(E61*N61,2)</f>
        <v>0</v>
      </c>
      <c r="P61" s="191">
        <v>0</v>
      </c>
      <c r="Q61" s="191">
        <f>ROUND(E61*P61,2)</f>
        <v>0</v>
      </c>
      <c r="R61" s="193" t="s">
        <v>506</v>
      </c>
      <c r="S61" s="193" t="s">
        <v>236</v>
      </c>
      <c r="T61" s="194" t="s">
        <v>236</v>
      </c>
      <c r="U61" s="158">
        <v>1.1399999999999999</v>
      </c>
      <c r="V61" s="158">
        <f>ROUND(E61*U61,2)</f>
        <v>9.1199999999999992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29</v>
      </c>
      <c r="B62" s="174" t="s">
        <v>511</v>
      </c>
      <c r="C62" s="182" t="s">
        <v>788</v>
      </c>
      <c r="D62" s="175" t="s">
        <v>248</v>
      </c>
      <c r="E62" s="176">
        <v>80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0</v>
      </c>
      <c r="O62" s="176">
        <f>ROUND(E62*N62,2)</f>
        <v>0</v>
      </c>
      <c r="P62" s="176">
        <v>0</v>
      </c>
      <c r="Q62" s="176">
        <f>ROUND(E62*P62,2)</f>
        <v>0</v>
      </c>
      <c r="R62" s="178"/>
      <c r="S62" s="178" t="s">
        <v>236</v>
      </c>
      <c r="T62" s="179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468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63" t="s">
        <v>242</v>
      </c>
      <c r="D63" s="264"/>
      <c r="E63" s="264"/>
      <c r="F63" s="264"/>
      <c r="G63" s="264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3">
        <v>30</v>
      </c>
      <c r="B64" s="174" t="s">
        <v>512</v>
      </c>
      <c r="C64" s="182" t="s">
        <v>786</v>
      </c>
      <c r="D64" s="175" t="s">
        <v>248</v>
      </c>
      <c r="E64" s="176">
        <v>60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8.0000000000000007E-5</v>
      </c>
      <c r="O64" s="176">
        <f>ROUND(E64*N64,2)</f>
        <v>0</v>
      </c>
      <c r="P64" s="176">
        <v>2.4930000000000001E-2</v>
      </c>
      <c r="Q64" s="176">
        <f>ROUND(E64*P64,2)</f>
        <v>1.5</v>
      </c>
      <c r="R64" s="178"/>
      <c r="S64" s="178" t="s">
        <v>236</v>
      </c>
      <c r="T64" s="179" t="s">
        <v>236</v>
      </c>
      <c r="U64" s="158">
        <v>0</v>
      </c>
      <c r="V64" s="158">
        <f>ROUND(E64*U64,2)</f>
        <v>0</v>
      </c>
      <c r="W64" s="158"/>
      <c r="X64" s="158" t="s">
        <v>161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468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63" t="s">
        <v>242</v>
      </c>
      <c r="D65" s="264"/>
      <c r="E65" s="264"/>
      <c r="F65" s="264"/>
      <c r="G65" s="264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31</v>
      </c>
      <c r="B66" s="174" t="s">
        <v>513</v>
      </c>
      <c r="C66" s="182" t="s">
        <v>785</v>
      </c>
      <c r="D66" s="175" t="s">
        <v>248</v>
      </c>
      <c r="E66" s="176">
        <v>80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21</v>
      </c>
      <c r="M66" s="178">
        <f>G66*(1+L66/100)</f>
        <v>0</v>
      </c>
      <c r="N66" s="176">
        <v>0</v>
      </c>
      <c r="O66" s="176">
        <f>ROUND(E66*N66,2)</f>
        <v>0</v>
      </c>
      <c r="P66" s="176">
        <v>0</v>
      </c>
      <c r="Q66" s="176">
        <f>ROUND(E66*P66,2)</f>
        <v>0</v>
      </c>
      <c r="R66" s="178"/>
      <c r="S66" s="178" t="s">
        <v>236</v>
      </c>
      <c r="T66" s="179" t="s">
        <v>236</v>
      </c>
      <c r="U66" s="158">
        <v>0</v>
      </c>
      <c r="V66" s="158">
        <f>ROUND(E66*U66,2)</f>
        <v>0</v>
      </c>
      <c r="W66" s="158"/>
      <c r="X66" s="158" t="s">
        <v>161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468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63" t="s">
        <v>242</v>
      </c>
      <c r="D67" s="264"/>
      <c r="E67" s="264"/>
      <c r="F67" s="264"/>
      <c r="G67" s="264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32</v>
      </c>
      <c r="B68" s="174" t="s">
        <v>514</v>
      </c>
      <c r="C68" s="182" t="s">
        <v>515</v>
      </c>
      <c r="D68" s="175" t="s">
        <v>516</v>
      </c>
      <c r="E68" s="176">
        <v>1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0</v>
      </c>
      <c r="O68" s="176">
        <f>ROUND(E68*N68,2)</f>
        <v>0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468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63" t="s">
        <v>242</v>
      </c>
      <c r="D69" s="264"/>
      <c r="E69" s="264"/>
      <c r="F69" s="264"/>
      <c r="G69" s="264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33</v>
      </c>
      <c r="B70" s="174" t="s">
        <v>517</v>
      </c>
      <c r="C70" s="182" t="s">
        <v>787</v>
      </c>
      <c r="D70" s="175" t="s">
        <v>248</v>
      </c>
      <c r="E70" s="176">
        <v>240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1.0000000000000001E-5</v>
      </c>
      <c r="O70" s="176">
        <f>ROUND(E70*N70,2)</f>
        <v>0</v>
      </c>
      <c r="P70" s="176">
        <v>7.5000000000000002E-4</v>
      </c>
      <c r="Q70" s="176">
        <f>ROUND(E70*P70,2)</f>
        <v>0.18</v>
      </c>
      <c r="R70" s="178"/>
      <c r="S70" s="178" t="s">
        <v>236</v>
      </c>
      <c r="T70" s="179" t="s">
        <v>236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468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63" t="s">
        <v>242</v>
      </c>
      <c r="D71" s="264"/>
      <c r="E71" s="264"/>
      <c r="F71" s="264"/>
      <c r="G71" s="264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4" t="s">
        <v>518</v>
      </c>
      <c r="D72" s="163"/>
      <c r="E72" s="164">
        <v>240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171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34</v>
      </c>
      <c r="B73" s="174" t="s">
        <v>519</v>
      </c>
      <c r="C73" s="182" t="s">
        <v>520</v>
      </c>
      <c r="D73" s="175" t="s">
        <v>248</v>
      </c>
      <c r="E73" s="176">
        <v>320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 t="s">
        <v>366</v>
      </c>
      <c r="S73" s="178" t="s">
        <v>236</v>
      </c>
      <c r="T73" s="179" t="s">
        <v>236</v>
      </c>
      <c r="U73" s="158">
        <v>0</v>
      </c>
      <c r="V73" s="158">
        <f>ROUND(E73*U73,2)</f>
        <v>0</v>
      </c>
      <c r="W73" s="158"/>
      <c r="X73" s="158" t="s">
        <v>367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498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63" t="s">
        <v>242</v>
      </c>
      <c r="D74" s="264"/>
      <c r="E74" s="264"/>
      <c r="F74" s="264"/>
      <c r="G74" s="264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4" t="s">
        <v>521</v>
      </c>
      <c r="D75" s="163"/>
      <c r="E75" s="164">
        <v>320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171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88">
        <v>35</v>
      </c>
      <c r="B76" s="189" t="s">
        <v>522</v>
      </c>
      <c r="C76" s="195" t="s">
        <v>523</v>
      </c>
      <c r="D76" s="190" t="s">
        <v>248</v>
      </c>
      <c r="E76" s="191">
        <v>40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2.0129999999999999E-2</v>
      </c>
      <c r="O76" s="191">
        <f>ROUND(E76*N76,2)</f>
        <v>0.81</v>
      </c>
      <c r="P76" s="191">
        <v>0</v>
      </c>
      <c r="Q76" s="191">
        <f>ROUND(E76*P76,2)</f>
        <v>0</v>
      </c>
      <c r="R76" s="193" t="s">
        <v>366</v>
      </c>
      <c r="S76" s="193" t="s">
        <v>236</v>
      </c>
      <c r="T76" s="194" t="s">
        <v>236</v>
      </c>
      <c r="U76" s="158">
        <v>0</v>
      </c>
      <c r="V76" s="158">
        <f>ROUND(E76*U76,2)</f>
        <v>0</v>
      </c>
      <c r="W76" s="158"/>
      <c r="X76" s="158" t="s">
        <v>367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498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3">
        <v>36</v>
      </c>
      <c r="B77" s="174" t="s">
        <v>524</v>
      </c>
      <c r="C77" s="182" t="s">
        <v>525</v>
      </c>
      <c r="D77" s="175" t="s">
        <v>248</v>
      </c>
      <c r="E77" s="176">
        <v>32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3.918E-2</v>
      </c>
      <c r="O77" s="176">
        <f>ROUND(E77*N77,2)</f>
        <v>1.25</v>
      </c>
      <c r="P77" s="176">
        <v>0</v>
      </c>
      <c r="Q77" s="176">
        <f>ROUND(E77*P77,2)</f>
        <v>0</v>
      </c>
      <c r="R77" s="178" t="s">
        <v>366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367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526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63" t="s">
        <v>527</v>
      </c>
      <c r="D78" s="264"/>
      <c r="E78" s="264"/>
      <c r="F78" s="264"/>
      <c r="G78" s="264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254" t="s">
        <v>528</v>
      </c>
      <c r="D79" s="255"/>
      <c r="E79" s="255"/>
      <c r="F79" s="255"/>
      <c r="G79" s="255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254" t="s">
        <v>529</v>
      </c>
      <c r="D80" s="255"/>
      <c r="E80" s="255"/>
      <c r="F80" s="255"/>
      <c r="G80" s="25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254" t="s">
        <v>530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254" t="s">
        <v>531</v>
      </c>
      <c r="D82" s="255"/>
      <c r="E82" s="255"/>
      <c r="F82" s="255"/>
      <c r="G82" s="255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165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254" t="s">
        <v>532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254" t="s">
        <v>533</v>
      </c>
      <c r="D84" s="255"/>
      <c r="E84" s="255"/>
      <c r="F84" s="255"/>
      <c r="G84" s="255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254" t="s">
        <v>534</v>
      </c>
      <c r="D85" s="255"/>
      <c r="E85" s="255"/>
      <c r="F85" s="255"/>
      <c r="G85" s="255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165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254" t="s">
        <v>535</v>
      </c>
      <c r="D86" s="255"/>
      <c r="E86" s="255"/>
      <c r="F86" s="255"/>
      <c r="G86" s="255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37</v>
      </c>
      <c r="B87" s="174" t="s">
        <v>536</v>
      </c>
      <c r="C87" s="182" t="s">
        <v>537</v>
      </c>
      <c r="D87" s="175" t="s">
        <v>248</v>
      </c>
      <c r="E87" s="176">
        <v>8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21</v>
      </c>
      <c r="M87" s="178">
        <f>G87*(1+L87/100)</f>
        <v>0</v>
      </c>
      <c r="N87" s="176">
        <v>5.1909999999999998E-2</v>
      </c>
      <c r="O87" s="176">
        <f>ROUND(E87*N87,2)</f>
        <v>0.42</v>
      </c>
      <c r="P87" s="176">
        <v>0</v>
      </c>
      <c r="Q87" s="176">
        <f>ROUND(E87*P87,2)</f>
        <v>0</v>
      </c>
      <c r="R87" s="178" t="s">
        <v>366</v>
      </c>
      <c r="S87" s="178" t="s">
        <v>236</v>
      </c>
      <c r="T87" s="179" t="s">
        <v>236</v>
      </c>
      <c r="U87" s="158">
        <v>0</v>
      </c>
      <c r="V87" s="158">
        <f>ROUND(E87*U87,2)</f>
        <v>0</v>
      </c>
      <c r="W87" s="158"/>
      <c r="X87" s="158" t="s">
        <v>367</v>
      </c>
      <c r="Y87" s="158" t="s">
        <v>162</v>
      </c>
      <c r="Z87" s="147"/>
      <c r="AA87" s="147"/>
      <c r="AB87" s="147"/>
      <c r="AC87" s="147"/>
      <c r="AD87" s="147"/>
      <c r="AE87" s="147"/>
      <c r="AF87" s="147"/>
      <c r="AG87" s="147" t="s">
        <v>526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63" t="s">
        <v>538</v>
      </c>
      <c r="D88" s="264"/>
      <c r="E88" s="264"/>
      <c r="F88" s="264"/>
      <c r="G88" s="264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539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533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>
        <v>38</v>
      </c>
      <c r="B91" s="155" t="s">
        <v>540</v>
      </c>
      <c r="C91" s="197" t="s">
        <v>470</v>
      </c>
      <c r="D91" s="156" t="s">
        <v>0</v>
      </c>
      <c r="E91" s="196"/>
      <c r="F91" s="159"/>
      <c r="G91" s="158">
        <f>ROUND(E91*F91,2)</f>
        <v>0</v>
      </c>
      <c r="H91" s="159"/>
      <c r="I91" s="158">
        <f>ROUND(E91*H91,2)</f>
        <v>0</v>
      </c>
      <c r="J91" s="159"/>
      <c r="K91" s="158">
        <f>ROUND(E91*J91,2)</f>
        <v>0</v>
      </c>
      <c r="L91" s="158">
        <v>21</v>
      </c>
      <c r="M91" s="158">
        <f>G91*(1+L91/100)</f>
        <v>0</v>
      </c>
      <c r="N91" s="157">
        <v>0</v>
      </c>
      <c r="O91" s="157">
        <f>ROUND(E91*N91,2)</f>
        <v>0</v>
      </c>
      <c r="P91" s="157">
        <v>0</v>
      </c>
      <c r="Q91" s="157">
        <f>ROUND(E91*P91,2)</f>
        <v>0</v>
      </c>
      <c r="R91" s="158"/>
      <c r="S91" s="158" t="s">
        <v>236</v>
      </c>
      <c r="T91" s="158" t="s">
        <v>236</v>
      </c>
      <c r="U91" s="158">
        <v>0</v>
      </c>
      <c r="V91" s="158">
        <f>ROUND(E91*U91,2)</f>
        <v>0</v>
      </c>
      <c r="W91" s="158"/>
      <c r="X91" s="158" t="s">
        <v>268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471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6" t="s">
        <v>154</v>
      </c>
      <c r="B92" s="167" t="s">
        <v>122</v>
      </c>
      <c r="C92" s="181" t="s">
        <v>123</v>
      </c>
      <c r="D92" s="168"/>
      <c r="E92" s="169"/>
      <c r="F92" s="170"/>
      <c r="G92" s="170">
        <f>SUMIF(AG93:AG101,"&lt;&gt;NOR",G93:G101)</f>
        <v>0</v>
      </c>
      <c r="H92" s="170"/>
      <c r="I92" s="170">
        <f>SUM(I93:I101)</f>
        <v>0</v>
      </c>
      <c r="J92" s="170"/>
      <c r="K92" s="170">
        <f>SUM(K93:K101)</f>
        <v>0</v>
      </c>
      <c r="L92" s="170"/>
      <c r="M92" s="170">
        <f>SUM(M93:M101)</f>
        <v>0</v>
      </c>
      <c r="N92" s="169"/>
      <c r="O92" s="169">
        <f>SUM(O93:O101)</f>
        <v>0</v>
      </c>
      <c r="P92" s="169"/>
      <c r="Q92" s="169">
        <f>SUM(Q93:Q101)</f>
        <v>0</v>
      </c>
      <c r="R92" s="170"/>
      <c r="S92" s="170"/>
      <c r="T92" s="171"/>
      <c r="U92" s="165"/>
      <c r="V92" s="165">
        <f>SUM(V93:V101)</f>
        <v>15.829999999999998</v>
      </c>
      <c r="W92" s="165"/>
      <c r="X92" s="165"/>
      <c r="Y92" s="165"/>
      <c r="AG92" t="s">
        <v>155</v>
      </c>
    </row>
    <row r="93" spans="1:60" ht="22.5" outlineLevel="1" x14ac:dyDescent="0.2">
      <c r="A93" s="173">
        <v>39</v>
      </c>
      <c r="B93" s="174" t="s">
        <v>436</v>
      </c>
      <c r="C93" s="182" t="s">
        <v>437</v>
      </c>
      <c r="D93" s="175" t="s">
        <v>267</v>
      </c>
      <c r="E93" s="176">
        <v>3.6257999999999999</v>
      </c>
      <c r="F93" s="177"/>
      <c r="G93" s="178">
        <f>ROUND(E93*F93,2)</f>
        <v>0</v>
      </c>
      <c r="H93" s="177"/>
      <c r="I93" s="178">
        <f>ROUND(E93*H93,2)</f>
        <v>0</v>
      </c>
      <c r="J93" s="177"/>
      <c r="K93" s="178">
        <f>ROUND(E93*J93,2)</f>
        <v>0</v>
      </c>
      <c r="L93" s="178">
        <v>21</v>
      </c>
      <c r="M93" s="178">
        <f>G93*(1+L93/100)</f>
        <v>0</v>
      </c>
      <c r="N93" s="176">
        <v>0</v>
      </c>
      <c r="O93" s="176">
        <f>ROUND(E93*N93,2)</f>
        <v>0</v>
      </c>
      <c r="P93" s="176">
        <v>0</v>
      </c>
      <c r="Q93" s="176">
        <f>ROUND(E93*P93,2)</f>
        <v>0</v>
      </c>
      <c r="R93" s="178" t="s">
        <v>438</v>
      </c>
      <c r="S93" s="178" t="s">
        <v>236</v>
      </c>
      <c r="T93" s="179" t="s">
        <v>236</v>
      </c>
      <c r="U93" s="158">
        <v>0.27700000000000002</v>
      </c>
      <c r="V93" s="158">
        <f>ROUND(E93*U93,2)</f>
        <v>1</v>
      </c>
      <c r="W93" s="158"/>
      <c r="X93" s="158" t="s">
        <v>439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440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65" t="s">
        <v>441</v>
      </c>
      <c r="D94" s="266"/>
      <c r="E94" s="266"/>
      <c r="F94" s="266"/>
      <c r="G94" s="266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73">
        <v>40</v>
      </c>
      <c r="B95" s="174" t="s">
        <v>442</v>
      </c>
      <c r="C95" s="182" t="s">
        <v>443</v>
      </c>
      <c r="D95" s="175" t="s">
        <v>267</v>
      </c>
      <c r="E95" s="176">
        <v>3.6257999999999999</v>
      </c>
      <c r="F95" s="177"/>
      <c r="G95" s="178">
        <f>ROUND(E95*F95,2)</f>
        <v>0</v>
      </c>
      <c r="H95" s="177"/>
      <c r="I95" s="178">
        <f>ROUND(E95*H95,2)</f>
        <v>0</v>
      </c>
      <c r="J95" s="177"/>
      <c r="K95" s="178">
        <f>ROUND(E95*J95,2)</f>
        <v>0</v>
      </c>
      <c r="L95" s="178">
        <v>21</v>
      </c>
      <c r="M95" s="178">
        <f>G95*(1+L95/100)</f>
        <v>0</v>
      </c>
      <c r="N95" s="176">
        <v>0</v>
      </c>
      <c r="O95" s="176">
        <f>ROUND(E95*N95,2)</f>
        <v>0</v>
      </c>
      <c r="P95" s="176">
        <v>0</v>
      </c>
      <c r="Q95" s="176">
        <f>ROUND(E95*P95,2)</f>
        <v>0</v>
      </c>
      <c r="R95" s="178" t="s">
        <v>444</v>
      </c>
      <c r="S95" s="178" t="s">
        <v>236</v>
      </c>
      <c r="T95" s="179" t="s">
        <v>236</v>
      </c>
      <c r="U95" s="158">
        <v>1.8160000000000001</v>
      </c>
      <c r="V95" s="158">
        <f>ROUND(E95*U95,2)</f>
        <v>6.58</v>
      </c>
      <c r="W95" s="158"/>
      <c r="X95" s="158" t="s">
        <v>439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440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65" t="s">
        <v>445</v>
      </c>
      <c r="D96" s="266"/>
      <c r="E96" s="266"/>
      <c r="F96" s="266"/>
      <c r="G96" s="266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80" t="str">
        <f>C96</f>
        <v>nebo vybouraných hmot nošením nebo přehazováním k místu nakládky přístupnému normálním dopravním prostředkům,</v>
      </c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88">
        <v>41</v>
      </c>
      <c r="B97" s="189" t="s">
        <v>446</v>
      </c>
      <c r="C97" s="195" t="s">
        <v>447</v>
      </c>
      <c r="D97" s="190" t="s">
        <v>267</v>
      </c>
      <c r="E97" s="191">
        <v>3.6257999999999999</v>
      </c>
      <c r="F97" s="192"/>
      <c r="G97" s="193">
        <f>ROUND(E97*F97,2)</f>
        <v>0</v>
      </c>
      <c r="H97" s="192"/>
      <c r="I97" s="193">
        <f>ROUND(E97*H97,2)</f>
        <v>0</v>
      </c>
      <c r="J97" s="192"/>
      <c r="K97" s="193">
        <f>ROUND(E97*J97,2)</f>
        <v>0</v>
      </c>
      <c r="L97" s="193">
        <v>21</v>
      </c>
      <c r="M97" s="193">
        <f>G97*(1+L97/100)</f>
        <v>0</v>
      </c>
      <c r="N97" s="191">
        <v>0</v>
      </c>
      <c r="O97" s="191">
        <f>ROUND(E97*N97,2)</f>
        <v>0</v>
      </c>
      <c r="P97" s="191">
        <v>0</v>
      </c>
      <c r="Q97" s="191">
        <f>ROUND(E97*P97,2)</f>
        <v>0</v>
      </c>
      <c r="R97" s="193" t="s">
        <v>249</v>
      </c>
      <c r="S97" s="193" t="s">
        <v>236</v>
      </c>
      <c r="T97" s="194" t="s">
        <v>236</v>
      </c>
      <c r="U97" s="158">
        <v>0.49</v>
      </c>
      <c r="V97" s="158">
        <f>ROUND(E97*U97,2)</f>
        <v>1.78</v>
      </c>
      <c r="W97" s="158"/>
      <c r="X97" s="158" t="s">
        <v>439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440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88">
        <v>42</v>
      </c>
      <c r="B98" s="189" t="s">
        <v>448</v>
      </c>
      <c r="C98" s="195" t="s">
        <v>449</v>
      </c>
      <c r="D98" s="190" t="s">
        <v>267</v>
      </c>
      <c r="E98" s="191">
        <v>68.890199999999993</v>
      </c>
      <c r="F98" s="192"/>
      <c r="G98" s="193">
        <f>ROUND(E98*F98,2)</f>
        <v>0</v>
      </c>
      <c r="H98" s="192"/>
      <c r="I98" s="193">
        <f>ROUND(E98*H98,2)</f>
        <v>0</v>
      </c>
      <c r="J98" s="192"/>
      <c r="K98" s="193">
        <f>ROUND(E98*J98,2)</f>
        <v>0</v>
      </c>
      <c r="L98" s="193">
        <v>21</v>
      </c>
      <c r="M98" s="193">
        <f>G98*(1+L98/100)</f>
        <v>0</v>
      </c>
      <c r="N98" s="191">
        <v>0</v>
      </c>
      <c r="O98" s="191">
        <f>ROUND(E98*N98,2)</f>
        <v>0</v>
      </c>
      <c r="P98" s="191">
        <v>0</v>
      </c>
      <c r="Q98" s="191">
        <f>ROUND(E98*P98,2)</f>
        <v>0</v>
      </c>
      <c r="R98" s="193" t="s">
        <v>249</v>
      </c>
      <c r="S98" s="193" t="s">
        <v>236</v>
      </c>
      <c r="T98" s="194" t="s">
        <v>236</v>
      </c>
      <c r="U98" s="158">
        <v>0</v>
      </c>
      <c r="V98" s="158">
        <f>ROUND(E98*U98,2)</f>
        <v>0</v>
      </c>
      <c r="W98" s="158"/>
      <c r="X98" s="158" t="s">
        <v>439</v>
      </c>
      <c r="Y98" s="158" t="s">
        <v>162</v>
      </c>
      <c r="Z98" s="147"/>
      <c r="AA98" s="147"/>
      <c r="AB98" s="147"/>
      <c r="AC98" s="147"/>
      <c r="AD98" s="147"/>
      <c r="AE98" s="147"/>
      <c r="AF98" s="147"/>
      <c r="AG98" s="147" t="s">
        <v>440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88">
        <v>43</v>
      </c>
      <c r="B99" s="189" t="s">
        <v>450</v>
      </c>
      <c r="C99" s="195" t="s">
        <v>451</v>
      </c>
      <c r="D99" s="190" t="s">
        <v>267</v>
      </c>
      <c r="E99" s="191">
        <v>3.6257999999999999</v>
      </c>
      <c r="F99" s="192"/>
      <c r="G99" s="193">
        <f>ROUND(E99*F99,2)</f>
        <v>0</v>
      </c>
      <c r="H99" s="192"/>
      <c r="I99" s="193">
        <f>ROUND(E99*H99,2)</f>
        <v>0</v>
      </c>
      <c r="J99" s="192"/>
      <c r="K99" s="193">
        <f>ROUND(E99*J99,2)</f>
        <v>0</v>
      </c>
      <c r="L99" s="193">
        <v>21</v>
      </c>
      <c r="M99" s="193">
        <f>G99*(1+L99/100)</f>
        <v>0</v>
      </c>
      <c r="N99" s="191">
        <v>0</v>
      </c>
      <c r="O99" s="191">
        <f>ROUND(E99*N99,2)</f>
        <v>0</v>
      </c>
      <c r="P99" s="191">
        <v>0</v>
      </c>
      <c r="Q99" s="191">
        <f>ROUND(E99*P99,2)</f>
        <v>0</v>
      </c>
      <c r="R99" s="193" t="s">
        <v>249</v>
      </c>
      <c r="S99" s="193" t="s">
        <v>236</v>
      </c>
      <c r="T99" s="194" t="s">
        <v>236</v>
      </c>
      <c r="U99" s="158">
        <v>0.94199999999999995</v>
      </c>
      <c r="V99" s="158">
        <f>ROUND(E99*U99,2)</f>
        <v>3.42</v>
      </c>
      <c r="W99" s="158"/>
      <c r="X99" s="158" t="s">
        <v>439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440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88">
        <v>44</v>
      </c>
      <c r="B100" s="189" t="s">
        <v>452</v>
      </c>
      <c r="C100" s="195" t="s">
        <v>453</v>
      </c>
      <c r="D100" s="190" t="s">
        <v>267</v>
      </c>
      <c r="E100" s="191">
        <v>29.006399999999999</v>
      </c>
      <c r="F100" s="192"/>
      <c r="G100" s="193">
        <f>ROUND(E100*F100,2)</f>
        <v>0</v>
      </c>
      <c r="H100" s="192"/>
      <c r="I100" s="193">
        <f>ROUND(E100*H100,2)</f>
        <v>0</v>
      </c>
      <c r="J100" s="192"/>
      <c r="K100" s="193">
        <f>ROUND(E100*J100,2)</f>
        <v>0</v>
      </c>
      <c r="L100" s="193">
        <v>21</v>
      </c>
      <c r="M100" s="193">
        <f>G100*(1+L100/100)</f>
        <v>0</v>
      </c>
      <c r="N100" s="191">
        <v>0</v>
      </c>
      <c r="O100" s="191">
        <f>ROUND(E100*N100,2)</f>
        <v>0</v>
      </c>
      <c r="P100" s="191">
        <v>0</v>
      </c>
      <c r="Q100" s="191">
        <f>ROUND(E100*P100,2)</f>
        <v>0</v>
      </c>
      <c r="R100" s="193" t="s">
        <v>249</v>
      </c>
      <c r="S100" s="193" t="s">
        <v>236</v>
      </c>
      <c r="T100" s="194" t="s">
        <v>236</v>
      </c>
      <c r="U100" s="158">
        <v>0.105</v>
      </c>
      <c r="V100" s="158">
        <f>ROUND(E100*U100,2)</f>
        <v>3.05</v>
      </c>
      <c r="W100" s="158"/>
      <c r="X100" s="158" t="s">
        <v>439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440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45</v>
      </c>
      <c r="B101" s="174" t="s">
        <v>433</v>
      </c>
      <c r="C101" s="182" t="s">
        <v>434</v>
      </c>
      <c r="D101" s="175" t="s">
        <v>267</v>
      </c>
      <c r="E101" s="176">
        <v>3.6257999999999999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0</v>
      </c>
      <c r="O101" s="176">
        <f>ROUND(E101*N101,2)</f>
        <v>0</v>
      </c>
      <c r="P101" s="176">
        <v>0</v>
      </c>
      <c r="Q101" s="176">
        <f>ROUND(E101*P101,2)</f>
        <v>0</v>
      </c>
      <c r="R101" s="178" t="s">
        <v>249</v>
      </c>
      <c r="S101" s="178" t="s">
        <v>435</v>
      </c>
      <c r="T101" s="179" t="s">
        <v>435</v>
      </c>
      <c r="U101" s="158">
        <v>0</v>
      </c>
      <c r="V101" s="158">
        <f>ROUND(E101*U101,2)</f>
        <v>0</v>
      </c>
      <c r="W101" s="158"/>
      <c r="X101" s="158" t="s">
        <v>439</v>
      </c>
      <c r="Y101" s="158" t="s">
        <v>162</v>
      </c>
      <c r="Z101" s="147"/>
      <c r="AA101" s="147"/>
      <c r="AB101" s="147"/>
      <c r="AC101" s="147"/>
      <c r="AD101" s="147"/>
      <c r="AE101" s="147"/>
      <c r="AF101" s="147"/>
      <c r="AG101" s="147" t="s">
        <v>440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x14ac:dyDescent="0.2">
      <c r="A102" s="3"/>
      <c r="B102" s="4"/>
      <c r="C102" s="185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12</v>
      </c>
      <c r="AF102">
        <v>21</v>
      </c>
      <c r="AG102" t="s">
        <v>140</v>
      </c>
    </row>
    <row r="103" spans="1:60" x14ac:dyDescent="0.2">
      <c r="A103" s="150"/>
      <c r="B103" s="151" t="s">
        <v>29</v>
      </c>
      <c r="C103" s="186"/>
      <c r="D103" s="152"/>
      <c r="E103" s="153"/>
      <c r="F103" s="153"/>
      <c r="G103" s="172">
        <f>G8+G14+G17+G24+G26+G32+G46+G58+G92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203</v>
      </c>
    </row>
    <row r="104" spans="1:60" x14ac:dyDescent="0.2">
      <c r="C104" s="187"/>
      <c r="D104" s="10"/>
      <c r="AG104" t="s">
        <v>205</v>
      </c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AG9ozRG1TdkCuWORThexuLv8kzrnhXT2kJ7WVskvwuuu5YHuHJA8IFWJ4L/iml9hzT7GQFloVTNj7gm81Pn+g==" saltValue="VJ+Yfkkc2KIHLasggEU42A==" spinCount="100000" sheet="1" formatRows="0"/>
  <mergeCells count="37">
    <mergeCell ref="C96:G96"/>
    <mergeCell ref="C85:G85"/>
    <mergeCell ref="C86:G86"/>
    <mergeCell ref="C88:G88"/>
    <mergeCell ref="C89:G89"/>
    <mergeCell ref="C90:G90"/>
    <mergeCell ref="C94:G94"/>
    <mergeCell ref="C84:G84"/>
    <mergeCell ref="C65:G65"/>
    <mergeCell ref="C67:G67"/>
    <mergeCell ref="C69:G69"/>
    <mergeCell ref="C71:G71"/>
    <mergeCell ref="C74:G74"/>
    <mergeCell ref="C78:G78"/>
    <mergeCell ref="C79:G79"/>
    <mergeCell ref="C80:G80"/>
    <mergeCell ref="C81:G81"/>
    <mergeCell ref="C82:G82"/>
    <mergeCell ref="C83:G83"/>
    <mergeCell ref="C63:G63"/>
    <mergeCell ref="C16:G16"/>
    <mergeCell ref="C19:G19"/>
    <mergeCell ref="C21:G21"/>
    <mergeCell ref="C23:G23"/>
    <mergeCell ref="C28:G28"/>
    <mergeCell ref="C30:G30"/>
    <mergeCell ref="C44:G44"/>
    <mergeCell ref="C48:G48"/>
    <mergeCell ref="C50:G50"/>
    <mergeCell ref="C52:G52"/>
    <mergeCell ref="C55:G55"/>
    <mergeCell ref="C12:G12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6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7" t="s">
        <v>54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57</v>
      </c>
      <c r="C4" s="260" t="s">
        <v>58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57</v>
      </c>
      <c r="C8" s="181" t="s">
        <v>82</v>
      </c>
      <c r="D8" s="168"/>
      <c r="E8" s="169"/>
      <c r="F8" s="170"/>
      <c r="G8" s="170">
        <f>SUMIF(AG9:AG12,"&lt;&gt;NOR",G9:G12)</f>
        <v>0</v>
      </c>
      <c r="H8" s="170"/>
      <c r="I8" s="170">
        <f>SUM(I9:I12)</f>
        <v>0</v>
      </c>
      <c r="J8" s="170"/>
      <c r="K8" s="170">
        <f>SUM(K9:K12)</f>
        <v>0</v>
      </c>
      <c r="L8" s="170"/>
      <c r="M8" s="170">
        <f>SUM(M9:M12)</f>
        <v>0</v>
      </c>
      <c r="N8" s="169"/>
      <c r="O8" s="169">
        <f>SUM(O9:O12)</f>
        <v>0.6399999999999999</v>
      </c>
      <c r="P8" s="169"/>
      <c r="Q8" s="169">
        <f>SUM(Q9:Q12)</f>
        <v>0</v>
      </c>
      <c r="R8" s="170"/>
      <c r="S8" s="170"/>
      <c r="T8" s="171"/>
      <c r="U8" s="165"/>
      <c r="V8" s="165">
        <f>SUM(V9:V12)</f>
        <v>6.98</v>
      </c>
      <c r="W8" s="165"/>
      <c r="X8" s="165"/>
      <c r="Y8" s="165"/>
      <c r="AG8" t="s">
        <v>155</v>
      </c>
    </row>
    <row r="9" spans="1:60" ht="33.75" outlineLevel="1" x14ac:dyDescent="0.2">
      <c r="A9" s="173">
        <v>1</v>
      </c>
      <c r="B9" s="174" t="s">
        <v>541</v>
      </c>
      <c r="C9" s="182" t="s">
        <v>542</v>
      </c>
      <c r="D9" s="175" t="s">
        <v>248</v>
      </c>
      <c r="E9" s="176">
        <v>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1.4489999999999999E-2</v>
      </c>
      <c r="O9" s="176">
        <f>ROUND(E9*N9,2)</f>
        <v>0.28999999999999998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250</v>
      </c>
      <c r="U9" s="158">
        <v>0.16</v>
      </c>
      <c r="V9" s="158">
        <f>ROUND(E9*U9,2)</f>
        <v>3.2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543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544</v>
      </c>
      <c r="C11" s="182" t="s">
        <v>545</v>
      </c>
      <c r="D11" s="175" t="s">
        <v>248</v>
      </c>
      <c r="E11" s="176">
        <v>16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2.2069999999999999E-2</v>
      </c>
      <c r="O11" s="176">
        <f>ROUND(E11*N11,2)</f>
        <v>0.35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0.23599999999999999</v>
      </c>
      <c r="V11" s="158">
        <f>ROUND(E11*U11,2)</f>
        <v>3.78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543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66" t="s">
        <v>154</v>
      </c>
      <c r="B13" s="167" t="s">
        <v>85</v>
      </c>
      <c r="C13" s="181" t="s">
        <v>86</v>
      </c>
      <c r="D13" s="168"/>
      <c r="E13" s="169"/>
      <c r="F13" s="170"/>
      <c r="G13" s="170">
        <f>SUMIF(AG14:AG17,"&lt;&gt;NOR",G14:G17)</f>
        <v>0</v>
      </c>
      <c r="H13" s="170"/>
      <c r="I13" s="170">
        <f>SUM(I14:I17)</f>
        <v>0</v>
      </c>
      <c r="J13" s="170"/>
      <c r="K13" s="170">
        <f>SUM(K14:K17)</f>
        <v>0</v>
      </c>
      <c r="L13" s="170"/>
      <c r="M13" s="170">
        <f>SUM(M14:M17)</f>
        <v>0</v>
      </c>
      <c r="N13" s="169"/>
      <c r="O13" s="169">
        <f>SUM(O14:O17)</f>
        <v>0.22</v>
      </c>
      <c r="P13" s="169"/>
      <c r="Q13" s="169">
        <f>SUM(Q14:Q17)</f>
        <v>0</v>
      </c>
      <c r="R13" s="170"/>
      <c r="S13" s="170"/>
      <c r="T13" s="171"/>
      <c r="U13" s="165"/>
      <c r="V13" s="165">
        <f>SUM(V14:V17)</f>
        <v>0</v>
      </c>
      <c r="W13" s="165"/>
      <c r="X13" s="165"/>
      <c r="Y13" s="165"/>
      <c r="AG13" t="s">
        <v>155</v>
      </c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3.2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0.22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546</v>
      </c>
      <c r="D17" s="163"/>
      <c r="E17" s="164">
        <v>3.2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89</v>
      </c>
      <c r="C18" s="181" t="s">
        <v>90</v>
      </c>
      <c r="D18" s="168"/>
      <c r="E18" s="169"/>
      <c r="F18" s="170"/>
      <c r="G18" s="170">
        <f>SUMIF(AG19:AG19,"&lt;&gt;NOR",G19:G19)</f>
        <v>0</v>
      </c>
      <c r="H18" s="170"/>
      <c r="I18" s="170">
        <f>SUM(I19:I19)</f>
        <v>0</v>
      </c>
      <c r="J18" s="170"/>
      <c r="K18" s="170">
        <f>SUM(K19:K19)</f>
        <v>0</v>
      </c>
      <c r="L18" s="170"/>
      <c r="M18" s="170">
        <f>SUM(M19:M19)</f>
        <v>0</v>
      </c>
      <c r="N18" s="169"/>
      <c r="O18" s="169">
        <f>SUM(O19:O19)</f>
        <v>0.1</v>
      </c>
      <c r="P18" s="169"/>
      <c r="Q18" s="169">
        <f>SUM(Q19:Q19)</f>
        <v>0</v>
      </c>
      <c r="R18" s="170"/>
      <c r="S18" s="170"/>
      <c r="T18" s="171"/>
      <c r="U18" s="165"/>
      <c r="V18" s="165">
        <f>SUM(V19:V19)</f>
        <v>0</v>
      </c>
      <c r="W18" s="165"/>
      <c r="X18" s="165"/>
      <c r="Y18" s="165"/>
      <c r="AG18" t="s">
        <v>155</v>
      </c>
    </row>
    <row r="19" spans="1:60" outlineLevel="1" x14ac:dyDescent="0.2">
      <c r="A19" s="188">
        <v>4</v>
      </c>
      <c r="B19" s="189" t="s">
        <v>547</v>
      </c>
      <c r="C19" s="195" t="s">
        <v>548</v>
      </c>
      <c r="D19" s="190" t="s">
        <v>241</v>
      </c>
      <c r="E19" s="191">
        <v>80</v>
      </c>
      <c r="F19" s="192"/>
      <c r="G19" s="193">
        <f>ROUND(E19*F19,2)</f>
        <v>0</v>
      </c>
      <c r="H19" s="192"/>
      <c r="I19" s="193">
        <f>ROUND(E19*H19,2)</f>
        <v>0</v>
      </c>
      <c r="J19" s="192"/>
      <c r="K19" s="193">
        <f>ROUND(E19*J19,2)</f>
        <v>0</v>
      </c>
      <c r="L19" s="193">
        <v>21</v>
      </c>
      <c r="M19" s="193">
        <f>G19*(1+L19/100)</f>
        <v>0</v>
      </c>
      <c r="N19" s="191">
        <v>1.2099999999999999E-3</v>
      </c>
      <c r="O19" s="191">
        <f>ROUND(E19*N19,2)</f>
        <v>0.1</v>
      </c>
      <c r="P19" s="191">
        <v>0</v>
      </c>
      <c r="Q19" s="191">
        <f>ROUND(E19*P19,2)</f>
        <v>0</v>
      </c>
      <c r="R19" s="193" t="s">
        <v>549</v>
      </c>
      <c r="S19" s="193" t="s">
        <v>236</v>
      </c>
      <c r="T19" s="194" t="s">
        <v>236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91</v>
      </c>
      <c r="C20" s="181" t="s">
        <v>92</v>
      </c>
      <c r="D20" s="168"/>
      <c r="E20" s="169"/>
      <c r="F20" s="170"/>
      <c r="G20" s="170">
        <f>SUMIF(AG21:AG22,"&lt;&gt;NOR",G21:G22)</f>
        <v>0</v>
      </c>
      <c r="H20" s="170"/>
      <c r="I20" s="170">
        <f>SUM(I21:I22)</f>
        <v>0</v>
      </c>
      <c r="J20" s="170"/>
      <c r="K20" s="170">
        <f>SUM(K21:K22)</f>
        <v>0</v>
      </c>
      <c r="L20" s="170"/>
      <c r="M20" s="170">
        <f>SUM(M21:M22)</f>
        <v>0</v>
      </c>
      <c r="N20" s="169"/>
      <c r="O20" s="169">
        <f>SUM(O21:O22)</f>
        <v>0.01</v>
      </c>
      <c r="P20" s="169"/>
      <c r="Q20" s="169">
        <f>SUM(Q21:Q22)</f>
        <v>0.19</v>
      </c>
      <c r="R20" s="170"/>
      <c r="S20" s="170"/>
      <c r="T20" s="171"/>
      <c r="U20" s="165"/>
      <c r="V20" s="165">
        <f>SUM(V21:V22)</f>
        <v>9.82</v>
      </c>
      <c r="W20" s="165"/>
      <c r="X20" s="165"/>
      <c r="Y20" s="165"/>
      <c r="AG20" t="s">
        <v>155</v>
      </c>
    </row>
    <row r="21" spans="1:60" ht="22.5" outlineLevel="1" x14ac:dyDescent="0.2">
      <c r="A21" s="173">
        <v>5</v>
      </c>
      <c r="B21" s="174" t="s">
        <v>246</v>
      </c>
      <c r="C21" s="182" t="s">
        <v>247</v>
      </c>
      <c r="D21" s="175" t="s">
        <v>248</v>
      </c>
      <c r="E21" s="176">
        <v>16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6.7000000000000002E-4</v>
      </c>
      <c r="O21" s="176">
        <f>ROUND(E21*N21,2)</f>
        <v>0.01</v>
      </c>
      <c r="P21" s="176">
        <v>1.2E-2</v>
      </c>
      <c r="Q21" s="176">
        <f>ROUND(E21*P21,2)</f>
        <v>0.19</v>
      </c>
      <c r="R21" s="178" t="s">
        <v>249</v>
      </c>
      <c r="S21" s="178" t="s">
        <v>236</v>
      </c>
      <c r="T21" s="179" t="s">
        <v>250</v>
      </c>
      <c r="U21" s="158">
        <v>0.61399999999999999</v>
      </c>
      <c r="V21" s="158">
        <f>ROUND(E21*U21,2)</f>
        <v>9.82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303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5" t="s">
        <v>251</v>
      </c>
      <c r="D22" s="266"/>
      <c r="E22" s="266"/>
      <c r="F22" s="266"/>
      <c r="G22" s="266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66" t="s">
        <v>154</v>
      </c>
      <c r="B23" s="167" t="s">
        <v>93</v>
      </c>
      <c r="C23" s="181" t="s">
        <v>94</v>
      </c>
      <c r="D23" s="168"/>
      <c r="E23" s="169"/>
      <c r="F23" s="170"/>
      <c r="G23" s="170">
        <f>SUMIF(AG24:AG25,"&lt;&gt;NOR",G24:G25)</f>
        <v>0</v>
      </c>
      <c r="H23" s="170"/>
      <c r="I23" s="170">
        <f>SUM(I24:I25)</f>
        <v>0</v>
      </c>
      <c r="J23" s="170"/>
      <c r="K23" s="170">
        <f>SUM(K24:K25)</f>
        <v>0</v>
      </c>
      <c r="L23" s="170"/>
      <c r="M23" s="170">
        <f>SUM(M24:M25)</f>
        <v>0</v>
      </c>
      <c r="N23" s="169"/>
      <c r="O23" s="169">
        <f>SUM(O24:O25)</f>
        <v>0</v>
      </c>
      <c r="P23" s="169"/>
      <c r="Q23" s="169">
        <f>SUM(Q24:Q25)</f>
        <v>0.08</v>
      </c>
      <c r="R23" s="170"/>
      <c r="S23" s="170"/>
      <c r="T23" s="171"/>
      <c r="U23" s="165"/>
      <c r="V23" s="165">
        <f>SUM(V24:V25)</f>
        <v>3.2</v>
      </c>
      <c r="W23" s="165"/>
      <c r="X23" s="165"/>
      <c r="Y23" s="165"/>
      <c r="AG23" t="s">
        <v>155</v>
      </c>
    </row>
    <row r="24" spans="1:60" ht="22.5" outlineLevel="1" x14ac:dyDescent="0.2">
      <c r="A24" s="173">
        <v>6</v>
      </c>
      <c r="B24" s="174" t="s">
        <v>550</v>
      </c>
      <c r="C24" s="182" t="s">
        <v>551</v>
      </c>
      <c r="D24" s="175" t="s">
        <v>248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4.0000000000000001E-3</v>
      </c>
      <c r="Q24" s="176">
        <f>ROUND(E24*P24,2)</f>
        <v>0.08</v>
      </c>
      <c r="R24" s="178" t="s">
        <v>249</v>
      </c>
      <c r="S24" s="178" t="s">
        <v>236</v>
      </c>
      <c r="T24" s="179" t="s">
        <v>236</v>
      </c>
      <c r="U24" s="158">
        <v>0.16</v>
      </c>
      <c r="V24" s="158">
        <f>ROUND(E24*U24,2)</f>
        <v>3.2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251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95</v>
      </c>
      <c r="C26" s="181" t="s">
        <v>96</v>
      </c>
      <c r="D26" s="168"/>
      <c r="E26" s="169"/>
      <c r="F26" s="170"/>
      <c r="G26" s="170">
        <f>SUMIF(AG27:AG28,"&lt;&gt;NOR",G27:G28)</f>
        <v>0</v>
      </c>
      <c r="H26" s="170"/>
      <c r="I26" s="170">
        <f>SUM(I27:I28)</f>
        <v>0</v>
      </c>
      <c r="J26" s="170"/>
      <c r="K26" s="170">
        <f>SUM(K27:K28)</f>
        <v>0</v>
      </c>
      <c r="L26" s="170"/>
      <c r="M26" s="170">
        <f>SUM(M27:M28)</f>
        <v>0</v>
      </c>
      <c r="N26" s="169"/>
      <c r="O26" s="169">
        <f>SUM(O27:O28)</f>
        <v>0</v>
      </c>
      <c r="P26" s="169"/>
      <c r="Q26" s="169">
        <f>SUM(Q27:Q28)</f>
        <v>0</v>
      </c>
      <c r="R26" s="170"/>
      <c r="S26" s="170"/>
      <c r="T26" s="171"/>
      <c r="U26" s="165"/>
      <c r="V26" s="165">
        <f>SUM(V27:V28)</f>
        <v>0.91</v>
      </c>
      <c r="W26" s="165"/>
      <c r="X26" s="165"/>
      <c r="Y26" s="165"/>
      <c r="AG26" t="s">
        <v>155</v>
      </c>
    </row>
    <row r="27" spans="1:60" ht="22.5" outlineLevel="1" x14ac:dyDescent="0.2">
      <c r="A27" s="173">
        <v>7</v>
      </c>
      <c r="B27" s="174" t="s">
        <v>265</v>
      </c>
      <c r="C27" s="182" t="s">
        <v>266</v>
      </c>
      <c r="D27" s="175" t="s">
        <v>267</v>
      </c>
      <c r="E27" s="176">
        <v>0.96804000000000001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 t="s">
        <v>235</v>
      </c>
      <c r="S27" s="178" t="s">
        <v>236</v>
      </c>
      <c r="T27" s="179" t="s">
        <v>250</v>
      </c>
      <c r="U27" s="158">
        <v>0.9385</v>
      </c>
      <c r="V27" s="158">
        <f>ROUND(E27*U27,2)</f>
        <v>0.91</v>
      </c>
      <c r="W27" s="158"/>
      <c r="X27" s="158" t="s">
        <v>268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462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5" t="s">
        <v>270</v>
      </c>
      <c r="D28" s="266"/>
      <c r="E28" s="266"/>
      <c r="F28" s="266"/>
      <c r="G28" s="266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6" t="s">
        <v>154</v>
      </c>
      <c r="B29" s="167" t="s">
        <v>106</v>
      </c>
      <c r="C29" s="181" t="s">
        <v>107</v>
      </c>
      <c r="D29" s="168"/>
      <c r="E29" s="169"/>
      <c r="F29" s="170"/>
      <c r="G29" s="170">
        <f>SUMIF(AG30:AG37,"&lt;&gt;NOR",G30:G37)</f>
        <v>0</v>
      </c>
      <c r="H29" s="170"/>
      <c r="I29" s="170">
        <f>SUM(I30:I37)</f>
        <v>0</v>
      </c>
      <c r="J29" s="170"/>
      <c r="K29" s="170">
        <f>SUM(K30:K37)</f>
        <v>0</v>
      </c>
      <c r="L29" s="170"/>
      <c r="M29" s="170">
        <f>SUM(M30:M37)</f>
        <v>0</v>
      </c>
      <c r="N29" s="169"/>
      <c r="O29" s="169">
        <f>SUM(O30:O37)</f>
        <v>0</v>
      </c>
      <c r="P29" s="169"/>
      <c r="Q29" s="169">
        <f>SUM(Q30:Q37)</f>
        <v>0</v>
      </c>
      <c r="R29" s="170"/>
      <c r="S29" s="170"/>
      <c r="T29" s="171"/>
      <c r="U29" s="165"/>
      <c r="V29" s="165">
        <f>SUM(V30:V37)</f>
        <v>0</v>
      </c>
      <c r="W29" s="165"/>
      <c r="X29" s="165"/>
      <c r="Y29" s="165"/>
      <c r="AG29" t="s">
        <v>155</v>
      </c>
    </row>
    <row r="30" spans="1:60" ht="22.5" outlineLevel="1" x14ac:dyDescent="0.2">
      <c r="A30" s="173">
        <v>8</v>
      </c>
      <c r="B30" s="174" t="s">
        <v>552</v>
      </c>
      <c r="C30" s="182" t="s">
        <v>553</v>
      </c>
      <c r="D30" s="175" t="s">
        <v>234</v>
      </c>
      <c r="E30" s="176">
        <v>67.5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 t="s">
        <v>554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468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5" t="s">
        <v>555</v>
      </c>
      <c r="D31" s="266"/>
      <c r="E31" s="266"/>
      <c r="F31" s="266"/>
      <c r="G31" s="266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4" t="s">
        <v>242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4" t="s">
        <v>556</v>
      </c>
      <c r="D33" s="163"/>
      <c r="E33" s="164">
        <v>67.5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171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9</v>
      </c>
      <c r="B34" s="174" t="s">
        <v>557</v>
      </c>
      <c r="C34" s="182" t="s">
        <v>558</v>
      </c>
      <c r="D34" s="175" t="s">
        <v>234</v>
      </c>
      <c r="E34" s="176">
        <v>70.875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159</v>
      </c>
      <c r="T34" s="179" t="s">
        <v>160</v>
      </c>
      <c r="U34" s="158">
        <v>0</v>
      </c>
      <c r="V34" s="158">
        <f>ROUND(E34*U34,2)</f>
        <v>0</v>
      </c>
      <c r="W34" s="158"/>
      <c r="X34" s="158" t="s">
        <v>367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368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63" t="s">
        <v>242</v>
      </c>
      <c r="D35" s="264"/>
      <c r="E35" s="264"/>
      <c r="F35" s="264"/>
      <c r="G35" s="264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559</v>
      </c>
      <c r="D36" s="163"/>
      <c r="E36" s="164">
        <v>70.875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>
        <v>10</v>
      </c>
      <c r="B37" s="155" t="s">
        <v>488</v>
      </c>
      <c r="C37" s="197" t="s">
        <v>560</v>
      </c>
      <c r="D37" s="156" t="s">
        <v>0</v>
      </c>
      <c r="E37" s="196"/>
      <c r="F37" s="159"/>
      <c r="G37" s="158">
        <f>ROUND(E37*F37,2)</f>
        <v>0</v>
      </c>
      <c r="H37" s="159"/>
      <c r="I37" s="158">
        <f>ROUND(E37*H37,2)</f>
        <v>0</v>
      </c>
      <c r="J37" s="159"/>
      <c r="K37" s="158">
        <f>ROUND(E37*J37,2)</f>
        <v>0</v>
      </c>
      <c r="L37" s="158">
        <v>21</v>
      </c>
      <c r="M37" s="158">
        <f>G37*(1+L37/100)</f>
        <v>0</v>
      </c>
      <c r="N37" s="157">
        <v>0</v>
      </c>
      <c r="O37" s="157">
        <f>ROUND(E37*N37,2)</f>
        <v>0</v>
      </c>
      <c r="P37" s="157">
        <v>0</v>
      </c>
      <c r="Q37" s="157">
        <f>ROUND(E37*P37,2)</f>
        <v>0</v>
      </c>
      <c r="R37" s="158" t="s">
        <v>506</v>
      </c>
      <c r="S37" s="158" t="s">
        <v>236</v>
      </c>
      <c r="T37" s="158" t="s">
        <v>250</v>
      </c>
      <c r="U37" s="158">
        <v>0</v>
      </c>
      <c r="V37" s="158">
        <f>ROUND(E37*U37,2)</f>
        <v>0</v>
      </c>
      <c r="W37" s="158"/>
      <c r="X37" s="158" t="s">
        <v>268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471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6" t="s">
        <v>154</v>
      </c>
      <c r="B38" s="167" t="s">
        <v>112</v>
      </c>
      <c r="C38" s="181" t="s">
        <v>113</v>
      </c>
      <c r="D38" s="168"/>
      <c r="E38" s="169"/>
      <c r="F38" s="170"/>
      <c r="G38" s="170">
        <f>SUMIF(AG39:AG41,"&lt;&gt;NOR",G39:G41)</f>
        <v>0</v>
      </c>
      <c r="H38" s="170"/>
      <c r="I38" s="170">
        <f>SUM(I39:I41)</f>
        <v>0</v>
      </c>
      <c r="J38" s="170"/>
      <c r="K38" s="170">
        <f>SUM(K39:K41)</f>
        <v>0</v>
      </c>
      <c r="L38" s="170"/>
      <c r="M38" s="170">
        <f>SUM(M39:M41)</f>
        <v>0</v>
      </c>
      <c r="N38" s="169"/>
      <c r="O38" s="169">
        <f>SUM(O39:O41)</f>
        <v>0</v>
      </c>
      <c r="P38" s="169"/>
      <c r="Q38" s="169">
        <f>SUM(Q39:Q41)</f>
        <v>0</v>
      </c>
      <c r="R38" s="170"/>
      <c r="S38" s="170"/>
      <c r="T38" s="171"/>
      <c r="U38" s="165"/>
      <c r="V38" s="165">
        <f>SUM(V39:V41)</f>
        <v>0</v>
      </c>
      <c r="W38" s="165"/>
      <c r="X38" s="165"/>
      <c r="Y38" s="165"/>
      <c r="AG38" t="s">
        <v>155</v>
      </c>
    </row>
    <row r="39" spans="1:60" outlineLevel="1" x14ac:dyDescent="0.2">
      <c r="A39" s="188">
        <v>11</v>
      </c>
      <c r="B39" s="189" t="s">
        <v>561</v>
      </c>
      <c r="C39" s="195" t="s">
        <v>562</v>
      </c>
      <c r="D39" s="190" t="s">
        <v>563</v>
      </c>
      <c r="E39" s="191">
        <v>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6.0000000000000002E-5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564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468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12</v>
      </c>
      <c r="B40" s="174" t="s">
        <v>565</v>
      </c>
      <c r="C40" s="182" t="s">
        <v>566</v>
      </c>
      <c r="D40" s="175" t="s">
        <v>0</v>
      </c>
      <c r="E40" s="176">
        <v>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564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567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5" t="s">
        <v>568</v>
      </c>
      <c r="D41" s="266"/>
      <c r="E41" s="266"/>
      <c r="F41" s="266"/>
      <c r="G41" s="26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154</v>
      </c>
      <c r="B42" s="167" t="s">
        <v>118</v>
      </c>
      <c r="C42" s="181" t="s">
        <v>119</v>
      </c>
      <c r="D42" s="168"/>
      <c r="E42" s="169"/>
      <c r="F42" s="170"/>
      <c r="G42" s="170">
        <f>SUMIF(AG43:AG68,"&lt;&gt;NOR",G43:G68)</f>
        <v>0</v>
      </c>
      <c r="H42" s="170"/>
      <c r="I42" s="170">
        <f>SUM(I43:I68)</f>
        <v>0</v>
      </c>
      <c r="J42" s="170"/>
      <c r="K42" s="170">
        <f>SUM(K43:K68)</f>
        <v>0</v>
      </c>
      <c r="L42" s="170"/>
      <c r="M42" s="170">
        <f>SUM(M43:M68)</f>
        <v>0</v>
      </c>
      <c r="N42" s="169"/>
      <c r="O42" s="169">
        <f>SUM(O43:O68)</f>
        <v>2.0899999999999994</v>
      </c>
      <c r="P42" s="169"/>
      <c r="Q42" s="169">
        <f>SUM(Q43:Q68)</f>
        <v>1.28</v>
      </c>
      <c r="R42" s="170"/>
      <c r="S42" s="170"/>
      <c r="T42" s="171"/>
      <c r="U42" s="165"/>
      <c r="V42" s="165">
        <f>SUM(V43:V68)</f>
        <v>0</v>
      </c>
      <c r="W42" s="165"/>
      <c r="X42" s="165"/>
      <c r="Y42" s="165"/>
      <c r="AG42" t="s">
        <v>155</v>
      </c>
    </row>
    <row r="43" spans="1:60" outlineLevel="1" x14ac:dyDescent="0.2">
      <c r="A43" s="173">
        <v>13</v>
      </c>
      <c r="B43" s="174" t="s">
        <v>569</v>
      </c>
      <c r="C43" s="182" t="s">
        <v>570</v>
      </c>
      <c r="D43" s="175" t="s">
        <v>234</v>
      </c>
      <c r="E43" s="176">
        <v>96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0.01</v>
      </c>
      <c r="Q43" s="176">
        <f>ROUND(E43*P43,2)</f>
        <v>0.96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274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3" t="s">
        <v>571</v>
      </c>
      <c r="D44" s="264"/>
      <c r="E44" s="264"/>
      <c r="F44" s="264"/>
      <c r="G44" s="264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4" t="s">
        <v>572</v>
      </c>
      <c r="D45" s="163"/>
      <c r="E45" s="164">
        <v>96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171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88">
        <v>14</v>
      </c>
      <c r="B46" s="189" t="s">
        <v>573</v>
      </c>
      <c r="C46" s="195" t="s">
        <v>574</v>
      </c>
      <c r="D46" s="190" t="s">
        <v>575</v>
      </c>
      <c r="E46" s="191">
        <v>32</v>
      </c>
      <c r="F46" s="192"/>
      <c r="G46" s="193">
        <f t="shared" ref="G46:G54" si="0">ROUND(E46*F46,2)</f>
        <v>0</v>
      </c>
      <c r="H46" s="192"/>
      <c r="I46" s="193">
        <f t="shared" ref="I46:I54" si="1">ROUND(E46*H46,2)</f>
        <v>0</v>
      </c>
      <c r="J46" s="192"/>
      <c r="K46" s="193">
        <f t="shared" ref="K46:K54" si="2">ROUND(E46*J46,2)</f>
        <v>0</v>
      </c>
      <c r="L46" s="193">
        <v>21</v>
      </c>
      <c r="M46" s="193">
        <f t="shared" ref="M46:M54" si="3">G46*(1+L46/100)</f>
        <v>0</v>
      </c>
      <c r="N46" s="191">
        <v>0</v>
      </c>
      <c r="O46" s="191">
        <f t="shared" ref="O46:O54" si="4">ROUND(E46*N46,2)</f>
        <v>0</v>
      </c>
      <c r="P46" s="191">
        <v>0.01</v>
      </c>
      <c r="Q46" s="191">
        <f t="shared" ref="Q46:Q54" si="5">ROUND(E46*P46,2)</f>
        <v>0.32</v>
      </c>
      <c r="R46" s="193"/>
      <c r="S46" s="193" t="s">
        <v>159</v>
      </c>
      <c r="T46" s="194" t="s">
        <v>160</v>
      </c>
      <c r="U46" s="158">
        <v>0</v>
      </c>
      <c r="V46" s="158">
        <f t="shared" ref="V46:V54" si="6"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8">
        <v>15</v>
      </c>
      <c r="B47" s="189" t="s">
        <v>576</v>
      </c>
      <c r="C47" s="195" t="s">
        <v>577</v>
      </c>
      <c r="D47" s="190" t="s">
        <v>248</v>
      </c>
      <c r="E47" s="191">
        <v>35</v>
      </c>
      <c r="F47" s="192"/>
      <c r="G47" s="193">
        <f t="shared" si="0"/>
        <v>0</v>
      </c>
      <c r="H47" s="192"/>
      <c r="I47" s="193">
        <f t="shared" si="1"/>
        <v>0</v>
      </c>
      <c r="J47" s="192"/>
      <c r="K47" s="193">
        <f t="shared" si="2"/>
        <v>0</v>
      </c>
      <c r="L47" s="193">
        <v>21</v>
      </c>
      <c r="M47" s="193">
        <f t="shared" si="3"/>
        <v>0</v>
      </c>
      <c r="N47" s="191">
        <v>0</v>
      </c>
      <c r="O47" s="191">
        <f t="shared" si="4"/>
        <v>0</v>
      </c>
      <c r="P47" s="191">
        <v>0</v>
      </c>
      <c r="Q47" s="191">
        <f t="shared" si="5"/>
        <v>0</v>
      </c>
      <c r="R47" s="193"/>
      <c r="S47" s="193" t="s">
        <v>159</v>
      </c>
      <c r="T47" s="194" t="s">
        <v>160</v>
      </c>
      <c r="U47" s="158">
        <v>0</v>
      </c>
      <c r="V47" s="158">
        <f t="shared" si="6"/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183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88">
        <v>16</v>
      </c>
      <c r="B48" s="189" t="s">
        <v>578</v>
      </c>
      <c r="C48" s="195" t="s">
        <v>579</v>
      </c>
      <c r="D48" s="190" t="s">
        <v>248</v>
      </c>
      <c r="E48" s="191">
        <v>35</v>
      </c>
      <c r="F48" s="192"/>
      <c r="G48" s="193">
        <f t="shared" si="0"/>
        <v>0</v>
      </c>
      <c r="H48" s="192"/>
      <c r="I48" s="193">
        <f t="shared" si="1"/>
        <v>0</v>
      </c>
      <c r="J48" s="192"/>
      <c r="K48" s="193">
        <f t="shared" si="2"/>
        <v>0</v>
      </c>
      <c r="L48" s="193">
        <v>21</v>
      </c>
      <c r="M48" s="193">
        <f t="shared" si="3"/>
        <v>0</v>
      </c>
      <c r="N48" s="191">
        <v>0</v>
      </c>
      <c r="O48" s="191">
        <f t="shared" si="4"/>
        <v>0</v>
      </c>
      <c r="P48" s="191">
        <v>0</v>
      </c>
      <c r="Q48" s="191">
        <f t="shared" si="5"/>
        <v>0</v>
      </c>
      <c r="R48" s="193"/>
      <c r="S48" s="193" t="s">
        <v>159</v>
      </c>
      <c r="T48" s="194" t="s">
        <v>160</v>
      </c>
      <c r="U48" s="158">
        <v>0</v>
      </c>
      <c r="V48" s="158">
        <f t="shared" si="6"/>
        <v>0</v>
      </c>
      <c r="W48" s="158"/>
      <c r="X48" s="158" t="s">
        <v>161</v>
      </c>
      <c r="Y48" s="158" t="s">
        <v>162</v>
      </c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17</v>
      </c>
      <c r="B49" s="189" t="s">
        <v>580</v>
      </c>
      <c r="C49" s="195" t="s">
        <v>581</v>
      </c>
      <c r="D49" s="190" t="s">
        <v>248</v>
      </c>
      <c r="E49" s="191">
        <v>45</v>
      </c>
      <c r="F49" s="192"/>
      <c r="G49" s="193">
        <f t="shared" si="0"/>
        <v>0</v>
      </c>
      <c r="H49" s="192"/>
      <c r="I49" s="193">
        <f t="shared" si="1"/>
        <v>0</v>
      </c>
      <c r="J49" s="192"/>
      <c r="K49" s="193">
        <f t="shared" si="2"/>
        <v>0</v>
      </c>
      <c r="L49" s="193">
        <v>21</v>
      </c>
      <c r="M49" s="193">
        <f t="shared" si="3"/>
        <v>0</v>
      </c>
      <c r="N49" s="191">
        <v>0</v>
      </c>
      <c r="O49" s="191">
        <f t="shared" si="4"/>
        <v>0</v>
      </c>
      <c r="P49" s="191">
        <v>0</v>
      </c>
      <c r="Q49" s="191">
        <f t="shared" si="5"/>
        <v>0</v>
      </c>
      <c r="R49" s="193"/>
      <c r="S49" s="193" t="s">
        <v>159</v>
      </c>
      <c r="T49" s="194" t="s">
        <v>160</v>
      </c>
      <c r="U49" s="158">
        <v>0</v>
      </c>
      <c r="V49" s="158">
        <f t="shared" si="6"/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18</v>
      </c>
      <c r="B50" s="189" t="s">
        <v>582</v>
      </c>
      <c r="C50" s="195" t="s">
        <v>583</v>
      </c>
      <c r="D50" s="190" t="s">
        <v>234</v>
      </c>
      <c r="E50" s="191">
        <v>30</v>
      </c>
      <c r="F50" s="192"/>
      <c r="G50" s="193">
        <f t="shared" si="0"/>
        <v>0</v>
      </c>
      <c r="H50" s="192"/>
      <c r="I50" s="193">
        <f t="shared" si="1"/>
        <v>0</v>
      </c>
      <c r="J50" s="192"/>
      <c r="K50" s="193">
        <f t="shared" si="2"/>
        <v>0</v>
      </c>
      <c r="L50" s="193">
        <v>21</v>
      </c>
      <c r="M50" s="193">
        <f t="shared" si="3"/>
        <v>0</v>
      </c>
      <c r="N50" s="191">
        <v>0</v>
      </c>
      <c r="O50" s="191">
        <f t="shared" si="4"/>
        <v>0</v>
      </c>
      <c r="P50" s="191">
        <v>0</v>
      </c>
      <c r="Q50" s="191">
        <f t="shared" si="5"/>
        <v>0</v>
      </c>
      <c r="R50" s="193"/>
      <c r="S50" s="193" t="s">
        <v>159</v>
      </c>
      <c r="T50" s="194" t="s">
        <v>160</v>
      </c>
      <c r="U50" s="158">
        <v>0</v>
      </c>
      <c r="V50" s="158">
        <f t="shared" si="6"/>
        <v>0</v>
      </c>
      <c r="W50" s="158"/>
      <c r="X50" s="158" t="s">
        <v>161</v>
      </c>
      <c r="Y50" s="158" t="s">
        <v>162</v>
      </c>
      <c r="Z50" s="147"/>
      <c r="AA50" s="147"/>
      <c r="AB50" s="147"/>
      <c r="AC50" s="147"/>
      <c r="AD50" s="147"/>
      <c r="AE50" s="147"/>
      <c r="AF50" s="147"/>
      <c r="AG50" s="147" t="s">
        <v>274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19</v>
      </c>
      <c r="B51" s="189" t="s">
        <v>584</v>
      </c>
      <c r="C51" s="195" t="s">
        <v>585</v>
      </c>
      <c r="D51" s="190" t="s">
        <v>234</v>
      </c>
      <c r="E51" s="191">
        <v>40</v>
      </c>
      <c r="F51" s="192"/>
      <c r="G51" s="193">
        <f t="shared" si="0"/>
        <v>0</v>
      </c>
      <c r="H51" s="192"/>
      <c r="I51" s="193">
        <f t="shared" si="1"/>
        <v>0</v>
      </c>
      <c r="J51" s="192"/>
      <c r="K51" s="193">
        <f t="shared" si="2"/>
        <v>0</v>
      </c>
      <c r="L51" s="193">
        <v>21</v>
      </c>
      <c r="M51" s="193">
        <f t="shared" si="3"/>
        <v>0</v>
      </c>
      <c r="N51" s="191">
        <v>0</v>
      </c>
      <c r="O51" s="191">
        <f t="shared" si="4"/>
        <v>0</v>
      </c>
      <c r="P51" s="191">
        <v>0</v>
      </c>
      <c r="Q51" s="191">
        <f t="shared" si="5"/>
        <v>0</v>
      </c>
      <c r="R51" s="193"/>
      <c r="S51" s="193" t="s">
        <v>159</v>
      </c>
      <c r="T51" s="194" t="s">
        <v>160</v>
      </c>
      <c r="U51" s="158">
        <v>0</v>
      </c>
      <c r="V51" s="158">
        <f t="shared" si="6"/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274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88">
        <v>20</v>
      </c>
      <c r="B52" s="189" t="s">
        <v>586</v>
      </c>
      <c r="C52" s="195" t="s">
        <v>587</v>
      </c>
      <c r="D52" s="190" t="s">
        <v>234</v>
      </c>
      <c r="E52" s="191">
        <v>45</v>
      </c>
      <c r="F52" s="192"/>
      <c r="G52" s="193">
        <f t="shared" si="0"/>
        <v>0</v>
      </c>
      <c r="H52" s="192"/>
      <c r="I52" s="193">
        <f t="shared" si="1"/>
        <v>0</v>
      </c>
      <c r="J52" s="192"/>
      <c r="K52" s="193">
        <f t="shared" si="2"/>
        <v>0</v>
      </c>
      <c r="L52" s="193">
        <v>21</v>
      </c>
      <c r="M52" s="193">
        <f t="shared" si="3"/>
        <v>0</v>
      </c>
      <c r="N52" s="191">
        <v>0</v>
      </c>
      <c r="O52" s="191">
        <f t="shared" si="4"/>
        <v>0</v>
      </c>
      <c r="P52" s="191">
        <v>0</v>
      </c>
      <c r="Q52" s="191">
        <f t="shared" si="5"/>
        <v>0</v>
      </c>
      <c r="R52" s="193"/>
      <c r="S52" s="193" t="s">
        <v>159</v>
      </c>
      <c r="T52" s="194" t="s">
        <v>160</v>
      </c>
      <c r="U52" s="158">
        <v>0</v>
      </c>
      <c r="V52" s="158">
        <f t="shared" si="6"/>
        <v>0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274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88">
        <v>21</v>
      </c>
      <c r="B53" s="189" t="s">
        <v>588</v>
      </c>
      <c r="C53" s="195" t="s">
        <v>589</v>
      </c>
      <c r="D53" s="190" t="s">
        <v>563</v>
      </c>
      <c r="E53" s="191">
        <v>40</v>
      </c>
      <c r="F53" s="192"/>
      <c r="G53" s="193">
        <f t="shared" si="0"/>
        <v>0</v>
      </c>
      <c r="H53" s="192"/>
      <c r="I53" s="193">
        <f t="shared" si="1"/>
        <v>0</v>
      </c>
      <c r="J53" s="192"/>
      <c r="K53" s="193">
        <f t="shared" si="2"/>
        <v>0</v>
      </c>
      <c r="L53" s="193">
        <v>21</v>
      </c>
      <c r="M53" s="193">
        <f t="shared" si="3"/>
        <v>0</v>
      </c>
      <c r="N53" s="191">
        <v>0</v>
      </c>
      <c r="O53" s="191">
        <f t="shared" si="4"/>
        <v>0</v>
      </c>
      <c r="P53" s="191">
        <v>0</v>
      </c>
      <c r="Q53" s="191">
        <f t="shared" si="5"/>
        <v>0</v>
      </c>
      <c r="R53" s="193"/>
      <c r="S53" s="193" t="s">
        <v>159</v>
      </c>
      <c r="T53" s="194" t="s">
        <v>160</v>
      </c>
      <c r="U53" s="158">
        <v>0</v>
      </c>
      <c r="V53" s="158">
        <f t="shared" si="6"/>
        <v>0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274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22</v>
      </c>
      <c r="B54" s="174" t="s">
        <v>590</v>
      </c>
      <c r="C54" s="182" t="s">
        <v>591</v>
      </c>
      <c r="D54" s="175"/>
      <c r="E54" s="176">
        <v>15</v>
      </c>
      <c r="F54" s="177"/>
      <c r="G54" s="178">
        <f t="shared" si="0"/>
        <v>0</v>
      </c>
      <c r="H54" s="177"/>
      <c r="I54" s="178">
        <f t="shared" si="1"/>
        <v>0</v>
      </c>
      <c r="J54" s="177"/>
      <c r="K54" s="178">
        <f t="shared" si="2"/>
        <v>0</v>
      </c>
      <c r="L54" s="178">
        <v>21</v>
      </c>
      <c r="M54" s="178">
        <f t="shared" si="3"/>
        <v>0</v>
      </c>
      <c r="N54" s="176">
        <v>0</v>
      </c>
      <c r="O54" s="176">
        <f t="shared" si="4"/>
        <v>0</v>
      </c>
      <c r="P54" s="176">
        <v>0</v>
      </c>
      <c r="Q54" s="176">
        <f t="shared" si="5"/>
        <v>0</v>
      </c>
      <c r="R54" s="178"/>
      <c r="S54" s="178" t="s">
        <v>159</v>
      </c>
      <c r="T54" s="179" t="s">
        <v>160</v>
      </c>
      <c r="U54" s="158">
        <v>0</v>
      </c>
      <c r="V54" s="158">
        <f t="shared" si="6"/>
        <v>0</v>
      </c>
      <c r="W54" s="158"/>
      <c r="X54" s="158" t="s">
        <v>161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303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63" t="s">
        <v>592</v>
      </c>
      <c r="D55" s="264"/>
      <c r="E55" s="264"/>
      <c r="F55" s="264"/>
      <c r="G55" s="264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254" t="s">
        <v>593</v>
      </c>
      <c r="D56" s="255"/>
      <c r="E56" s="255"/>
      <c r="F56" s="255"/>
      <c r="G56" s="255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88">
        <v>23</v>
      </c>
      <c r="B57" s="189" t="s">
        <v>594</v>
      </c>
      <c r="C57" s="195" t="s">
        <v>595</v>
      </c>
      <c r="D57" s="190" t="s">
        <v>414</v>
      </c>
      <c r="E57" s="191">
        <v>16</v>
      </c>
      <c r="F57" s="192"/>
      <c r="G57" s="193">
        <f>ROUND(E57*F57,2)</f>
        <v>0</v>
      </c>
      <c r="H57" s="192"/>
      <c r="I57" s="193">
        <f>ROUND(E57*H57,2)</f>
        <v>0</v>
      </c>
      <c r="J57" s="192"/>
      <c r="K57" s="193">
        <f>ROUND(E57*J57,2)</f>
        <v>0</v>
      </c>
      <c r="L57" s="193">
        <v>21</v>
      </c>
      <c r="M57" s="193">
        <f>G57*(1+L57/100)</f>
        <v>0</v>
      </c>
      <c r="N57" s="191">
        <v>0</v>
      </c>
      <c r="O57" s="191">
        <f>ROUND(E57*N57,2)</f>
        <v>0</v>
      </c>
      <c r="P57" s="191">
        <v>0</v>
      </c>
      <c r="Q57" s="191">
        <f>ROUND(E57*P57,2)</f>
        <v>0</v>
      </c>
      <c r="R57" s="193" t="s">
        <v>596</v>
      </c>
      <c r="S57" s="193" t="s">
        <v>236</v>
      </c>
      <c r="T57" s="194" t="s">
        <v>236</v>
      </c>
      <c r="U57" s="158">
        <v>0</v>
      </c>
      <c r="V57" s="158">
        <f>ROUND(E57*U57,2)</f>
        <v>0</v>
      </c>
      <c r="W57" s="158"/>
      <c r="X57" s="158" t="s">
        <v>486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487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88">
        <v>24</v>
      </c>
      <c r="B58" s="189" t="s">
        <v>597</v>
      </c>
      <c r="C58" s="195" t="s">
        <v>598</v>
      </c>
      <c r="D58" s="190" t="s">
        <v>248</v>
      </c>
      <c r="E58" s="191">
        <v>8</v>
      </c>
      <c r="F58" s="192"/>
      <c r="G58" s="193">
        <f>ROUND(E58*F58,2)</f>
        <v>0</v>
      </c>
      <c r="H58" s="192"/>
      <c r="I58" s="193">
        <f>ROUND(E58*H58,2)</f>
        <v>0</v>
      </c>
      <c r="J58" s="192"/>
      <c r="K58" s="193">
        <f>ROUND(E58*J58,2)</f>
        <v>0</v>
      </c>
      <c r="L58" s="193">
        <v>21</v>
      </c>
      <c r="M58" s="193">
        <f>G58*(1+L58/100)</f>
        <v>0</v>
      </c>
      <c r="N58" s="191">
        <v>1.0000000000000001E-5</v>
      </c>
      <c r="O58" s="191">
        <f>ROUND(E58*N58,2)</f>
        <v>0</v>
      </c>
      <c r="P58" s="191">
        <v>0</v>
      </c>
      <c r="Q58" s="191">
        <f>ROUND(E58*P58,2)</f>
        <v>0</v>
      </c>
      <c r="R58" s="193"/>
      <c r="S58" s="193" t="s">
        <v>159</v>
      </c>
      <c r="T58" s="194" t="s">
        <v>160</v>
      </c>
      <c r="U58" s="158">
        <v>0</v>
      </c>
      <c r="V58" s="158">
        <f>ROUND(E58*U58,2)</f>
        <v>0</v>
      </c>
      <c r="W58" s="158"/>
      <c r="X58" s="158" t="s">
        <v>367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368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3">
        <v>25</v>
      </c>
      <c r="B59" s="174" t="s">
        <v>599</v>
      </c>
      <c r="C59" s="182" t="s">
        <v>600</v>
      </c>
      <c r="D59" s="175" t="s">
        <v>248</v>
      </c>
      <c r="E59" s="176">
        <v>20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0.1</v>
      </c>
      <c r="O59" s="176">
        <f>ROUND(E59*N59,2)</f>
        <v>2</v>
      </c>
      <c r="P59" s="176">
        <v>0</v>
      </c>
      <c r="Q59" s="176">
        <f>ROUND(E59*P59,2)</f>
        <v>0</v>
      </c>
      <c r="R59" s="178"/>
      <c r="S59" s="178" t="s">
        <v>159</v>
      </c>
      <c r="T59" s="179" t="s">
        <v>160</v>
      </c>
      <c r="U59" s="158">
        <v>0</v>
      </c>
      <c r="V59" s="158">
        <f>ROUND(E59*U59,2)</f>
        <v>0</v>
      </c>
      <c r="W59" s="158"/>
      <c r="X59" s="158" t="s">
        <v>367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368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63" t="s">
        <v>601</v>
      </c>
      <c r="D60" s="264"/>
      <c r="E60" s="264"/>
      <c r="F60" s="264"/>
      <c r="G60" s="264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254" t="s">
        <v>602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88">
        <v>26</v>
      </c>
      <c r="B62" s="189" t="s">
        <v>603</v>
      </c>
      <c r="C62" s="195" t="s">
        <v>604</v>
      </c>
      <c r="D62" s="190" t="s">
        <v>248</v>
      </c>
      <c r="E62" s="191">
        <v>20</v>
      </c>
      <c r="F62" s="192"/>
      <c r="G62" s="193">
        <f t="shared" ref="G62:G68" si="7">ROUND(E62*F62,2)</f>
        <v>0</v>
      </c>
      <c r="H62" s="192"/>
      <c r="I62" s="193">
        <f t="shared" ref="I62:I68" si="8">ROUND(E62*H62,2)</f>
        <v>0</v>
      </c>
      <c r="J62" s="192"/>
      <c r="K62" s="193">
        <f t="shared" ref="K62:K68" si="9">ROUND(E62*J62,2)</f>
        <v>0</v>
      </c>
      <c r="L62" s="193">
        <v>21</v>
      </c>
      <c r="M62" s="193">
        <f t="shared" ref="M62:M68" si="10">G62*(1+L62/100)</f>
        <v>0</v>
      </c>
      <c r="N62" s="191">
        <v>2E-3</v>
      </c>
      <c r="O62" s="191">
        <f t="shared" ref="O62:O68" si="11">ROUND(E62*N62,2)</f>
        <v>0.04</v>
      </c>
      <c r="P62" s="191">
        <v>0</v>
      </c>
      <c r="Q62" s="191">
        <f t="shared" ref="Q62:Q68" si="12">ROUND(E62*P62,2)</f>
        <v>0</v>
      </c>
      <c r="R62" s="193"/>
      <c r="S62" s="193" t="s">
        <v>159</v>
      </c>
      <c r="T62" s="194" t="s">
        <v>160</v>
      </c>
      <c r="U62" s="158">
        <v>0</v>
      </c>
      <c r="V62" s="158">
        <f t="shared" ref="V62:V68" si="13">ROUND(E62*U62,2)</f>
        <v>0</v>
      </c>
      <c r="W62" s="158"/>
      <c r="X62" s="158" t="s">
        <v>367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368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88">
        <v>27</v>
      </c>
      <c r="B63" s="189" t="s">
        <v>605</v>
      </c>
      <c r="C63" s="195" t="s">
        <v>606</v>
      </c>
      <c r="D63" s="190" t="s">
        <v>248</v>
      </c>
      <c r="E63" s="191">
        <v>15</v>
      </c>
      <c r="F63" s="192"/>
      <c r="G63" s="193">
        <f t="shared" si="7"/>
        <v>0</v>
      </c>
      <c r="H63" s="192"/>
      <c r="I63" s="193">
        <f t="shared" si="8"/>
        <v>0</v>
      </c>
      <c r="J63" s="192"/>
      <c r="K63" s="193">
        <f t="shared" si="9"/>
        <v>0</v>
      </c>
      <c r="L63" s="193">
        <v>21</v>
      </c>
      <c r="M63" s="193">
        <f t="shared" si="10"/>
        <v>0</v>
      </c>
      <c r="N63" s="191">
        <v>2E-3</v>
      </c>
      <c r="O63" s="191">
        <f t="shared" si="11"/>
        <v>0.03</v>
      </c>
      <c r="P63" s="191">
        <v>0</v>
      </c>
      <c r="Q63" s="191">
        <f t="shared" si="12"/>
        <v>0</v>
      </c>
      <c r="R63" s="193"/>
      <c r="S63" s="193" t="s">
        <v>159</v>
      </c>
      <c r="T63" s="194" t="s">
        <v>160</v>
      </c>
      <c r="U63" s="158">
        <v>0</v>
      </c>
      <c r="V63" s="158">
        <f t="shared" si="13"/>
        <v>0</v>
      </c>
      <c r="W63" s="158"/>
      <c r="X63" s="158" t="s">
        <v>367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368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88">
        <v>28</v>
      </c>
      <c r="B64" s="189" t="s">
        <v>607</v>
      </c>
      <c r="C64" s="195" t="s">
        <v>608</v>
      </c>
      <c r="D64" s="190" t="s">
        <v>248</v>
      </c>
      <c r="E64" s="191">
        <v>15</v>
      </c>
      <c r="F64" s="192"/>
      <c r="G64" s="193">
        <f t="shared" si="7"/>
        <v>0</v>
      </c>
      <c r="H64" s="192"/>
      <c r="I64" s="193">
        <f t="shared" si="8"/>
        <v>0</v>
      </c>
      <c r="J64" s="192"/>
      <c r="K64" s="193">
        <f t="shared" si="9"/>
        <v>0</v>
      </c>
      <c r="L64" s="193">
        <v>21</v>
      </c>
      <c r="M64" s="193">
        <f t="shared" si="10"/>
        <v>0</v>
      </c>
      <c r="N64" s="191">
        <v>4.2999999999999999E-4</v>
      </c>
      <c r="O64" s="191">
        <f t="shared" si="11"/>
        <v>0.01</v>
      </c>
      <c r="P64" s="191">
        <v>0</v>
      </c>
      <c r="Q64" s="191">
        <f t="shared" si="12"/>
        <v>0</v>
      </c>
      <c r="R64" s="193"/>
      <c r="S64" s="193" t="s">
        <v>159</v>
      </c>
      <c r="T64" s="194" t="s">
        <v>160</v>
      </c>
      <c r="U64" s="158">
        <v>0</v>
      </c>
      <c r="V64" s="158">
        <f t="shared" si="13"/>
        <v>0</v>
      </c>
      <c r="W64" s="158"/>
      <c r="X64" s="158" t="s">
        <v>367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368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88">
        <v>29</v>
      </c>
      <c r="B65" s="189" t="s">
        <v>609</v>
      </c>
      <c r="C65" s="195" t="s">
        <v>610</v>
      </c>
      <c r="D65" s="190" t="s">
        <v>248</v>
      </c>
      <c r="E65" s="191">
        <v>20</v>
      </c>
      <c r="F65" s="192"/>
      <c r="G65" s="193">
        <f t="shared" si="7"/>
        <v>0</v>
      </c>
      <c r="H65" s="192"/>
      <c r="I65" s="193">
        <f t="shared" si="8"/>
        <v>0</v>
      </c>
      <c r="J65" s="192"/>
      <c r="K65" s="193">
        <f t="shared" si="9"/>
        <v>0</v>
      </c>
      <c r="L65" s="193">
        <v>21</v>
      </c>
      <c r="M65" s="193">
        <f t="shared" si="10"/>
        <v>0</v>
      </c>
      <c r="N65" s="191">
        <v>4.2999999999999999E-4</v>
      </c>
      <c r="O65" s="191">
        <f t="shared" si="11"/>
        <v>0.01</v>
      </c>
      <c r="P65" s="191">
        <v>0</v>
      </c>
      <c r="Q65" s="191">
        <f t="shared" si="12"/>
        <v>0</v>
      </c>
      <c r="R65" s="193"/>
      <c r="S65" s="193" t="s">
        <v>159</v>
      </c>
      <c r="T65" s="194" t="s">
        <v>160</v>
      </c>
      <c r="U65" s="158">
        <v>0</v>
      </c>
      <c r="V65" s="158">
        <f t="shared" si="13"/>
        <v>0</v>
      </c>
      <c r="W65" s="158"/>
      <c r="X65" s="158" t="s">
        <v>367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368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88">
        <v>30</v>
      </c>
      <c r="B66" s="189" t="s">
        <v>611</v>
      </c>
      <c r="C66" s="195" t="s">
        <v>612</v>
      </c>
      <c r="D66" s="190" t="s">
        <v>248</v>
      </c>
      <c r="E66" s="191">
        <v>25</v>
      </c>
      <c r="F66" s="192"/>
      <c r="G66" s="193">
        <f t="shared" si="7"/>
        <v>0</v>
      </c>
      <c r="H66" s="192"/>
      <c r="I66" s="193">
        <f t="shared" si="8"/>
        <v>0</v>
      </c>
      <c r="J66" s="192"/>
      <c r="K66" s="193">
        <f t="shared" si="9"/>
        <v>0</v>
      </c>
      <c r="L66" s="193">
        <v>21</v>
      </c>
      <c r="M66" s="193">
        <f t="shared" si="10"/>
        <v>0</v>
      </c>
      <c r="N66" s="191">
        <v>0</v>
      </c>
      <c r="O66" s="191">
        <f t="shared" si="11"/>
        <v>0</v>
      </c>
      <c r="P66" s="191">
        <v>0</v>
      </c>
      <c r="Q66" s="191">
        <f t="shared" si="12"/>
        <v>0</v>
      </c>
      <c r="R66" s="193"/>
      <c r="S66" s="193" t="s">
        <v>159</v>
      </c>
      <c r="T66" s="194" t="s">
        <v>160</v>
      </c>
      <c r="U66" s="158">
        <v>0</v>
      </c>
      <c r="V66" s="158">
        <f t="shared" si="13"/>
        <v>0</v>
      </c>
      <c r="W66" s="158"/>
      <c r="X66" s="158" t="s">
        <v>367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368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31</v>
      </c>
      <c r="B67" s="189" t="s">
        <v>613</v>
      </c>
      <c r="C67" s="195" t="s">
        <v>614</v>
      </c>
      <c r="D67" s="190" t="s">
        <v>248</v>
      </c>
      <c r="E67" s="191">
        <v>20</v>
      </c>
      <c r="F67" s="192"/>
      <c r="G67" s="193">
        <f t="shared" si="7"/>
        <v>0</v>
      </c>
      <c r="H67" s="192"/>
      <c r="I67" s="193">
        <f t="shared" si="8"/>
        <v>0</v>
      </c>
      <c r="J67" s="192"/>
      <c r="K67" s="193">
        <f t="shared" si="9"/>
        <v>0</v>
      </c>
      <c r="L67" s="193">
        <v>21</v>
      </c>
      <c r="M67" s="193">
        <f t="shared" si="10"/>
        <v>0</v>
      </c>
      <c r="N67" s="191">
        <v>0</v>
      </c>
      <c r="O67" s="191">
        <f t="shared" si="11"/>
        <v>0</v>
      </c>
      <c r="P67" s="191">
        <v>0</v>
      </c>
      <c r="Q67" s="191">
        <f t="shared" si="12"/>
        <v>0</v>
      </c>
      <c r="R67" s="193"/>
      <c r="S67" s="193" t="s">
        <v>159</v>
      </c>
      <c r="T67" s="194" t="s">
        <v>160</v>
      </c>
      <c r="U67" s="158">
        <v>0</v>
      </c>
      <c r="V67" s="158">
        <f t="shared" si="13"/>
        <v>0</v>
      </c>
      <c r="W67" s="158"/>
      <c r="X67" s="158" t="s">
        <v>367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368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88">
        <v>32</v>
      </c>
      <c r="B68" s="189" t="s">
        <v>615</v>
      </c>
      <c r="C68" s="195" t="s">
        <v>616</v>
      </c>
      <c r="D68" s="190" t="s">
        <v>248</v>
      </c>
      <c r="E68" s="191">
        <v>45</v>
      </c>
      <c r="F68" s="192"/>
      <c r="G68" s="193">
        <f t="shared" si="7"/>
        <v>0</v>
      </c>
      <c r="H68" s="192"/>
      <c r="I68" s="193">
        <f t="shared" si="8"/>
        <v>0</v>
      </c>
      <c r="J68" s="192"/>
      <c r="K68" s="193">
        <f t="shared" si="9"/>
        <v>0</v>
      </c>
      <c r="L68" s="193">
        <v>21</v>
      </c>
      <c r="M68" s="193">
        <f t="shared" si="10"/>
        <v>0</v>
      </c>
      <c r="N68" s="191">
        <v>0</v>
      </c>
      <c r="O68" s="191">
        <f t="shared" si="11"/>
        <v>0</v>
      </c>
      <c r="P68" s="191">
        <v>0</v>
      </c>
      <c r="Q68" s="191">
        <f t="shared" si="12"/>
        <v>0</v>
      </c>
      <c r="R68" s="193"/>
      <c r="S68" s="193" t="s">
        <v>617</v>
      </c>
      <c r="T68" s="194" t="s">
        <v>617</v>
      </c>
      <c r="U68" s="158">
        <v>0</v>
      </c>
      <c r="V68" s="158">
        <f t="shared" si="13"/>
        <v>0</v>
      </c>
      <c r="W68" s="158"/>
      <c r="X68" s="158" t="s">
        <v>618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619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166" t="s">
        <v>154</v>
      </c>
      <c r="B69" s="167" t="s">
        <v>122</v>
      </c>
      <c r="C69" s="181" t="s">
        <v>123</v>
      </c>
      <c r="D69" s="168"/>
      <c r="E69" s="169"/>
      <c r="F69" s="170"/>
      <c r="G69" s="170">
        <f>SUMIF(AG70:AG79,"&lt;&gt;NOR",G70:G79)</f>
        <v>0</v>
      </c>
      <c r="H69" s="170"/>
      <c r="I69" s="170">
        <f>SUM(I70:I79)</f>
        <v>0</v>
      </c>
      <c r="J69" s="170"/>
      <c r="K69" s="170">
        <f>SUM(K70:K79)</f>
        <v>0</v>
      </c>
      <c r="L69" s="170"/>
      <c r="M69" s="170">
        <f>SUM(M70:M79)</f>
        <v>0</v>
      </c>
      <c r="N69" s="169"/>
      <c r="O69" s="169">
        <f>SUM(O70:O79)</f>
        <v>0</v>
      </c>
      <c r="P69" s="169"/>
      <c r="Q69" s="169">
        <f>SUM(Q70:Q79)</f>
        <v>0</v>
      </c>
      <c r="R69" s="170"/>
      <c r="S69" s="170"/>
      <c r="T69" s="171"/>
      <c r="U69" s="165"/>
      <c r="V69" s="165">
        <f>SUM(V70:V79)</f>
        <v>6.77</v>
      </c>
      <c r="W69" s="165"/>
      <c r="X69" s="165"/>
      <c r="Y69" s="165"/>
      <c r="AG69" t="s">
        <v>155</v>
      </c>
    </row>
    <row r="70" spans="1:60" outlineLevel="1" x14ac:dyDescent="0.2">
      <c r="A70" s="188">
        <v>33</v>
      </c>
      <c r="B70" s="189" t="s">
        <v>431</v>
      </c>
      <c r="C70" s="195" t="s">
        <v>620</v>
      </c>
      <c r="D70" s="190" t="s">
        <v>267</v>
      </c>
      <c r="E70" s="191">
        <v>1.28</v>
      </c>
      <c r="F70" s="192"/>
      <c r="G70" s="193">
        <f>ROUND(E70*F70,2)</f>
        <v>0</v>
      </c>
      <c r="H70" s="192"/>
      <c r="I70" s="193">
        <f>ROUND(E70*H70,2)</f>
        <v>0</v>
      </c>
      <c r="J70" s="192"/>
      <c r="K70" s="193">
        <f>ROUND(E70*J70,2)</f>
        <v>0</v>
      </c>
      <c r="L70" s="193">
        <v>21</v>
      </c>
      <c r="M70" s="193">
        <f>G70*(1+L70/100)</f>
        <v>0</v>
      </c>
      <c r="N70" s="191">
        <v>0</v>
      </c>
      <c r="O70" s="191">
        <f>ROUND(E70*N70,2)</f>
        <v>0</v>
      </c>
      <c r="P70" s="191">
        <v>0</v>
      </c>
      <c r="Q70" s="191">
        <f>ROUND(E70*P70,2)</f>
        <v>0</v>
      </c>
      <c r="R70" s="193" t="s">
        <v>249</v>
      </c>
      <c r="S70" s="193" t="s">
        <v>236</v>
      </c>
      <c r="T70" s="194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303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88">
        <v>34</v>
      </c>
      <c r="B71" s="189" t="s">
        <v>433</v>
      </c>
      <c r="C71" s="195" t="s">
        <v>621</v>
      </c>
      <c r="D71" s="190" t="s">
        <v>267</v>
      </c>
      <c r="E71" s="191">
        <v>0.27200000000000002</v>
      </c>
      <c r="F71" s="192"/>
      <c r="G71" s="193">
        <f>ROUND(E71*F71,2)</f>
        <v>0</v>
      </c>
      <c r="H71" s="192"/>
      <c r="I71" s="193">
        <f>ROUND(E71*H71,2)</f>
        <v>0</v>
      </c>
      <c r="J71" s="192"/>
      <c r="K71" s="193">
        <f>ROUND(E71*J71,2)</f>
        <v>0</v>
      </c>
      <c r="L71" s="193">
        <v>21</v>
      </c>
      <c r="M71" s="193">
        <f>G71*(1+L71/100)</f>
        <v>0</v>
      </c>
      <c r="N71" s="191">
        <v>0</v>
      </c>
      <c r="O71" s="191">
        <f>ROUND(E71*N71,2)</f>
        <v>0</v>
      </c>
      <c r="P71" s="191">
        <v>0</v>
      </c>
      <c r="Q71" s="191">
        <f>ROUND(E71*P71,2)</f>
        <v>0</v>
      </c>
      <c r="R71" s="193" t="s">
        <v>249</v>
      </c>
      <c r="S71" s="193" t="s">
        <v>435</v>
      </c>
      <c r="T71" s="194" t="s">
        <v>435</v>
      </c>
      <c r="U71" s="158">
        <v>0</v>
      </c>
      <c r="V71" s="158">
        <f>ROUND(E71*U71,2)</f>
        <v>0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303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2.5" outlineLevel="1" x14ac:dyDescent="0.2">
      <c r="A72" s="173">
        <v>35</v>
      </c>
      <c r="B72" s="174" t="s">
        <v>436</v>
      </c>
      <c r="C72" s="182" t="s">
        <v>437</v>
      </c>
      <c r="D72" s="175" t="s">
        <v>267</v>
      </c>
      <c r="E72" s="176">
        <v>1.552</v>
      </c>
      <c r="F72" s="177"/>
      <c r="G72" s="178">
        <f>ROUND(E72*F72,2)</f>
        <v>0</v>
      </c>
      <c r="H72" s="177"/>
      <c r="I72" s="178">
        <f>ROUND(E72*H72,2)</f>
        <v>0</v>
      </c>
      <c r="J72" s="177"/>
      <c r="K72" s="178">
        <f>ROUND(E72*J72,2)</f>
        <v>0</v>
      </c>
      <c r="L72" s="178">
        <v>21</v>
      </c>
      <c r="M72" s="178">
        <f>G72*(1+L72/100)</f>
        <v>0</v>
      </c>
      <c r="N72" s="176">
        <v>0</v>
      </c>
      <c r="O72" s="176">
        <f>ROUND(E72*N72,2)</f>
        <v>0</v>
      </c>
      <c r="P72" s="176">
        <v>0</v>
      </c>
      <c r="Q72" s="176">
        <f>ROUND(E72*P72,2)</f>
        <v>0</v>
      </c>
      <c r="R72" s="178" t="s">
        <v>438</v>
      </c>
      <c r="S72" s="178" t="s">
        <v>236</v>
      </c>
      <c r="T72" s="179" t="s">
        <v>236</v>
      </c>
      <c r="U72" s="158">
        <v>0.27700000000000002</v>
      </c>
      <c r="V72" s="158">
        <f>ROUND(E72*U72,2)</f>
        <v>0.43</v>
      </c>
      <c r="W72" s="158"/>
      <c r="X72" s="158" t="s">
        <v>439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440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5" t="s">
        <v>441</v>
      </c>
      <c r="D73" s="266"/>
      <c r="E73" s="266"/>
      <c r="F73" s="266"/>
      <c r="G73" s="266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73">
        <v>36</v>
      </c>
      <c r="B74" s="174" t="s">
        <v>442</v>
      </c>
      <c r="C74" s="182" t="s">
        <v>443</v>
      </c>
      <c r="D74" s="175" t="s">
        <v>267</v>
      </c>
      <c r="E74" s="176">
        <v>1.552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 t="s">
        <v>444</v>
      </c>
      <c r="S74" s="178" t="s">
        <v>236</v>
      </c>
      <c r="T74" s="179" t="s">
        <v>236</v>
      </c>
      <c r="U74" s="158">
        <v>1.8160000000000001</v>
      </c>
      <c r="V74" s="158">
        <f>ROUND(E74*U74,2)</f>
        <v>2.82</v>
      </c>
      <c r="W74" s="158"/>
      <c r="X74" s="158" t="s">
        <v>439</v>
      </c>
      <c r="Y74" s="158" t="s">
        <v>162</v>
      </c>
      <c r="Z74" s="147"/>
      <c r="AA74" s="147"/>
      <c r="AB74" s="147"/>
      <c r="AC74" s="147"/>
      <c r="AD74" s="147"/>
      <c r="AE74" s="147"/>
      <c r="AF74" s="147"/>
      <c r="AG74" s="147" t="s">
        <v>440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65" t="s">
        <v>445</v>
      </c>
      <c r="D75" s="266"/>
      <c r="E75" s="266"/>
      <c r="F75" s="266"/>
      <c r="G75" s="266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80" t="str">
        <f>C75</f>
        <v>nebo vybouraných hmot nošením nebo přehazováním k místu nakládky přístupnému normálním dopravním prostředkům,</v>
      </c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88">
        <v>37</v>
      </c>
      <c r="B76" s="189" t="s">
        <v>446</v>
      </c>
      <c r="C76" s="195" t="s">
        <v>447</v>
      </c>
      <c r="D76" s="190" t="s">
        <v>267</v>
      </c>
      <c r="E76" s="191">
        <v>1.552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0</v>
      </c>
      <c r="O76" s="191">
        <f>ROUND(E76*N76,2)</f>
        <v>0</v>
      </c>
      <c r="P76" s="191">
        <v>0</v>
      </c>
      <c r="Q76" s="191">
        <f>ROUND(E76*P76,2)</f>
        <v>0</v>
      </c>
      <c r="R76" s="193" t="s">
        <v>249</v>
      </c>
      <c r="S76" s="193" t="s">
        <v>236</v>
      </c>
      <c r="T76" s="194" t="s">
        <v>236</v>
      </c>
      <c r="U76" s="158">
        <v>0.49</v>
      </c>
      <c r="V76" s="158">
        <f>ROUND(E76*U76,2)</f>
        <v>0.76</v>
      </c>
      <c r="W76" s="158"/>
      <c r="X76" s="158" t="s">
        <v>439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440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88">
        <v>38</v>
      </c>
      <c r="B77" s="189" t="s">
        <v>448</v>
      </c>
      <c r="C77" s="195" t="s">
        <v>449</v>
      </c>
      <c r="D77" s="190" t="s">
        <v>267</v>
      </c>
      <c r="E77" s="191">
        <v>29.488</v>
      </c>
      <c r="F77" s="192"/>
      <c r="G77" s="193">
        <f>ROUND(E77*F77,2)</f>
        <v>0</v>
      </c>
      <c r="H77" s="192"/>
      <c r="I77" s="193">
        <f>ROUND(E77*H77,2)</f>
        <v>0</v>
      </c>
      <c r="J77" s="192"/>
      <c r="K77" s="193">
        <f>ROUND(E77*J77,2)</f>
        <v>0</v>
      </c>
      <c r="L77" s="193">
        <v>21</v>
      </c>
      <c r="M77" s="193">
        <f>G77*(1+L77/100)</f>
        <v>0</v>
      </c>
      <c r="N77" s="191">
        <v>0</v>
      </c>
      <c r="O77" s="191">
        <f>ROUND(E77*N77,2)</f>
        <v>0</v>
      </c>
      <c r="P77" s="191">
        <v>0</v>
      </c>
      <c r="Q77" s="191">
        <f>ROUND(E77*P77,2)</f>
        <v>0</v>
      </c>
      <c r="R77" s="193" t="s">
        <v>249</v>
      </c>
      <c r="S77" s="193" t="s">
        <v>236</v>
      </c>
      <c r="T77" s="194" t="s">
        <v>236</v>
      </c>
      <c r="U77" s="158">
        <v>0</v>
      </c>
      <c r="V77" s="158">
        <f>ROUND(E77*U77,2)</f>
        <v>0</v>
      </c>
      <c r="W77" s="158"/>
      <c r="X77" s="158" t="s">
        <v>439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440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88">
        <v>39</v>
      </c>
      <c r="B78" s="189" t="s">
        <v>450</v>
      </c>
      <c r="C78" s="195" t="s">
        <v>451</v>
      </c>
      <c r="D78" s="190" t="s">
        <v>267</v>
      </c>
      <c r="E78" s="191">
        <v>1.552</v>
      </c>
      <c r="F78" s="192"/>
      <c r="G78" s="193">
        <f>ROUND(E78*F78,2)</f>
        <v>0</v>
      </c>
      <c r="H78" s="192"/>
      <c r="I78" s="193">
        <f>ROUND(E78*H78,2)</f>
        <v>0</v>
      </c>
      <c r="J78" s="192"/>
      <c r="K78" s="193">
        <f>ROUND(E78*J78,2)</f>
        <v>0</v>
      </c>
      <c r="L78" s="193">
        <v>21</v>
      </c>
      <c r="M78" s="193">
        <f>G78*(1+L78/100)</f>
        <v>0</v>
      </c>
      <c r="N78" s="191">
        <v>0</v>
      </c>
      <c r="O78" s="191">
        <f>ROUND(E78*N78,2)</f>
        <v>0</v>
      </c>
      <c r="P78" s="191">
        <v>0</v>
      </c>
      <c r="Q78" s="191">
        <f>ROUND(E78*P78,2)</f>
        <v>0</v>
      </c>
      <c r="R78" s="193" t="s">
        <v>249</v>
      </c>
      <c r="S78" s="193" t="s">
        <v>236</v>
      </c>
      <c r="T78" s="194" t="s">
        <v>236</v>
      </c>
      <c r="U78" s="158">
        <v>0.94199999999999995</v>
      </c>
      <c r="V78" s="158">
        <f>ROUND(E78*U78,2)</f>
        <v>1.46</v>
      </c>
      <c r="W78" s="158"/>
      <c r="X78" s="158" t="s">
        <v>439</v>
      </c>
      <c r="Y78" s="158" t="s">
        <v>162</v>
      </c>
      <c r="Z78" s="147"/>
      <c r="AA78" s="147"/>
      <c r="AB78" s="147"/>
      <c r="AC78" s="147"/>
      <c r="AD78" s="147"/>
      <c r="AE78" s="147"/>
      <c r="AF78" s="147"/>
      <c r="AG78" s="147" t="s">
        <v>440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73">
        <v>40</v>
      </c>
      <c r="B79" s="174" t="s">
        <v>452</v>
      </c>
      <c r="C79" s="182" t="s">
        <v>453</v>
      </c>
      <c r="D79" s="175" t="s">
        <v>267</v>
      </c>
      <c r="E79" s="176">
        <v>12.416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</v>
      </c>
      <c r="O79" s="176">
        <f>ROUND(E79*N79,2)</f>
        <v>0</v>
      </c>
      <c r="P79" s="176">
        <v>0</v>
      </c>
      <c r="Q79" s="176">
        <f>ROUND(E79*P79,2)</f>
        <v>0</v>
      </c>
      <c r="R79" s="178" t="s">
        <v>249</v>
      </c>
      <c r="S79" s="178" t="s">
        <v>236</v>
      </c>
      <c r="T79" s="179" t="s">
        <v>236</v>
      </c>
      <c r="U79" s="158">
        <v>0.105</v>
      </c>
      <c r="V79" s="158">
        <f>ROUND(E79*U79,2)</f>
        <v>1.3</v>
      </c>
      <c r="W79" s="158"/>
      <c r="X79" s="158" t="s">
        <v>439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440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x14ac:dyDescent="0.2">
      <c r="A80" s="3"/>
      <c r="B80" s="4"/>
      <c r="C80" s="185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v>12</v>
      </c>
      <c r="AF80">
        <v>21</v>
      </c>
      <c r="AG80" t="s">
        <v>140</v>
      </c>
    </row>
    <row r="81" spans="1:33" x14ac:dyDescent="0.2">
      <c r="A81" s="150"/>
      <c r="B81" s="151" t="s">
        <v>29</v>
      </c>
      <c r="C81" s="186"/>
      <c r="D81" s="152"/>
      <c r="E81" s="153"/>
      <c r="F81" s="153"/>
      <c r="G81" s="172">
        <f>G8+G13+G18+G20+G23+G26+G29+G38+G42+G69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f>SUMIF(L7:L79,AE80,G7:G79)</f>
        <v>0</v>
      </c>
      <c r="AF81">
        <f>SUMIF(L7:L79,AF80,G7:G79)</f>
        <v>0</v>
      </c>
      <c r="AG81" t="s">
        <v>203</v>
      </c>
    </row>
    <row r="82" spans="1:33" x14ac:dyDescent="0.2">
      <c r="C82" s="187"/>
      <c r="D82" s="10"/>
      <c r="AG82" t="s">
        <v>205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QKid4LwNk0pXJGHqhexfQTHtfCIgqzQjdQe5GoULGda01WCNvbgNvZVD6f/x05BQvF0YSbKjeAk4CtvwlvQSw==" saltValue="AdZrPCkXOGdbWMuB1gf8sA==" spinCount="100000" sheet="1" formatRows="0"/>
  <mergeCells count="22">
    <mergeCell ref="C60:G60"/>
    <mergeCell ref="C61:G61"/>
    <mergeCell ref="C73:G73"/>
    <mergeCell ref="C75:G75"/>
    <mergeCell ref="C32:G32"/>
    <mergeCell ref="C35:G35"/>
    <mergeCell ref="C41:G41"/>
    <mergeCell ref="C44:G44"/>
    <mergeCell ref="C55:G55"/>
    <mergeCell ref="C56:G56"/>
    <mergeCell ref="C31:G31"/>
    <mergeCell ref="A1:G1"/>
    <mergeCell ref="C2:G2"/>
    <mergeCell ref="C3:G3"/>
    <mergeCell ref="C4:G4"/>
    <mergeCell ref="C10:G10"/>
    <mergeCell ref="C12:G12"/>
    <mergeCell ref="C15:G15"/>
    <mergeCell ref="C16:G16"/>
    <mergeCell ref="C22:G22"/>
    <mergeCell ref="C25:G25"/>
    <mergeCell ref="C28:G2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zoomScale="85" zoomScaleNormal="85" workbookViewId="0">
      <pane ySplit="7" topLeftCell="A158" activePane="bottomLeft" state="frozen"/>
      <selection pane="bottomLeft" activeCell="C60" sqref="C60:G60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6" t="s">
        <v>127</v>
      </c>
      <c r="B1" s="256"/>
      <c r="C1" s="256"/>
      <c r="D1" s="256"/>
      <c r="E1" s="256"/>
      <c r="F1" s="256"/>
      <c r="G1" s="256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7" t="s">
        <v>44</v>
      </c>
      <c r="D2" s="258"/>
      <c r="E2" s="258"/>
      <c r="F2" s="258"/>
      <c r="G2" s="259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7" t="s">
        <v>54</v>
      </c>
      <c r="D3" s="258"/>
      <c r="E3" s="258"/>
      <c r="F3" s="258"/>
      <c r="G3" s="259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59</v>
      </c>
      <c r="C4" s="260" t="s">
        <v>60</v>
      </c>
      <c r="D4" s="261"/>
      <c r="E4" s="261"/>
      <c r="F4" s="261"/>
      <c r="G4" s="262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83</v>
      </c>
      <c r="C8" s="181" t="s">
        <v>84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1.84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127.2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622</v>
      </c>
      <c r="C9" s="182" t="s">
        <v>623</v>
      </c>
      <c r="D9" s="175" t="s">
        <v>241</v>
      </c>
      <c r="E9" s="176">
        <v>120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1.5350000000000001E-2</v>
      </c>
      <c r="O9" s="176">
        <f>ROUND(E9*N9,2)</f>
        <v>1.84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1.06</v>
      </c>
      <c r="V9" s="158">
        <f>ROUND(E9*U9,2)</f>
        <v>127.2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4" t="s">
        <v>624</v>
      </c>
      <c r="D10" s="163"/>
      <c r="E10" s="164">
        <v>120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171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6" t="s">
        <v>154</v>
      </c>
      <c r="B11" s="167" t="s">
        <v>85</v>
      </c>
      <c r="C11" s="181" t="s">
        <v>86</v>
      </c>
      <c r="D11" s="168"/>
      <c r="E11" s="169"/>
      <c r="F11" s="170"/>
      <c r="G11" s="170">
        <f>SUMIF(AG12:AG17,"&lt;&gt;NOR",G12:G17)</f>
        <v>0</v>
      </c>
      <c r="H11" s="170"/>
      <c r="I11" s="170">
        <f>SUM(I12:I17)</f>
        <v>0</v>
      </c>
      <c r="J11" s="170"/>
      <c r="K11" s="170">
        <f>SUM(K12:K17)</f>
        <v>0</v>
      </c>
      <c r="L11" s="170"/>
      <c r="M11" s="170">
        <f>SUM(M12:M17)</f>
        <v>0</v>
      </c>
      <c r="N11" s="169"/>
      <c r="O11" s="169">
        <f>SUM(O12:O17)</f>
        <v>5.8100000000000005</v>
      </c>
      <c r="P11" s="169"/>
      <c r="Q11" s="169">
        <f>SUM(Q12:Q17)</f>
        <v>0</v>
      </c>
      <c r="R11" s="170"/>
      <c r="S11" s="170"/>
      <c r="T11" s="171"/>
      <c r="U11" s="165"/>
      <c r="V11" s="165">
        <f>SUM(V12:V17)</f>
        <v>0</v>
      </c>
      <c r="W11" s="165"/>
      <c r="X11" s="165"/>
      <c r="Y11" s="165"/>
      <c r="AG11" t="s">
        <v>155</v>
      </c>
    </row>
    <row r="12" spans="1:60" ht="22.5" outlineLevel="1" x14ac:dyDescent="0.2">
      <c r="A12" s="173">
        <v>2</v>
      </c>
      <c r="B12" s="174" t="s">
        <v>232</v>
      </c>
      <c r="C12" s="182" t="s">
        <v>233</v>
      </c>
      <c r="D12" s="175" t="s">
        <v>234</v>
      </c>
      <c r="E12" s="176">
        <v>200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8.6599999999999993E-3</v>
      </c>
      <c r="O12" s="176">
        <f>ROUND(E12*N12,2)</f>
        <v>1.73</v>
      </c>
      <c r="P12" s="176">
        <v>0</v>
      </c>
      <c r="Q12" s="176">
        <f>ROUND(E12*P12,2)</f>
        <v>0</v>
      </c>
      <c r="R12" s="178" t="s">
        <v>235</v>
      </c>
      <c r="S12" s="178" t="s">
        <v>236</v>
      </c>
      <c r="T12" s="179" t="s">
        <v>236</v>
      </c>
      <c r="U12" s="158">
        <v>0</v>
      </c>
      <c r="V12" s="158">
        <f>ROUND(E12*U12,2)</f>
        <v>0</v>
      </c>
      <c r="W12" s="158"/>
      <c r="X12" s="158" t="s">
        <v>161</v>
      </c>
      <c r="Y12" s="158" t="s">
        <v>162</v>
      </c>
      <c r="Z12" s="147"/>
      <c r="AA12" s="147"/>
      <c r="AB12" s="147"/>
      <c r="AC12" s="147"/>
      <c r="AD12" s="147"/>
      <c r="AE12" s="147"/>
      <c r="AF12" s="147"/>
      <c r="AG12" s="147" t="s">
        <v>163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65" t="s">
        <v>237</v>
      </c>
      <c r="D13" s="266"/>
      <c r="E13" s="266"/>
      <c r="F13" s="266"/>
      <c r="G13" s="266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60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4.08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625</v>
      </c>
      <c r="D17" s="163"/>
      <c r="E17" s="164">
        <v>60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87</v>
      </c>
      <c r="C18" s="181" t="s">
        <v>88</v>
      </c>
      <c r="D18" s="168"/>
      <c r="E18" s="169"/>
      <c r="F18" s="170"/>
      <c r="G18" s="170">
        <f>SUMIF(AG19:AG20,"&lt;&gt;NOR",G19:G20)</f>
        <v>0</v>
      </c>
      <c r="H18" s="170"/>
      <c r="I18" s="170">
        <f>SUM(I19:I20)</f>
        <v>0</v>
      </c>
      <c r="J18" s="170"/>
      <c r="K18" s="170">
        <f>SUM(K19:K20)</f>
        <v>0</v>
      </c>
      <c r="L18" s="170"/>
      <c r="M18" s="170">
        <f>SUM(M19:M20)</f>
        <v>0</v>
      </c>
      <c r="N18" s="169"/>
      <c r="O18" s="169">
        <f>SUM(O19:O20)</f>
        <v>1.01</v>
      </c>
      <c r="P18" s="169"/>
      <c r="Q18" s="169">
        <f>SUM(Q19:Q20)</f>
        <v>0</v>
      </c>
      <c r="R18" s="170"/>
      <c r="S18" s="170"/>
      <c r="T18" s="171"/>
      <c r="U18" s="165"/>
      <c r="V18" s="165">
        <f>SUM(V19:V20)</f>
        <v>0</v>
      </c>
      <c r="W18" s="165"/>
      <c r="X18" s="165"/>
      <c r="Y18" s="165"/>
      <c r="AG18" t="s">
        <v>155</v>
      </c>
    </row>
    <row r="19" spans="1:60" outlineLevel="1" x14ac:dyDescent="0.2">
      <c r="A19" s="173">
        <v>4</v>
      </c>
      <c r="B19" s="174" t="s">
        <v>626</v>
      </c>
      <c r="C19" s="182" t="s">
        <v>627</v>
      </c>
      <c r="D19" s="175" t="s">
        <v>628</v>
      </c>
      <c r="E19" s="176">
        <v>0.4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2.5249999999999999</v>
      </c>
      <c r="O19" s="176">
        <f>ROUND(E19*N19,2)</f>
        <v>1.01</v>
      </c>
      <c r="P19" s="176">
        <v>0</v>
      </c>
      <c r="Q19" s="176">
        <f>ROUND(E19*P19,2)</f>
        <v>0</v>
      </c>
      <c r="R19" s="178"/>
      <c r="S19" s="178" t="s">
        <v>236</v>
      </c>
      <c r="T19" s="179" t="s">
        <v>160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629</v>
      </c>
      <c r="D20" s="163"/>
      <c r="E20" s="164">
        <v>0.4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154</v>
      </c>
      <c r="B21" s="167" t="s">
        <v>91</v>
      </c>
      <c r="C21" s="181" t="s">
        <v>92</v>
      </c>
      <c r="D21" s="168"/>
      <c r="E21" s="169"/>
      <c r="F21" s="170"/>
      <c r="G21" s="170">
        <f>SUMIF(AG22:AG25,"&lt;&gt;NOR",G22:G25)</f>
        <v>0</v>
      </c>
      <c r="H21" s="170"/>
      <c r="I21" s="170">
        <f>SUM(I22:I25)</f>
        <v>0</v>
      </c>
      <c r="J21" s="170"/>
      <c r="K21" s="170">
        <f>SUM(K22:K25)</f>
        <v>0</v>
      </c>
      <c r="L21" s="170"/>
      <c r="M21" s="170">
        <f>SUM(M22:M25)</f>
        <v>0</v>
      </c>
      <c r="N21" s="169"/>
      <c r="O21" s="169">
        <f>SUM(O22:O25)</f>
        <v>0.01</v>
      </c>
      <c r="P21" s="169"/>
      <c r="Q21" s="169">
        <f>SUM(Q22:Q25)</f>
        <v>2.06</v>
      </c>
      <c r="R21" s="170"/>
      <c r="S21" s="170"/>
      <c r="T21" s="171"/>
      <c r="U21" s="165"/>
      <c r="V21" s="165">
        <f>SUM(V22:V25)</f>
        <v>15.84</v>
      </c>
      <c r="W21" s="165"/>
      <c r="X21" s="165"/>
      <c r="Y21" s="165"/>
      <c r="AG21" t="s">
        <v>155</v>
      </c>
    </row>
    <row r="22" spans="1:60" ht="22.5" outlineLevel="1" x14ac:dyDescent="0.2">
      <c r="A22" s="173">
        <v>5</v>
      </c>
      <c r="B22" s="174" t="s">
        <v>630</v>
      </c>
      <c r="C22" s="182" t="s">
        <v>631</v>
      </c>
      <c r="D22" s="175" t="s">
        <v>628</v>
      </c>
      <c r="E22" s="176">
        <v>0.6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2.2000000000000002</v>
      </c>
      <c r="Q22" s="176">
        <f>ROUND(E22*P22,2)</f>
        <v>1.32</v>
      </c>
      <c r="R22" s="178" t="s">
        <v>249</v>
      </c>
      <c r="S22" s="178" t="s">
        <v>236</v>
      </c>
      <c r="T22" s="179" t="s">
        <v>250</v>
      </c>
      <c r="U22" s="158">
        <v>11.731</v>
      </c>
      <c r="V22" s="158">
        <f>ROUND(E22*U22,2)</f>
        <v>7.04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4" t="s">
        <v>632</v>
      </c>
      <c r="D23" s="163"/>
      <c r="E23" s="164">
        <v>0.6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6</v>
      </c>
      <c r="B24" s="174" t="s">
        <v>633</v>
      </c>
      <c r="C24" s="182" t="s">
        <v>634</v>
      </c>
      <c r="D24" s="175" t="s">
        <v>234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5.9000000000000003E-4</v>
      </c>
      <c r="O24" s="176">
        <f>ROUND(E24*N24,2)</f>
        <v>0.01</v>
      </c>
      <c r="P24" s="176">
        <v>3.6999999999999998E-2</v>
      </c>
      <c r="Q24" s="176">
        <f>ROUND(E24*P24,2)</f>
        <v>0.74</v>
      </c>
      <c r="R24" s="178" t="s">
        <v>249</v>
      </c>
      <c r="S24" s="178" t="s">
        <v>236</v>
      </c>
      <c r="T24" s="179" t="s">
        <v>250</v>
      </c>
      <c r="U24" s="158">
        <v>0.44</v>
      </c>
      <c r="V24" s="158">
        <f>ROUND(E24*U24,2)</f>
        <v>8.8000000000000007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635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93</v>
      </c>
      <c r="C26" s="181" t="s">
        <v>94</v>
      </c>
      <c r="D26" s="168"/>
      <c r="E26" s="169"/>
      <c r="F26" s="170"/>
      <c r="G26" s="170">
        <f>SUMIF(AG27:AG33,"&lt;&gt;NOR",G27:G33)</f>
        <v>0</v>
      </c>
      <c r="H26" s="170"/>
      <c r="I26" s="170">
        <f>SUM(I27:I33)</f>
        <v>0</v>
      </c>
      <c r="J26" s="170"/>
      <c r="K26" s="170">
        <f>SUM(K27:K33)</f>
        <v>0</v>
      </c>
      <c r="L26" s="170"/>
      <c r="M26" s="170">
        <f>SUM(M27:M33)</f>
        <v>0</v>
      </c>
      <c r="N26" s="169"/>
      <c r="O26" s="169">
        <f>SUM(O27:O33)</f>
        <v>0.25</v>
      </c>
      <c r="P26" s="169"/>
      <c r="Q26" s="169">
        <f>SUM(Q27:Q33)</f>
        <v>9.3800000000000008</v>
      </c>
      <c r="R26" s="170"/>
      <c r="S26" s="170"/>
      <c r="T26" s="171"/>
      <c r="U26" s="165"/>
      <c r="V26" s="165">
        <f>SUM(V27:V33)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7</v>
      </c>
      <c r="B27" s="174" t="s">
        <v>636</v>
      </c>
      <c r="C27" s="182" t="s">
        <v>637</v>
      </c>
      <c r="D27" s="175" t="s">
        <v>234</v>
      </c>
      <c r="E27" s="176">
        <v>10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6.7799999999999996E-3</v>
      </c>
      <c r="Q27" s="176">
        <f>ROUND(E27*P27,2)</f>
        <v>7.0000000000000007E-2</v>
      </c>
      <c r="R27" s="178" t="s">
        <v>249</v>
      </c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163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3" t="s">
        <v>638</v>
      </c>
      <c r="D28" s="264"/>
      <c r="E28" s="264"/>
      <c r="F28" s="264"/>
      <c r="G28" s="26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88">
        <v>8</v>
      </c>
      <c r="B29" s="189" t="s">
        <v>639</v>
      </c>
      <c r="C29" s="195" t="s">
        <v>640</v>
      </c>
      <c r="D29" s="190" t="s">
        <v>234</v>
      </c>
      <c r="E29" s="191">
        <v>6</v>
      </c>
      <c r="F29" s="192"/>
      <c r="G29" s="193">
        <f>ROUND(E29*F29,2)</f>
        <v>0</v>
      </c>
      <c r="H29" s="192"/>
      <c r="I29" s="193">
        <f>ROUND(E29*H29,2)</f>
        <v>0</v>
      </c>
      <c r="J29" s="192"/>
      <c r="K29" s="193">
        <f>ROUND(E29*J29,2)</f>
        <v>0</v>
      </c>
      <c r="L29" s="193">
        <v>21</v>
      </c>
      <c r="M29" s="193">
        <f>G29*(1+L29/100)</f>
        <v>0</v>
      </c>
      <c r="N29" s="191">
        <v>0</v>
      </c>
      <c r="O29" s="191">
        <f>ROUND(E29*N29,2)</f>
        <v>0</v>
      </c>
      <c r="P29" s="191">
        <v>1.8839999999999999E-2</v>
      </c>
      <c r="Q29" s="191">
        <f>ROUND(E29*P29,2)</f>
        <v>0.11</v>
      </c>
      <c r="R29" s="193" t="s">
        <v>249</v>
      </c>
      <c r="S29" s="193" t="s">
        <v>236</v>
      </c>
      <c r="T29" s="194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9</v>
      </c>
      <c r="B30" s="174" t="s">
        <v>641</v>
      </c>
      <c r="C30" s="182" t="s">
        <v>642</v>
      </c>
      <c r="D30" s="175" t="s">
        <v>234</v>
      </c>
      <c r="E30" s="176">
        <v>200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4.8999999999999998E-4</v>
      </c>
      <c r="O30" s="176">
        <f>ROUND(E30*N30,2)</f>
        <v>0.1</v>
      </c>
      <c r="P30" s="176">
        <v>1.9E-2</v>
      </c>
      <c r="Q30" s="176">
        <f>ROUND(E30*P30,2)</f>
        <v>3.8</v>
      </c>
      <c r="R30" s="178" t="s">
        <v>249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3" t="s">
        <v>242</v>
      </c>
      <c r="D31" s="264"/>
      <c r="E31" s="264"/>
      <c r="F31" s="264"/>
      <c r="G31" s="264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10</v>
      </c>
      <c r="B32" s="174" t="s">
        <v>643</v>
      </c>
      <c r="C32" s="182" t="s">
        <v>644</v>
      </c>
      <c r="D32" s="175" t="s">
        <v>234</v>
      </c>
      <c r="E32" s="176">
        <v>300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4.8999999999999998E-4</v>
      </c>
      <c r="O32" s="176">
        <f>ROUND(E32*N32,2)</f>
        <v>0.15</v>
      </c>
      <c r="P32" s="176">
        <v>1.7999999999999999E-2</v>
      </c>
      <c r="Q32" s="176">
        <f>ROUND(E32*P32,2)</f>
        <v>5.4</v>
      </c>
      <c r="R32" s="178" t="s">
        <v>249</v>
      </c>
      <c r="S32" s="178" t="s">
        <v>236</v>
      </c>
      <c r="T32" s="179" t="s">
        <v>236</v>
      </c>
      <c r="U32" s="158">
        <v>0</v>
      </c>
      <c r="V32" s="158">
        <f>ROUND(E32*U32,2)</f>
        <v>0</v>
      </c>
      <c r="W32" s="158"/>
      <c r="X32" s="158" t="s">
        <v>161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63" t="s">
        <v>242</v>
      </c>
      <c r="D33" s="264"/>
      <c r="E33" s="264"/>
      <c r="F33" s="264"/>
      <c r="G33" s="264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6" t="s">
        <v>154</v>
      </c>
      <c r="B34" s="167" t="s">
        <v>95</v>
      </c>
      <c r="C34" s="181" t="s">
        <v>96</v>
      </c>
      <c r="D34" s="168"/>
      <c r="E34" s="169"/>
      <c r="F34" s="170"/>
      <c r="G34" s="170">
        <f>SUMIF(AG35:AG36,"&lt;&gt;NOR",G35:G36)</f>
        <v>0</v>
      </c>
      <c r="H34" s="170"/>
      <c r="I34" s="170">
        <f>SUM(I35:I36)</f>
        <v>0</v>
      </c>
      <c r="J34" s="170"/>
      <c r="K34" s="170">
        <f>SUM(K35:K36)</f>
        <v>0</v>
      </c>
      <c r="L34" s="170"/>
      <c r="M34" s="170">
        <f>SUM(M35:M36)</f>
        <v>0</v>
      </c>
      <c r="N34" s="169"/>
      <c r="O34" s="169">
        <f>SUM(O35:O36)</f>
        <v>0</v>
      </c>
      <c r="P34" s="169"/>
      <c r="Q34" s="169">
        <f>SUM(Q35:Q36)</f>
        <v>0</v>
      </c>
      <c r="R34" s="170"/>
      <c r="S34" s="170"/>
      <c r="T34" s="171"/>
      <c r="U34" s="165"/>
      <c r="V34" s="165">
        <f>SUM(V35:V36)</f>
        <v>8.3699999999999992</v>
      </c>
      <c r="W34" s="165"/>
      <c r="X34" s="165"/>
      <c r="Y34" s="165"/>
      <c r="AG34" t="s">
        <v>155</v>
      </c>
    </row>
    <row r="35" spans="1:60" ht="22.5" outlineLevel="1" x14ac:dyDescent="0.2">
      <c r="A35" s="173">
        <v>11</v>
      </c>
      <c r="B35" s="174" t="s">
        <v>265</v>
      </c>
      <c r="C35" s="182" t="s">
        <v>266</v>
      </c>
      <c r="D35" s="175" t="s">
        <v>267</v>
      </c>
      <c r="E35" s="176">
        <v>8.9207999999999998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0</v>
      </c>
      <c r="O35" s="176">
        <f>ROUND(E35*N35,2)</f>
        <v>0</v>
      </c>
      <c r="P35" s="176">
        <v>0</v>
      </c>
      <c r="Q35" s="176">
        <f>ROUND(E35*P35,2)</f>
        <v>0</v>
      </c>
      <c r="R35" s="178" t="s">
        <v>235</v>
      </c>
      <c r="S35" s="178" t="s">
        <v>236</v>
      </c>
      <c r="T35" s="179" t="s">
        <v>236</v>
      </c>
      <c r="U35" s="158">
        <v>0.9385</v>
      </c>
      <c r="V35" s="158">
        <f>ROUND(E35*U35,2)</f>
        <v>8.3699999999999992</v>
      </c>
      <c r="W35" s="158"/>
      <c r="X35" s="158" t="s">
        <v>268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269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65" t="s">
        <v>270</v>
      </c>
      <c r="D36" s="266"/>
      <c r="E36" s="266"/>
      <c r="F36" s="266"/>
      <c r="G36" s="266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238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66" t="s">
        <v>154</v>
      </c>
      <c r="B37" s="167" t="s">
        <v>100</v>
      </c>
      <c r="C37" s="181" t="s">
        <v>101</v>
      </c>
      <c r="D37" s="168"/>
      <c r="E37" s="169"/>
      <c r="F37" s="170"/>
      <c r="G37" s="170">
        <f>SUMIF(AG38:AG73,"&lt;&gt;NOR",G38:G73)</f>
        <v>0</v>
      </c>
      <c r="H37" s="170"/>
      <c r="I37" s="170">
        <f>SUM(I38:I73)</f>
        <v>0</v>
      </c>
      <c r="J37" s="170"/>
      <c r="K37" s="170">
        <f>SUM(K38:K73)</f>
        <v>0</v>
      </c>
      <c r="L37" s="170"/>
      <c r="M37" s="170">
        <f>SUM(M38:M73)</f>
        <v>0</v>
      </c>
      <c r="N37" s="169"/>
      <c r="O37" s="169">
        <f>SUM(O38:O73)</f>
        <v>0.19</v>
      </c>
      <c r="P37" s="169"/>
      <c r="Q37" s="169">
        <f>SUM(Q38:Q73)</f>
        <v>0.26</v>
      </c>
      <c r="R37" s="170"/>
      <c r="S37" s="170"/>
      <c r="T37" s="171"/>
      <c r="U37" s="165"/>
      <c r="V37" s="165">
        <f>SUM(V38:V73)</f>
        <v>171.18999999999994</v>
      </c>
      <c r="W37" s="165"/>
      <c r="X37" s="165"/>
      <c r="Y37" s="165"/>
      <c r="AG37" t="s">
        <v>155</v>
      </c>
    </row>
    <row r="38" spans="1:60" ht="22.5" outlineLevel="1" x14ac:dyDescent="0.2">
      <c r="A38" s="188">
        <v>12</v>
      </c>
      <c r="B38" s="189" t="s">
        <v>645</v>
      </c>
      <c r="C38" s="195" t="s">
        <v>646</v>
      </c>
      <c r="D38" s="190" t="s">
        <v>248</v>
      </c>
      <c r="E38" s="191">
        <v>31</v>
      </c>
      <c r="F38" s="192"/>
      <c r="G38" s="193">
        <f>ROUND(E38*F38,2)</f>
        <v>0</v>
      </c>
      <c r="H38" s="192"/>
      <c r="I38" s="193">
        <f>ROUND(E38*H38,2)</f>
        <v>0</v>
      </c>
      <c r="J38" s="192"/>
      <c r="K38" s="193">
        <f>ROUND(E38*J38,2)</f>
        <v>0</v>
      </c>
      <c r="L38" s="193">
        <v>21</v>
      </c>
      <c r="M38" s="193">
        <f>G38*(1+L38/100)</f>
        <v>0</v>
      </c>
      <c r="N38" s="191">
        <v>1.2E-4</v>
      </c>
      <c r="O38" s="191">
        <f>ROUND(E38*N38,2)</f>
        <v>0</v>
      </c>
      <c r="P38" s="191">
        <v>0</v>
      </c>
      <c r="Q38" s="191">
        <f>ROUND(E38*P38,2)</f>
        <v>0</v>
      </c>
      <c r="R38" s="193" t="s">
        <v>647</v>
      </c>
      <c r="S38" s="193" t="s">
        <v>236</v>
      </c>
      <c r="T38" s="194" t="s">
        <v>236</v>
      </c>
      <c r="U38" s="158">
        <v>0.4</v>
      </c>
      <c r="V38" s="158">
        <f>ROUND(E38*U38,2)</f>
        <v>12.4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303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13</v>
      </c>
      <c r="B39" s="189" t="s">
        <v>648</v>
      </c>
      <c r="C39" s="195" t="s">
        <v>649</v>
      </c>
      <c r="D39" s="190" t="s">
        <v>248</v>
      </c>
      <c r="E39" s="191">
        <v>22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3.6999999999999999E-4</v>
      </c>
      <c r="O39" s="191">
        <f>ROUND(E39*N39,2)</f>
        <v>0.01</v>
      </c>
      <c r="P39" s="191">
        <v>0</v>
      </c>
      <c r="Q39" s="191">
        <f>ROUND(E39*P39,2)</f>
        <v>0</v>
      </c>
      <c r="R39" s="193" t="s">
        <v>647</v>
      </c>
      <c r="S39" s="193" t="s">
        <v>236</v>
      </c>
      <c r="T39" s="194" t="s">
        <v>236</v>
      </c>
      <c r="U39" s="158">
        <v>0.71</v>
      </c>
      <c r="V39" s="158">
        <f>ROUND(E39*U39,2)</f>
        <v>15.62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303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3">
        <v>14</v>
      </c>
      <c r="B40" s="174" t="s">
        <v>650</v>
      </c>
      <c r="C40" s="182" t="s">
        <v>651</v>
      </c>
      <c r="D40" s="175" t="s">
        <v>248</v>
      </c>
      <c r="E40" s="176">
        <v>23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7.3999999999999999E-4</v>
      </c>
      <c r="O40" s="176">
        <f>ROUND(E40*N40,2)</f>
        <v>0.02</v>
      </c>
      <c r="P40" s="176">
        <v>0</v>
      </c>
      <c r="Q40" s="176">
        <f>ROUND(E40*P40,2)</f>
        <v>0</v>
      </c>
      <c r="R40" s="178" t="s">
        <v>647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468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3" t="s">
        <v>242</v>
      </c>
      <c r="D41" s="264"/>
      <c r="E41" s="264"/>
      <c r="F41" s="264"/>
      <c r="G41" s="264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652</v>
      </c>
      <c r="D42" s="163"/>
      <c r="E42" s="164">
        <v>23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15</v>
      </c>
      <c r="B43" s="174" t="s">
        <v>653</v>
      </c>
      <c r="C43" s="182" t="s">
        <v>654</v>
      </c>
      <c r="D43" s="175" t="s">
        <v>248</v>
      </c>
      <c r="E43" s="176">
        <v>23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2.9E-4</v>
      </c>
      <c r="O43" s="176">
        <f>ROUND(E43*N43,2)</f>
        <v>0.01</v>
      </c>
      <c r="P43" s="176">
        <v>0</v>
      </c>
      <c r="Q43" s="176">
        <f>ROUND(E43*P43,2)</f>
        <v>0</v>
      </c>
      <c r="R43" s="178" t="s">
        <v>647</v>
      </c>
      <c r="S43" s="178" t="s">
        <v>236</v>
      </c>
      <c r="T43" s="179" t="s">
        <v>236</v>
      </c>
      <c r="U43" s="158">
        <v>0.22</v>
      </c>
      <c r="V43" s="158">
        <f>ROUND(E43*U43,2)</f>
        <v>5.0599999999999996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468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5" t="s">
        <v>655</v>
      </c>
      <c r="D44" s="266"/>
      <c r="E44" s="266"/>
      <c r="F44" s="266"/>
      <c r="G44" s="266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4" t="s">
        <v>242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4" t="s">
        <v>652</v>
      </c>
      <c r="D46" s="163"/>
      <c r="E46" s="164">
        <v>23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171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16</v>
      </c>
      <c r="B47" s="174" t="s">
        <v>656</v>
      </c>
      <c r="C47" s="182" t="s">
        <v>657</v>
      </c>
      <c r="D47" s="175" t="s">
        <v>234</v>
      </c>
      <c r="E47" s="176">
        <v>85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2.0999999999999999E-3</v>
      </c>
      <c r="Q47" s="176">
        <f>ROUND(E47*P47,2)</f>
        <v>0.18</v>
      </c>
      <c r="R47" s="178" t="s">
        <v>647</v>
      </c>
      <c r="S47" s="178" t="s">
        <v>236</v>
      </c>
      <c r="T47" s="179" t="s">
        <v>250</v>
      </c>
      <c r="U47" s="158">
        <v>3.1E-2</v>
      </c>
      <c r="V47" s="158">
        <f>ROUND(E47*U47,2)</f>
        <v>2.64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303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65" t="s">
        <v>658</v>
      </c>
      <c r="D48" s="266"/>
      <c r="E48" s="266"/>
      <c r="F48" s="266"/>
      <c r="G48" s="266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17</v>
      </c>
      <c r="B49" s="174" t="s">
        <v>659</v>
      </c>
      <c r="C49" s="182" t="s">
        <v>660</v>
      </c>
      <c r="D49" s="175" t="s">
        <v>234</v>
      </c>
      <c r="E49" s="176">
        <v>93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4.8000000000000001E-4</v>
      </c>
      <c r="O49" s="176">
        <f>ROUND(E49*N49,2)</f>
        <v>0.04</v>
      </c>
      <c r="P49" s="176">
        <v>0</v>
      </c>
      <c r="Q49" s="176">
        <f>ROUND(E49*P49,2)</f>
        <v>0</v>
      </c>
      <c r="R49" s="178" t="s">
        <v>647</v>
      </c>
      <c r="S49" s="178" t="s">
        <v>236</v>
      </c>
      <c r="T49" s="179" t="s">
        <v>236</v>
      </c>
      <c r="U49" s="158">
        <v>0.36</v>
      </c>
      <c r="V49" s="158">
        <f>ROUND(E49*U49,2)</f>
        <v>33.479999999999997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303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65" t="s">
        <v>661</v>
      </c>
      <c r="D50" s="266"/>
      <c r="E50" s="266"/>
      <c r="F50" s="266"/>
      <c r="G50" s="266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4" t="s">
        <v>662</v>
      </c>
      <c r="D51" s="163"/>
      <c r="E51" s="164">
        <v>93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171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3">
        <v>18</v>
      </c>
      <c r="B52" s="174" t="s">
        <v>663</v>
      </c>
      <c r="C52" s="182" t="s">
        <v>664</v>
      </c>
      <c r="D52" s="175" t="s">
        <v>234</v>
      </c>
      <c r="E52" s="176">
        <v>55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7.1000000000000002E-4</v>
      </c>
      <c r="O52" s="176">
        <f>ROUND(E52*N52,2)</f>
        <v>0.04</v>
      </c>
      <c r="P52" s="176">
        <v>0</v>
      </c>
      <c r="Q52" s="176">
        <f>ROUND(E52*P52,2)</f>
        <v>0</v>
      </c>
      <c r="R52" s="178" t="s">
        <v>647</v>
      </c>
      <c r="S52" s="178" t="s">
        <v>236</v>
      </c>
      <c r="T52" s="179" t="s">
        <v>236</v>
      </c>
      <c r="U52" s="158">
        <v>0.45</v>
      </c>
      <c r="V52" s="158">
        <f>ROUND(E52*U52,2)</f>
        <v>24.75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303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65" t="s">
        <v>661</v>
      </c>
      <c r="D53" s="266"/>
      <c r="E53" s="266"/>
      <c r="F53" s="266"/>
      <c r="G53" s="266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4" t="s">
        <v>665</v>
      </c>
      <c r="D54" s="163"/>
      <c r="E54" s="164">
        <v>55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171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19</v>
      </c>
      <c r="B55" s="174" t="s">
        <v>666</v>
      </c>
      <c r="C55" s="182" t="s">
        <v>667</v>
      </c>
      <c r="D55" s="175" t="s">
        <v>234</v>
      </c>
      <c r="E55" s="176">
        <v>46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1.49E-3</v>
      </c>
      <c r="O55" s="176">
        <f>ROUND(E55*N55,2)</f>
        <v>7.0000000000000007E-2</v>
      </c>
      <c r="P55" s="176">
        <v>0</v>
      </c>
      <c r="Q55" s="176">
        <f>ROUND(E55*P55,2)</f>
        <v>0</v>
      </c>
      <c r="R55" s="178" t="s">
        <v>647</v>
      </c>
      <c r="S55" s="178" t="s">
        <v>236</v>
      </c>
      <c r="T55" s="179" t="s">
        <v>236</v>
      </c>
      <c r="U55" s="158">
        <v>1.17</v>
      </c>
      <c r="V55" s="158">
        <f>ROUND(E55*U55,2)</f>
        <v>53.82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5" t="s">
        <v>661</v>
      </c>
      <c r="D56" s="266"/>
      <c r="E56" s="266"/>
      <c r="F56" s="266"/>
      <c r="G56" s="266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4" t="s">
        <v>668</v>
      </c>
      <c r="D57" s="163"/>
      <c r="E57" s="164">
        <v>46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171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20</v>
      </c>
      <c r="B58" s="174" t="s">
        <v>669</v>
      </c>
      <c r="C58" s="182" t="s">
        <v>670</v>
      </c>
      <c r="D58" s="175" t="s">
        <v>248</v>
      </c>
      <c r="E58" s="176">
        <v>31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0</v>
      </c>
      <c r="O58" s="176">
        <f>ROUND(E58*N58,2)</f>
        <v>0</v>
      </c>
      <c r="P58" s="176">
        <v>0</v>
      </c>
      <c r="Q58" s="176">
        <f>ROUND(E58*P58,2)</f>
        <v>0</v>
      </c>
      <c r="R58" s="178" t="s">
        <v>647</v>
      </c>
      <c r="S58" s="178" t="s">
        <v>236</v>
      </c>
      <c r="T58" s="179" t="s">
        <v>236</v>
      </c>
      <c r="U58" s="158">
        <v>0</v>
      </c>
      <c r="V58" s="158">
        <f>ROUND(E58*U58,2)</f>
        <v>0</v>
      </c>
      <c r="W58" s="158"/>
      <c r="X58" s="158" t="s">
        <v>161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468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65" t="s">
        <v>671</v>
      </c>
      <c r="D59" s="266"/>
      <c r="E59" s="266"/>
      <c r="F59" s="266"/>
      <c r="G59" s="266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4" t="s">
        <v>242</v>
      </c>
      <c r="D60" s="255"/>
      <c r="E60" s="255"/>
      <c r="F60" s="255"/>
      <c r="G60" s="255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3">
        <v>21</v>
      </c>
      <c r="B61" s="174" t="s">
        <v>672</v>
      </c>
      <c r="C61" s="182" t="s">
        <v>673</v>
      </c>
      <c r="D61" s="175" t="s">
        <v>248</v>
      </c>
      <c r="E61" s="176">
        <v>1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 t="s">
        <v>647</v>
      </c>
      <c r="S61" s="178" t="s">
        <v>236</v>
      </c>
      <c r="T61" s="179" t="s">
        <v>236</v>
      </c>
      <c r="U61" s="158">
        <v>0.17399999999999999</v>
      </c>
      <c r="V61" s="158">
        <f>ROUND(E61*U61,2)</f>
        <v>0.17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65" t="s">
        <v>671</v>
      </c>
      <c r="D62" s="266"/>
      <c r="E62" s="266"/>
      <c r="F62" s="266"/>
      <c r="G62" s="266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3">
        <v>22</v>
      </c>
      <c r="B63" s="174" t="s">
        <v>674</v>
      </c>
      <c r="C63" s="182" t="s">
        <v>675</v>
      </c>
      <c r="D63" s="175" t="s">
        <v>248</v>
      </c>
      <c r="E63" s="176">
        <v>22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0</v>
      </c>
      <c r="O63" s="176">
        <f>ROUND(E63*N63,2)</f>
        <v>0</v>
      </c>
      <c r="P63" s="176">
        <v>0</v>
      </c>
      <c r="Q63" s="176">
        <f>ROUND(E63*P63,2)</f>
        <v>0</v>
      </c>
      <c r="R63" s="178" t="s">
        <v>647</v>
      </c>
      <c r="S63" s="178" t="s">
        <v>236</v>
      </c>
      <c r="T63" s="179" t="s">
        <v>236</v>
      </c>
      <c r="U63" s="158">
        <v>0.21099999999999999</v>
      </c>
      <c r="V63" s="158">
        <f>ROUND(E63*U63,2)</f>
        <v>4.6399999999999997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303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5" t="s">
        <v>671</v>
      </c>
      <c r="D64" s="266"/>
      <c r="E64" s="266"/>
      <c r="F64" s="266"/>
      <c r="G64" s="266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23</v>
      </c>
      <c r="B65" s="174" t="s">
        <v>676</v>
      </c>
      <c r="C65" s="182" t="s">
        <v>677</v>
      </c>
      <c r="D65" s="175" t="s">
        <v>248</v>
      </c>
      <c r="E65" s="176">
        <v>23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0</v>
      </c>
      <c r="O65" s="176">
        <f>ROUND(E65*N65,2)</f>
        <v>0</v>
      </c>
      <c r="P65" s="176">
        <v>0</v>
      </c>
      <c r="Q65" s="176">
        <f>ROUND(E65*P65,2)</f>
        <v>0</v>
      </c>
      <c r="R65" s="178" t="s">
        <v>647</v>
      </c>
      <c r="S65" s="178" t="s">
        <v>236</v>
      </c>
      <c r="T65" s="179" t="s">
        <v>236</v>
      </c>
      <c r="U65" s="158">
        <v>0.26</v>
      </c>
      <c r="V65" s="158">
        <f>ROUND(E65*U65,2)</f>
        <v>5.98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468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65" t="s">
        <v>671</v>
      </c>
      <c r="D66" s="266"/>
      <c r="E66" s="266"/>
      <c r="F66" s="266"/>
      <c r="G66" s="266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4" t="s">
        <v>242</v>
      </c>
      <c r="D67" s="255"/>
      <c r="E67" s="255"/>
      <c r="F67" s="255"/>
      <c r="G67" s="255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4" t="s">
        <v>652</v>
      </c>
      <c r="D68" s="163"/>
      <c r="E68" s="164">
        <v>23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24</v>
      </c>
      <c r="B69" s="174" t="s">
        <v>678</v>
      </c>
      <c r="C69" s="182" t="s">
        <v>679</v>
      </c>
      <c r="D69" s="175" t="s">
        <v>234</v>
      </c>
      <c r="E69" s="176">
        <v>194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 t="s">
        <v>647</v>
      </c>
      <c r="S69" s="178" t="s">
        <v>236</v>
      </c>
      <c r="T69" s="179" t="s">
        <v>236</v>
      </c>
      <c r="U69" s="158">
        <v>4.8000000000000001E-2</v>
      </c>
      <c r="V69" s="158">
        <f>ROUND(E69*U69,2)</f>
        <v>9.31</v>
      </c>
      <c r="W69" s="158"/>
      <c r="X69" s="158" t="s">
        <v>161</v>
      </c>
      <c r="Y69" s="158" t="s">
        <v>162</v>
      </c>
      <c r="Z69" s="147"/>
      <c r="AA69" s="147"/>
      <c r="AB69" s="147"/>
      <c r="AC69" s="147"/>
      <c r="AD69" s="147"/>
      <c r="AE69" s="147"/>
      <c r="AF69" s="147"/>
      <c r="AG69" s="147" t="s">
        <v>183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4" t="s">
        <v>680</v>
      </c>
      <c r="D70" s="163"/>
      <c r="E70" s="164">
        <v>194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171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3">
        <v>25</v>
      </c>
      <c r="B71" s="174" t="s">
        <v>681</v>
      </c>
      <c r="C71" s="182" t="s">
        <v>789</v>
      </c>
      <c r="D71" s="175" t="s">
        <v>234</v>
      </c>
      <c r="E71" s="176">
        <v>40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1.98E-3</v>
      </c>
      <c r="Q71" s="176">
        <f>ROUND(E71*P71,2)</f>
        <v>0.08</v>
      </c>
      <c r="R71" s="178"/>
      <c r="S71" s="178" t="s">
        <v>236</v>
      </c>
      <c r="T71" s="179" t="s">
        <v>250</v>
      </c>
      <c r="U71" s="158">
        <v>8.3000000000000004E-2</v>
      </c>
      <c r="V71" s="158">
        <f>ROUND(E71*U71,2)</f>
        <v>3.32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468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>
        <v>26</v>
      </c>
      <c r="B72" s="155" t="s">
        <v>682</v>
      </c>
      <c r="C72" s="197" t="s">
        <v>683</v>
      </c>
      <c r="D72" s="156" t="s">
        <v>0</v>
      </c>
      <c r="E72" s="196"/>
      <c r="F72" s="159"/>
      <c r="G72" s="158">
        <f>ROUND(E72*F72,2)</f>
        <v>0</v>
      </c>
      <c r="H72" s="159"/>
      <c r="I72" s="158">
        <f>ROUND(E72*H72,2)</f>
        <v>0</v>
      </c>
      <c r="J72" s="159"/>
      <c r="K72" s="158">
        <f>ROUND(E72*J72,2)</f>
        <v>0</v>
      </c>
      <c r="L72" s="158">
        <v>21</v>
      </c>
      <c r="M72" s="158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8" t="s">
        <v>647</v>
      </c>
      <c r="S72" s="158" t="s">
        <v>236</v>
      </c>
      <c r="T72" s="158" t="s">
        <v>236</v>
      </c>
      <c r="U72" s="158">
        <v>0</v>
      </c>
      <c r="V72" s="158">
        <f>ROUND(E72*U72,2)</f>
        <v>0</v>
      </c>
      <c r="W72" s="158"/>
      <c r="X72" s="158" t="s">
        <v>268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471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7" t="s">
        <v>684</v>
      </c>
      <c r="D73" s="268"/>
      <c r="E73" s="268"/>
      <c r="F73" s="268"/>
      <c r="G73" s="26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6" t="s">
        <v>154</v>
      </c>
      <c r="B74" s="167" t="s">
        <v>102</v>
      </c>
      <c r="C74" s="181" t="s">
        <v>103</v>
      </c>
      <c r="D74" s="168"/>
      <c r="E74" s="169"/>
      <c r="F74" s="170"/>
      <c r="G74" s="170">
        <f>SUMIF(AG75:AG110,"&lt;&gt;NOR",G75:G110)</f>
        <v>0</v>
      </c>
      <c r="H74" s="170"/>
      <c r="I74" s="170">
        <f>SUM(I75:I110)</f>
        <v>0</v>
      </c>
      <c r="J74" s="170"/>
      <c r="K74" s="170">
        <f>SUM(K75:K110)</f>
        <v>0</v>
      </c>
      <c r="L74" s="170"/>
      <c r="M74" s="170">
        <f>SUM(M75:M110)</f>
        <v>0</v>
      </c>
      <c r="N74" s="169"/>
      <c r="O74" s="169">
        <f>SUM(O75:O110)</f>
        <v>0.51</v>
      </c>
      <c r="P74" s="169"/>
      <c r="Q74" s="169">
        <f>SUM(Q75:Q110)</f>
        <v>2.36</v>
      </c>
      <c r="R74" s="170"/>
      <c r="S74" s="170"/>
      <c r="T74" s="171"/>
      <c r="U74" s="165"/>
      <c r="V74" s="165">
        <f>SUM(V75:V110)</f>
        <v>237.03999999999996</v>
      </c>
      <c r="W74" s="165"/>
      <c r="X74" s="165"/>
      <c r="Y74" s="165"/>
      <c r="AG74" t="s">
        <v>155</v>
      </c>
    </row>
    <row r="75" spans="1:60" outlineLevel="1" x14ac:dyDescent="0.2">
      <c r="A75" s="173">
        <v>27</v>
      </c>
      <c r="B75" s="174" t="s">
        <v>685</v>
      </c>
      <c r="C75" s="182" t="s">
        <v>686</v>
      </c>
      <c r="D75" s="175" t="s">
        <v>234</v>
      </c>
      <c r="E75" s="176">
        <v>460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4.9699999999999996E-3</v>
      </c>
      <c r="Q75" s="176">
        <f>ROUND(E75*P75,2)</f>
        <v>2.29</v>
      </c>
      <c r="R75" s="178" t="s">
        <v>647</v>
      </c>
      <c r="S75" s="178" t="s">
        <v>236</v>
      </c>
      <c r="T75" s="179" t="s">
        <v>250</v>
      </c>
      <c r="U75" s="158">
        <v>0.2</v>
      </c>
      <c r="V75" s="158">
        <f>ROUND(E75*U75,2)</f>
        <v>92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303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4" t="s">
        <v>687</v>
      </c>
      <c r="D76" s="163"/>
      <c r="E76" s="164">
        <v>460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171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28</v>
      </c>
      <c r="B77" s="174" t="s">
        <v>688</v>
      </c>
      <c r="C77" s="182" t="s">
        <v>689</v>
      </c>
      <c r="D77" s="175" t="s">
        <v>234</v>
      </c>
      <c r="E77" s="176">
        <v>240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2.7999999999999998E-4</v>
      </c>
      <c r="Q77" s="176">
        <f>ROUND(E77*P77,2)</f>
        <v>7.0000000000000007E-2</v>
      </c>
      <c r="R77" s="178" t="s">
        <v>647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468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63" t="s">
        <v>242</v>
      </c>
      <c r="D78" s="264"/>
      <c r="E78" s="264"/>
      <c r="F78" s="264"/>
      <c r="G78" s="264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33.75" outlineLevel="1" x14ac:dyDescent="0.2">
      <c r="A79" s="173">
        <v>29</v>
      </c>
      <c r="B79" s="174" t="s">
        <v>690</v>
      </c>
      <c r="C79" s="182" t="s">
        <v>691</v>
      </c>
      <c r="D79" s="175" t="s">
        <v>234</v>
      </c>
      <c r="E79" s="176">
        <v>816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4.2999999999999999E-4</v>
      </c>
      <c r="O79" s="176">
        <f>ROUND(E79*N79,2)</f>
        <v>0.35</v>
      </c>
      <c r="P79" s="176">
        <v>0</v>
      </c>
      <c r="Q79" s="176">
        <f>ROUND(E79*P79,2)</f>
        <v>0</v>
      </c>
      <c r="R79" s="178" t="s">
        <v>647</v>
      </c>
      <c r="S79" s="178" t="s">
        <v>236</v>
      </c>
      <c r="T79" s="179" t="s">
        <v>236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183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65" t="s">
        <v>692</v>
      </c>
      <c r="D80" s="266"/>
      <c r="E80" s="266"/>
      <c r="F80" s="266"/>
      <c r="G80" s="266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4" t="s">
        <v>693</v>
      </c>
      <c r="D81" s="163"/>
      <c r="E81" s="164">
        <v>816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171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30</v>
      </c>
      <c r="B82" s="174" t="s">
        <v>694</v>
      </c>
      <c r="C82" s="182" t="s">
        <v>695</v>
      </c>
      <c r="D82" s="175" t="s">
        <v>234</v>
      </c>
      <c r="E82" s="176">
        <v>220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5.2999999999999998E-4</v>
      </c>
      <c r="O82" s="176">
        <f>ROUND(E82*N82,2)</f>
        <v>0.12</v>
      </c>
      <c r="P82" s="176">
        <v>0</v>
      </c>
      <c r="Q82" s="176">
        <f>ROUND(E82*P82,2)</f>
        <v>0</v>
      </c>
      <c r="R82" s="178" t="s">
        <v>647</v>
      </c>
      <c r="S82" s="178" t="s">
        <v>236</v>
      </c>
      <c r="T82" s="179" t="s">
        <v>236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468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65" t="s">
        <v>692</v>
      </c>
      <c r="D83" s="266"/>
      <c r="E83" s="266"/>
      <c r="F83" s="266"/>
      <c r="G83" s="266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4" t="s">
        <v>696</v>
      </c>
      <c r="D84" s="163"/>
      <c r="E84" s="164">
        <v>220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171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33.75" outlineLevel="1" x14ac:dyDescent="0.2">
      <c r="A85" s="173">
        <v>31</v>
      </c>
      <c r="B85" s="174" t="s">
        <v>697</v>
      </c>
      <c r="C85" s="182" t="s">
        <v>698</v>
      </c>
      <c r="D85" s="175" t="s">
        <v>234</v>
      </c>
      <c r="E85" s="176">
        <v>518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2.0000000000000002E-5</v>
      </c>
      <c r="O85" s="176">
        <f>ROUND(E85*N85,2)</f>
        <v>0.01</v>
      </c>
      <c r="P85" s="176">
        <v>0</v>
      </c>
      <c r="Q85" s="176">
        <f>ROUND(E85*P85,2)</f>
        <v>0</v>
      </c>
      <c r="R85" s="178" t="s">
        <v>647</v>
      </c>
      <c r="S85" s="178" t="s">
        <v>236</v>
      </c>
      <c r="T85" s="179" t="s">
        <v>236</v>
      </c>
      <c r="U85" s="158">
        <v>0.14000000000000001</v>
      </c>
      <c r="V85" s="158">
        <f>ROUND(E85*U85,2)</f>
        <v>72.52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468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63" t="s">
        <v>699</v>
      </c>
      <c r="D86" s="264"/>
      <c r="E86" s="264"/>
      <c r="F86" s="264"/>
      <c r="G86" s="264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254" t="s">
        <v>700</v>
      </c>
      <c r="D87" s="255"/>
      <c r="E87" s="255"/>
      <c r="F87" s="255"/>
      <c r="G87" s="25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254" t="s">
        <v>701</v>
      </c>
      <c r="D88" s="255"/>
      <c r="E88" s="255"/>
      <c r="F88" s="255"/>
      <c r="G88" s="255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702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703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254" t="s">
        <v>704</v>
      </c>
      <c r="D91" s="255"/>
      <c r="E91" s="255"/>
      <c r="F91" s="255"/>
      <c r="G91" s="255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165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254" t="s">
        <v>705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254" t="s">
        <v>706</v>
      </c>
      <c r="D93" s="255"/>
      <c r="E93" s="255"/>
      <c r="F93" s="255"/>
      <c r="G93" s="255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54" t="s">
        <v>707</v>
      </c>
      <c r="D94" s="255"/>
      <c r="E94" s="255"/>
      <c r="F94" s="255"/>
      <c r="G94" s="255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165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254" t="s">
        <v>708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254" t="s">
        <v>709</v>
      </c>
      <c r="D96" s="255"/>
      <c r="E96" s="255"/>
      <c r="F96" s="255"/>
      <c r="G96" s="255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165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254" t="s">
        <v>710</v>
      </c>
      <c r="D97" s="255"/>
      <c r="E97" s="255"/>
      <c r="F97" s="255"/>
      <c r="G97" s="255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165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254" t="s">
        <v>711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4" t="s">
        <v>712</v>
      </c>
      <c r="D99" s="163"/>
      <c r="E99" s="164">
        <v>518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171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33.75" outlineLevel="1" x14ac:dyDescent="0.2">
      <c r="A100" s="173">
        <v>32</v>
      </c>
      <c r="B100" s="174" t="s">
        <v>713</v>
      </c>
      <c r="C100" s="182" t="s">
        <v>714</v>
      </c>
      <c r="D100" s="175" t="s">
        <v>234</v>
      </c>
      <c r="E100" s="176">
        <v>518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3.0000000000000001E-5</v>
      </c>
      <c r="O100" s="176">
        <f>ROUND(E100*N100,2)</f>
        <v>0.02</v>
      </c>
      <c r="P100" s="176">
        <v>0</v>
      </c>
      <c r="Q100" s="176">
        <f>ROUND(E100*P100,2)</f>
        <v>0</v>
      </c>
      <c r="R100" s="178" t="s">
        <v>647</v>
      </c>
      <c r="S100" s="178" t="s">
        <v>236</v>
      </c>
      <c r="T100" s="179" t="s">
        <v>236</v>
      </c>
      <c r="U100" s="158">
        <v>0.14000000000000001</v>
      </c>
      <c r="V100" s="158">
        <f>ROUND(E100*U100,2)</f>
        <v>72.52</v>
      </c>
      <c r="W100" s="158"/>
      <c r="X100" s="158" t="s">
        <v>161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183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84" t="s">
        <v>712</v>
      </c>
      <c r="D101" s="163"/>
      <c r="E101" s="164">
        <v>518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171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33</v>
      </c>
      <c r="B102" s="174" t="s">
        <v>715</v>
      </c>
      <c r="C102" s="182" t="s">
        <v>716</v>
      </c>
      <c r="D102" s="175" t="s">
        <v>248</v>
      </c>
      <c r="E102" s="176">
        <v>124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0</v>
      </c>
      <c r="O102" s="176">
        <f>ROUND(E102*N102,2)</f>
        <v>0</v>
      </c>
      <c r="P102" s="176">
        <v>0</v>
      </c>
      <c r="Q102" s="176">
        <f>ROUND(E102*P102,2)</f>
        <v>0</v>
      </c>
      <c r="R102" s="178" t="s">
        <v>647</v>
      </c>
      <c r="S102" s="178" t="s">
        <v>236</v>
      </c>
      <c r="T102" s="179" t="s">
        <v>236</v>
      </c>
      <c r="U102" s="158">
        <v>0</v>
      </c>
      <c r="V102" s="158">
        <f>ROUND(E102*U102,2)</f>
        <v>0</v>
      </c>
      <c r="W102" s="158"/>
      <c r="X102" s="158" t="s">
        <v>161</v>
      </c>
      <c r="Y102" s="158" t="s">
        <v>162</v>
      </c>
      <c r="Z102" s="147"/>
      <c r="AA102" s="147"/>
      <c r="AB102" s="147"/>
      <c r="AC102" s="147"/>
      <c r="AD102" s="147"/>
      <c r="AE102" s="147"/>
      <c r="AF102" s="147"/>
      <c r="AG102" s="147" t="s">
        <v>468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63" t="s">
        <v>242</v>
      </c>
      <c r="D103" s="264"/>
      <c r="E103" s="264"/>
      <c r="F103" s="264"/>
      <c r="G103" s="264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4" t="s">
        <v>717</v>
      </c>
      <c r="D104" s="163"/>
      <c r="E104" s="164">
        <v>124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171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3">
        <v>34</v>
      </c>
      <c r="B105" s="174" t="s">
        <v>718</v>
      </c>
      <c r="C105" s="182" t="s">
        <v>719</v>
      </c>
      <c r="D105" s="175" t="s">
        <v>234</v>
      </c>
      <c r="E105" s="176">
        <v>1036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0</v>
      </c>
      <c r="O105" s="176">
        <f>ROUND(E105*N105,2)</f>
        <v>0</v>
      </c>
      <c r="P105" s="176">
        <v>0</v>
      </c>
      <c r="Q105" s="176">
        <f>ROUND(E105*P105,2)</f>
        <v>0</v>
      </c>
      <c r="R105" s="178" t="s">
        <v>647</v>
      </c>
      <c r="S105" s="178" t="s">
        <v>236</v>
      </c>
      <c r="T105" s="179" t="s">
        <v>236</v>
      </c>
      <c r="U105" s="158">
        <v>0</v>
      </c>
      <c r="V105" s="158">
        <f>ROUND(E105*U105,2)</f>
        <v>0</v>
      </c>
      <c r="W105" s="158"/>
      <c r="X105" s="158" t="s">
        <v>161</v>
      </c>
      <c r="Y105" s="158" t="s">
        <v>162</v>
      </c>
      <c r="Z105" s="147"/>
      <c r="AA105" s="147"/>
      <c r="AB105" s="147"/>
      <c r="AC105" s="147"/>
      <c r="AD105" s="147"/>
      <c r="AE105" s="147"/>
      <c r="AF105" s="147"/>
      <c r="AG105" s="147" t="s">
        <v>468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63" t="s">
        <v>242</v>
      </c>
      <c r="D106" s="264"/>
      <c r="E106" s="264"/>
      <c r="F106" s="264"/>
      <c r="G106" s="264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35</v>
      </c>
      <c r="B107" s="174" t="s">
        <v>720</v>
      </c>
      <c r="C107" s="182" t="s">
        <v>721</v>
      </c>
      <c r="D107" s="175" t="s">
        <v>234</v>
      </c>
      <c r="E107" s="176">
        <v>1036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1.0000000000000001E-5</v>
      </c>
      <c r="O107" s="176">
        <f>ROUND(E107*N107,2)</f>
        <v>0.01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161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183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63" t="s">
        <v>242</v>
      </c>
      <c r="D108" s="264"/>
      <c r="E108" s="264"/>
      <c r="F108" s="264"/>
      <c r="G108" s="264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>
        <v>36</v>
      </c>
      <c r="B109" s="155" t="s">
        <v>722</v>
      </c>
      <c r="C109" s="197" t="s">
        <v>723</v>
      </c>
      <c r="D109" s="156" t="s">
        <v>0</v>
      </c>
      <c r="E109" s="196"/>
      <c r="F109" s="159"/>
      <c r="G109" s="158">
        <f>ROUND(E109*F109,2)</f>
        <v>0</v>
      </c>
      <c r="H109" s="159"/>
      <c r="I109" s="158">
        <f>ROUND(E109*H109,2)</f>
        <v>0</v>
      </c>
      <c r="J109" s="159"/>
      <c r="K109" s="158">
        <f>ROUND(E109*J109,2)</f>
        <v>0</v>
      </c>
      <c r="L109" s="158">
        <v>21</v>
      </c>
      <c r="M109" s="158">
        <f>G109*(1+L109/100)</f>
        <v>0</v>
      </c>
      <c r="N109" s="157">
        <v>0</v>
      </c>
      <c r="O109" s="157">
        <f>ROUND(E109*N109,2)</f>
        <v>0</v>
      </c>
      <c r="P109" s="157">
        <v>0</v>
      </c>
      <c r="Q109" s="157">
        <f>ROUND(E109*P109,2)</f>
        <v>0</v>
      </c>
      <c r="R109" s="158" t="s">
        <v>647</v>
      </c>
      <c r="S109" s="158" t="s">
        <v>236</v>
      </c>
      <c r="T109" s="158" t="s">
        <v>236</v>
      </c>
      <c r="U109" s="158">
        <v>0</v>
      </c>
      <c r="V109" s="158">
        <f>ROUND(E109*U109,2)</f>
        <v>0</v>
      </c>
      <c r="W109" s="158"/>
      <c r="X109" s="158" t="s">
        <v>268</v>
      </c>
      <c r="Y109" s="158" t="s">
        <v>162</v>
      </c>
      <c r="Z109" s="147"/>
      <c r="AA109" s="147"/>
      <c r="AB109" s="147"/>
      <c r="AC109" s="147"/>
      <c r="AD109" s="147"/>
      <c r="AE109" s="147"/>
      <c r="AF109" s="147"/>
      <c r="AG109" s="147" t="s">
        <v>471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67" t="s">
        <v>724</v>
      </c>
      <c r="D110" s="268"/>
      <c r="E110" s="268"/>
      <c r="F110" s="268"/>
      <c r="G110" s="26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x14ac:dyDescent="0.2">
      <c r="A111" s="166" t="s">
        <v>154</v>
      </c>
      <c r="B111" s="167" t="s">
        <v>104</v>
      </c>
      <c r="C111" s="181" t="s">
        <v>105</v>
      </c>
      <c r="D111" s="168"/>
      <c r="E111" s="169"/>
      <c r="F111" s="170"/>
      <c r="G111" s="170">
        <f>SUMIF(AG112:AG166,"&lt;&gt;NOR",G112:G166)</f>
        <v>0</v>
      </c>
      <c r="H111" s="170"/>
      <c r="I111" s="170">
        <f>SUM(I112:I166)</f>
        <v>0</v>
      </c>
      <c r="J111" s="170"/>
      <c r="K111" s="170">
        <f>SUM(K112:K166)</f>
        <v>0</v>
      </c>
      <c r="L111" s="170"/>
      <c r="M111" s="170">
        <f>SUM(M112:M166)</f>
        <v>0</v>
      </c>
      <c r="N111" s="169"/>
      <c r="O111" s="169">
        <f>SUM(O112:O166)</f>
        <v>2.4399999999999995</v>
      </c>
      <c r="P111" s="169"/>
      <c r="Q111" s="169">
        <f>SUM(Q112:Q166)</f>
        <v>1.32</v>
      </c>
      <c r="R111" s="170"/>
      <c r="S111" s="170"/>
      <c r="T111" s="171"/>
      <c r="U111" s="165"/>
      <c r="V111" s="165">
        <f>SUM(V112:V166)</f>
        <v>9.9</v>
      </c>
      <c r="W111" s="165"/>
      <c r="X111" s="165"/>
      <c r="Y111" s="165"/>
      <c r="AG111" t="s">
        <v>155</v>
      </c>
    </row>
    <row r="112" spans="1:60" outlineLevel="1" x14ac:dyDescent="0.2">
      <c r="A112" s="173">
        <v>37</v>
      </c>
      <c r="B112" s="174" t="s">
        <v>725</v>
      </c>
      <c r="C112" s="182" t="s">
        <v>726</v>
      </c>
      <c r="D112" s="175" t="s">
        <v>516</v>
      </c>
      <c r="E112" s="176">
        <v>28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1.9460000000000002E-2</v>
      </c>
      <c r="Q112" s="176">
        <f>ROUND(E112*P112,2)</f>
        <v>0.54</v>
      </c>
      <c r="R112" s="178" t="s">
        <v>647</v>
      </c>
      <c r="S112" s="178" t="s">
        <v>236</v>
      </c>
      <c r="T112" s="179" t="s">
        <v>236</v>
      </c>
      <c r="U112" s="158">
        <v>0</v>
      </c>
      <c r="V112" s="158">
        <f>ROUND(E112*U112,2)</f>
        <v>0</v>
      </c>
      <c r="W112" s="158"/>
      <c r="X112" s="158" t="s">
        <v>161</v>
      </c>
      <c r="Y112" s="158" t="s">
        <v>162</v>
      </c>
      <c r="Z112" s="147"/>
      <c r="AA112" s="147"/>
      <c r="AB112" s="147"/>
      <c r="AC112" s="147"/>
      <c r="AD112" s="147"/>
      <c r="AE112" s="147"/>
      <c r="AF112" s="147"/>
      <c r="AG112" s="147" t="s">
        <v>468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63" t="s">
        <v>242</v>
      </c>
      <c r="D113" s="264"/>
      <c r="E113" s="264"/>
      <c r="F113" s="264"/>
      <c r="G113" s="264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38</v>
      </c>
      <c r="B114" s="174" t="s">
        <v>727</v>
      </c>
      <c r="C114" s="182" t="s">
        <v>728</v>
      </c>
      <c r="D114" s="175" t="s">
        <v>516</v>
      </c>
      <c r="E114" s="176">
        <v>2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0</v>
      </c>
      <c r="O114" s="176">
        <f>ROUND(E114*N114,2)</f>
        <v>0</v>
      </c>
      <c r="P114" s="176">
        <v>9.1999999999999998E-3</v>
      </c>
      <c r="Q114" s="176">
        <f>ROUND(E114*P114,2)</f>
        <v>0.02</v>
      </c>
      <c r="R114" s="178" t="s">
        <v>647</v>
      </c>
      <c r="S114" s="178" t="s">
        <v>236</v>
      </c>
      <c r="T114" s="179" t="s">
        <v>236</v>
      </c>
      <c r="U114" s="158">
        <v>0</v>
      </c>
      <c r="V114" s="158">
        <f>ROUND(E114*U114,2)</f>
        <v>0</v>
      </c>
      <c r="W114" s="158"/>
      <c r="X114" s="158" t="s">
        <v>161</v>
      </c>
      <c r="Y114" s="158" t="s">
        <v>162</v>
      </c>
      <c r="Z114" s="147"/>
      <c r="AA114" s="147"/>
      <c r="AB114" s="147"/>
      <c r="AC114" s="147"/>
      <c r="AD114" s="147"/>
      <c r="AE114" s="147"/>
      <c r="AF114" s="147"/>
      <c r="AG114" s="147" t="s">
        <v>468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65" t="s">
        <v>729</v>
      </c>
      <c r="D115" s="266"/>
      <c r="E115" s="266"/>
      <c r="F115" s="266"/>
      <c r="G115" s="266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238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4" t="s">
        <v>242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39</v>
      </c>
      <c r="B117" s="174" t="s">
        <v>730</v>
      </c>
      <c r="C117" s="182" t="s">
        <v>731</v>
      </c>
      <c r="D117" s="175" t="s">
        <v>516</v>
      </c>
      <c r="E117" s="176">
        <v>35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0</v>
      </c>
      <c r="O117" s="176">
        <f>ROUND(E117*N117,2)</f>
        <v>0</v>
      </c>
      <c r="P117" s="176">
        <v>1.56E-3</v>
      </c>
      <c r="Q117" s="176">
        <f>ROUND(E117*P117,2)</f>
        <v>0.05</v>
      </c>
      <c r="R117" s="178" t="s">
        <v>647</v>
      </c>
      <c r="S117" s="178" t="s">
        <v>236</v>
      </c>
      <c r="T117" s="179" t="s">
        <v>236</v>
      </c>
      <c r="U117" s="158">
        <v>0</v>
      </c>
      <c r="V117" s="158">
        <f>ROUND(E117*U117,2)</f>
        <v>0</v>
      </c>
      <c r="W117" s="158"/>
      <c r="X117" s="158" t="s">
        <v>161</v>
      </c>
      <c r="Y117" s="158" t="s">
        <v>162</v>
      </c>
      <c r="Z117" s="147"/>
      <c r="AA117" s="147"/>
      <c r="AB117" s="147"/>
      <c r="AC117" s="147"/>
      <c r="AD117" s="147"/>
      <c r="AE117" s="147"/>
      <c r="AF117" s="147"/>
      <c r="AG117" s="147" t="s">
        <v>468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63" t="s">
        <v>242</v>
      </c>
      <c r="D118" s="264"/>
      <c r="E118" s="264"/>
      <c r="F118" s="264"/>
      <c r="G118" s="264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40</v>
      </c>
      <c r="B119" s="174" t="s">
        <v>732</v>
      </c>
      <c r="C119" s="182" t="s">
        <v>733</v>
      </c>
      <c r="D119" s="175" t="s">
        <v>248</v>
      </c>
      <c r="E119" s="176">
        <v>35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8.4999999999999995E-4</v>
      </c>
      <c r="Q119" s="176">
        <f>ROUND(E119*P119,2)</f>
        <v>0.03</v>
      </c>
      <c r="R119" s="178" t="s">
        <v>647</v>
      </c>
      <c r="S119" s="178" t="s">
        <v>236</v>
      </c>
      <c r="T119" s="179" t="s">
        <v>236</v>
      </c>
      <c r="U119" s="158">
        <v>0</v>
      </c>
      <c r="V119" s="158">
        <f>ROUND(E119*U119,2)</f>
        <v>0</v>
      </c>
      <c r="W119" s="158"/>
      <c r="X119" s="158" t="s">
        <v>161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468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63" t="s">
        <v>242</v>
      </c>
      <c r="D120" s="264"/>
      <c r="E120" s="264"/>
      <c r="F120" s="264"/>
      <c r="G120" s="264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41</v>
      </c>
      <c r="B121" s="174" t="s">
        <v>734</v>
      </c>
      <c r="C121" s="182" t="s">
        <v>735</v>
      </c>
      <c r="D121" s="175" t="s">
        <v>0</v>
      </c>
      <c r="E121" s="176">
        <v>1264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 t="s">
        <v>647</v>
      </c>
      <c r="S121" s="178" t="s">
        <v>236</v>
      </c>
      <c r="T121" s="179" t="s">
        <v>236</v>
      </c>
      <c r="U121" s="158">
        <v>0</v>
      </c>
      <c r="V121" s="158">
        <f>ROUND(E121*U121,2)</f>
        <v>0</v>
      </c>
      <c r="W121" s="158"/>
      <c r="X121" s="158" t="s">
        <v>161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163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65" t="s">
        <v>724</v>
      </c>
      <c r="D122" s="266"/>
      <c r="E122" s="266"/>
      <c r="F122" s="266"/>
      <c r="G122" s="266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42</v>
      </c>
      <c r="B123" s="189" t="s">
        <v>736</v>
      </c>
      <c r="C123" s="195" t="s">
        <v>737</v>
      </c>
      <c r="D123" s="190" t="s">
        <v>516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3.4200000000000001E-2</v>
      </c>
      <c r="Q123" s="191">
        <f>ROUND(E123*P123,2)</f>
        <v>0.51</v>
      </c>
      <c r="R123" s="193"/>
      <c r="S123" s="193" t="s">
        <v>159</v>
      </c>
      <c r="T123" s="194" t="s">
        <v>160</v>
      </c>
      <c r="U123" s="158">
        <v>0.47</v>
      </c>
      <c r="V123" s="158">
        <f>ROUND(E123*U123,2)</f>
        <v>7.05</v>
      </c>
      <c r="W123" s="158"/>
      <c r="X123" s="158" t="s">
        <v>161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303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43</v>
      </c>
      <c r="B124" s="174" t="s">
        <v>738</v>
      </c>
      <c r="C124" s="182" t="s">
        <v>739</v>
      </c>
      <c r="D124" s="175" t="s">
        <v>516</v>
      </c>
      <c r="E124" s="176">
        <v>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0</v>
      </c>
      <c r="O124" s="176">
        <f>ROUND(E124*N124,2)</f>
        <v>0</v>
      </c>
      <c r="P124" s="176">
        <v>3.4700000000000002E-2</v>
      </c>
      <c r="Q124" s="176">
        <f>ROUND(E124*P124,2)</f>
        <v>0.17</v>
      </c>
      <c r="R124" s="178"/>
      <c r="S124" s="178" t="s">
        <v>159</v>
      </c>
      <c r="T124" s="179" t="s">
        <v>160</v>
      </c>
      <c r="U124" s="158">
        <v>0.56999999999999995</v>
      </c>
      <c r="V124" s="158">
        <f>ROUND(E124*U124,2)</f>
        <v>2.85</v>
      </c>
      <c r="W124" s="158"/>
      <c r="X124" s="158" t="s">
        <v>161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303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63" t="s">
        <v>740</v>
      </c>
      <c r="D125" s="264"/>
      <c r="E125" s="264"/>
      <c r="F125" s="264"/>
      <c r="G125" s="264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3">
        <v>44</v>
      </c>
      <c r="B126" s="174" t="s">
        <v>741</v>
      </c>
      <c r="C126" s="182" t="s">
        <v>742</v>
      </c>
      <c r="D126" s="175" t="s">
        <v>248</v>
      </c>
      <c r="E126" s="176">
        <v>22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3.8280000000000002E-2</v>
      </c>
      <c r="O126" s="176">
        <f>ROUND(E126*N126,2)</f>
        <v>0.84</v>
      </c>
      <c r="P126" s="176">
        <v>0</v>
      </c>
      <c r="Q126" s="176">
        <f>ROUND(E126*P126,2)</f>
        <v>0</v>
      </c>
      <c r="R126" s="178" t="s">
        <v>743</v>
      </c>
      <c r="S126" s="178" t="s">
        <v>236</v>
      </c>
      <c r="T126" s="179" t="s">
        <v>236</v>
      </c>
      <c r="U126" s="158">
        <v>0</v>
      </c>
      <c r="V126" s="158">
        <f>ROUND(E126*U126,2)</f>
        <v>0</v>
      </c>
      <c r="W126" s="158"/>
      <c r="X126" s="158" t="s">
        <v>230</v>
      </c>
      <c r="Y126" s="158" t="s">
        <v>162</v>
      </c>
      <c r="Z126" s="147"/>
      <c r="AA126" s="147"/>
      <c r="AB126" s="147"/>
      <c r="AC126" s="147"/>
      <c r="AD126" s="147"/>
      <c r="AE126" s="147"/>
      <c r="AF126" s="147"/>
      <c r="AG126" s="147" t="s">
        <v>231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63" t="s">
        <v>744</v>
      </c>
      <c r="D127" s="264"/>
      <c r="E127" s="264"/>
      <c r="F127" s="264"/>
      <c r="G127" s="264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165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80" t="str">
        <f>C127</f>
        <v>Osazení sprchového boxu, osazení sifonu, vyvedení a upevnění vodovodní a kanalizační výpustky, osazení sprchové baterie. S dodávkou materiálu.</v>
      </c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254" t="s">
        <v>745</v>
      </c>
      <c r="D128" s="255"/>
      <c r="E128" s="255"/>
      <c r="F128" s="255"/>
      <c r="G128" s="255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538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254" t="s">
        <v>746</v>
      </c>
      <c r="D130" s="255"/>
      <c r="E130" s="255"/>
      <c r="F130" s="255"/>
      <c r="G130" s="255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165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254" t="s">
        <v>747</v>
      </c>
      <c r="D131" s="255"/>
      <c r="E131" s="255"/>
      <c r="F131" s="255"/>
      <c r="G131" s="255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165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254" t="s">
        <v>748</v>
      </c>
      <c r="D132" s="255"/>
      <c r="E132" s="255"/>
      <c r="F132" s="255"/>
      <c r="G132" s="255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254" t="s">
        <v>533</v>
      </c>
      <c r="D133" s="255"/>
      <c r="E133" s="255"/>
      <c r="F133" s="255"/>
      <c r="G133" s="255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165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254" t="s">
        <v>532</v>
      </c>
      <c r="D134" s="255"/>
      <c r="E134" s="255"/>
      <c r="F134" s="255"/>
      <c r="G134" s="255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254" t="s">
        <v>749</v>
      </c>
      <c r="D135" s="255"/>
      <c r="E135" s="255"/>
      <c r="F135" s="255"/>
      <c r="G135" s="255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165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254" t="s">
        <v>750</v>
      </c>
      <c r="D136" s="255"/>
      <c r="E136" s="255"/>
      <c r="F136" s="255"/>
      <c r="G136" s="255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165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45" outlineLevel="1" x14ac:dyDescent="0.2">
      <c r="A137" s="173">
        <v>45</v>
      </c>
      <c r="B137" s="174" t="s">
        <v>751</v>
      </c>
      <c r="C137" s="182" t="s">
        <v>752</v>
      </c>
      <c r="D137" s="175" t="s">
        <v>248</v>
      </c>
      <c r="E137" s="176">
        <v>31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2.4299999999999999E-2</v>
      </c>
      <c r="O137" s="176">
        <f>ROUND(E137*N137,2)</f>
        <v>0.75</v>
      </c>
      <c r="P137" s="176">
        <v>0</v>
      </c>
      <c r="Q137" s="176">
        <f>ROUND(E137*P137,2)</f>
        <v>0</v>
      </c>
      <c r="R137" s="178" t="s">
        <v>743</v>
      </c>
      <c r="S137" s="178" t="s">
        <v>236</v>
      </c>
      <c r="T137" s="179" t="s">
        <v>236</v>
      </c>
      <c r="U137" s="158">
        <v>0</v>
      </c>
      <c r="V137" s="158">
        <f>ROUND(E137*U137,2)</f>
        <v>0</v>
      </c>
      <c r="W137" s="158"/>
      <c r="X137" s="158" t="s">
        <v>230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231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65" t="s">
        <v>753</v>
      </c>
      <c r="D138" s="266"/>
      <c r="E138" s="266"/>
      <c r="F138" s="266"/>
      <c r="G138" s="266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4" t="s">
        <v>754</v>
      </c>
      <c r="D139" s="255"/>
      <c r="E139" s="255"/>
      <c r="F139" s="255"/>
      <c r="G139" s="255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80" t="str">
        <f>C139</f>
        <v>Položka obsahuje montáž a dodávku nosného modulu pro umyvadlo, umyvadla, sifonu a stojánkové baterie s výpustí vody.</v>
      </c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254" t="s">
        <v>745</v>
      </c>
      <c r="D140" s="255"/>
      <c r="E140" s="255"/>
      <c r="F140" s="255"/>
      <c r="G140" s="255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165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254" t="s">
        <v>528</v>
      </c>
      <c r="D141" s="255"/>
      <c r="E141" s="255"/>
      <c r="F141" s="255"/>
      <c r="G141" s="255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254" t="s">
        <v>755</v>
      </c>
      <c r="D142" s="255"/>
      <c r="E142" s="255"/>
      <c r="F142" s="255"/>
      <c r="G142" s="255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165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254" t="s">
        <v>756</v>
      </c>
      <c r="D143" s="255"/>
      <c r="E143" s="255"/>
      <c r="F143" s="255"/>
      <c r="G143" s="255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254" t="s">
        <v>748</v>
      </c>
      <c r="D144" s="255"/>
      <c r="E144" s="255"/>
      <c r="F144" s="255"/>
      <c r="G144" s="255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165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254" t="s">
        <v>533</v>
      </c>
      <c r="D145" s="255"/>
      <c r="E145" s="255"/>
      <c r="F145" s="255"/>
      <c r="G145" s="255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165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254" t="s">
        <v>757</v>
      </c>
      <c r="D146" s="255"/>
      <c r="E146" s="255"/>
      <c r="F146" s="255"/>
      <c r="G146" s="255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165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254" t="s">
        <v>758</v>
      </c>
      <c r="D147" s="255"/>
      <c r="E147" s="255"/>
      <c r="F147" s="255"/>
      <c r="G147" s="255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165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254" t="s">
        <v>535</v>
      </c>
      <c r="D148" s="255"/>
      <c r="E148" s="255"/>
      <c r="F148" s="255"/>
      <c r="G148" s="255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165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46</v>
      </c>
      <c r="B149" s="174" t="s">
        <v>759</v>
      </c>
      <c r="C149" s="182" t="s">
        <v>760</v>
      </c>
      <c r="D149" s="175" t="s">
        <v>248</v>
      </c>
      <c r="E149" s="176">
        <v>18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3.0640000000000001E-2</v>
      </c>
      <c r="O149" s="176">
        <f>ROUND(E149*N149,2)</f>
        <v>0.55000000000000004</v>
      </c>
      <c r="P149" s="176">
        <v>0</v>
      </c>
      <c r="Q149" s="176">
        <f>ROUND(E149*P149,2)</f>
        <v>0</v>
      </c>
      <c r="R149" s="178" t="s">
        <v>743</v>
      </c>
      <c r="S149" s="178" t="s">
        <v>236</v>
      </c>
      <c r="T149" s="179" t="s">
        <v>236</v>
      </c>
      <c r="U149" s="158">
        <v>0</v>
      </c>
      <c r="V149" s="158">
        <f>ROUND(E149*U149,2)</f>
        <v>0</v>
      </c>
      <c r="W149" s="158"/>
      <c r="X149" s="158" t="s">
        <v>230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231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753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54" t="s">
        <v>761</v>
      </c>
      <c r="D151" s="255"/>
      <c r="E151" s="255"/>
      <c r="F151" s="255"/>
      <c r="G151" s="255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165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254" t="s">
        <v>538</v>
      </c>
      <c r="D152" s="255"/>
      <c r="E152" s="255"/>
      <c r="F152" s="255"/>
      <c r="G152" s="255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165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254" t="s">
        <v>746</v>
      </c>
      <c r="D153" s="255"/>
      <c r="E153" s="255"/>
      <c r="F153" s="255"/>
      <c r="G153" s="255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165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254" t="s">
        <v>747</v>
      </c>
      <c r="D154" s="255"/>
      <c r="E154" s="255"/>
      <c r="F154" s="255"/>
      <c r="G154" s="255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165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254" t="s">
        <v>748</v>
      </c>
      <c r="D155" s="255"/>
      <c r="E155" s="255"/>
      <c r="F155" s="255"/>
      <c r="G155" s="255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165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254" t="s">
        <v>757</v>
      </c>
      <c r="D156" s="255"/>
      <c r="E156" s="255"/>
      <c r="F156" s="255"/>
      <c r="G156" s="255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165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254" t="s">
        <v>757</v>
      </c>
      <c r="D157" s="255"/>
      <c r="E157" s="255"/>
      <c r="F157" s="255"/>
      <c r="G157" s="255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165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254" t="s">
        <v>762</v>
      </c>
      <c r="D158" s="255"/>
      <c r="E158" s="255"/>
      <c r="F158" s="255"/>
      <c r="G158" s="25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165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254" t="s">
        <v>750</v>
      </c>
      <c r="D159" s="255"/>
      <c r="E159" s="255"/>
      <c r="F159" s="255"/>
      <c r="G159" s="255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165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254" t="s">
        <v>763</v>
      </c>
      <c r="D160" s="255"/>
      <c r="E160" s="255"/>
      <c r="F160" s="255"/>
      <c r="G160" s="255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165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80" t="str">
        <f>C160</f>
        <v>Položka obsahuje dodávku a montáž modulu pro WC, dodávku a montáž mísy, sedátka a tlačítka splachování.</v>
      </c>
      <c r="BB160" s="147"/>
      <c r="BC160" s="147"/>
      <c r="BD160" s="147"/>
      <c r="BE160" s="147"/>
      <c r="BF160" s="147"/>
      <c r="BG160" s="147"/>
      <c r="BH160" s="147"/>
    </row>
    <row r="161" spans="1:60" ht="45" outlineLevel="1" x14ac:dyDescent="0.2">
      <c r="A161" s="173">
        <v>47</v>
      </c>
      <c r="B161" s="174" t="s">
        <v>764</v>
      </c>
      <c r="C161" s="182" t="s">
        <v>765</v>
      </c>
      <c r="D161" s="175" t="s">
        <v>248</v>
      </c>
      <c r="E161" s="176">
        <v>5</v>
      </c>
      <c r="F161" s="177"/>
      <c r="G161" s="178">
        <f>ROUND(E161*F161,2)</f>
        <v>0</v>
      </c>
      <c r="H161" s="177"/>
      <c r="I161" s="178">
        <f>ROUND(E161*H161,2)</f>
        <v>0</v>
      </c>
      <c r="J161" s="177"/>
      <c r="K161" s="178">
        <f>ROUND(E161*J161,2)</f>
        <v>0</v>
      </c>
      <c r="L161" s="178">
        <v>21</v>
      </c>
      <c r="M161" s="178">
        <f>G161*(1+L161/100)</f>
        <v>0</v>
      </c>
      <c r="N161" s="176">
        <v>5.3789999999999998E-2</v>
      </c>
      <c r="O161" s="176">
        <f>ROUND(E161*N161,2)</f>
        <v>0.27</v>
      </c>
      <c r="P161" s="176">
        <v>0</v>
      </c>
      <c r="Q161" s="176">
        <f>ROUND(E161*P161,2)</f>
        <v>0</v>
      </c>
      <c r="R161" s="178" t="s">
        <v>743</v>
      </c>
      <c r="S161" s="178" t="s">
        <v>236</v>
      </c>
      <c r="T161" s="179" t="s">
        <v>236</v>
      </c>
      <c r="U161" s="158">
        <v>0</v>
      </c>
      <c r="V161" s="158">
        <f>ROUND(E161*U161,2)</f>
        <v>0</v>
      </c>
      <c r="W161" s="158"/>
      <c r="X161" s="158" t="s">
        <v>230</v>
      </c>
      <c r="Y161" s="158" t="s">
        <v>162</v>
      </c>
      <c r="Z161" s="147"/>
      <c r="AA161" s="147"/>
      <c r="AB161" s="147"/>
      <c r="AC161" s="147"/>
      <c r="AD161" s="147"/>
      <c r="AE161" s="147"/>
      <c r="AF161" s="147"/>
      <c r="AG161" s="147" t="s">
        <v>231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65" t="s">
        <v>753</v>
      </c>
      <c r="D162" s="266"/>
      <c r="E162" s="266"/>
      <c r="F162" s="266"/>
      <c r="G162" s="266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2" x14ac:dyDescent="0.2">
      <c r="A163" s="154"/>
      <c r="B163" s="155"/>
      <c r="C163" s="254" t="s">
        <v>766</v>
      </c>
      <c r="D163" s="255"/>
      <c r="E163" s="255"/>
      <c r="F163" s="255"/>
      <c r="G163" s="255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165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80" t="str">
        <f>C163</f>
        <v>Položka obsahuje dodávku a montáž modulu pro závěsnou výlevku, diturvitovou výlevku, baterii s prodlouženým ramínkem, sifon a odpadní ventil.</v>
      </c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48</v>
      </c>
      <c r="B164" s="174" t="s">
        <v>767</v>
      </c>
      <c r="C164" s="182" t="s">
        <v>768</v>
      </c>
      <c r="D164" s="175" t="s">
        <v>248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21</v>
      </c>
      <c r="M164" s="178">
        <f>G164*(1+L164/100)</f>
        <v>0</v>
      </c>
      <c r="N164" s="176">
        <v>3.056E-2</v>
      </c>
      <c r="O164" s="176">
        <f>ROUND(E164*N164,2)</f>
        <v>0.03</v>
      </c>
      <c r="P164" s="176">
        <v>0</v>
      </c>
      <c r="Q164" s="176">
        <f>ROUND(E164*P164,2)</f>
        <v>0</v>
      </c>
      <c r="R164" s="178"/>
      <c r="S164" s="178" t="s">
        <v>159</v>
      </c>
      <c r="T164" s="179" t="s">
        <v>769</v>
      </c>
      <c r="U164" s="158">
        <v>0</v>
      </c>
      <c r="V164" s="158">
        <f>ROUND(E164*U164,2)</f>
        <v>0</v>
      </c>
      <c r="W164" s="158"/>
      <c r="X164" s="158" t="s">
        <v>230</v>
      </c>
      <c r="Y164" s="158" t="s">
        <v>162</v>
      </c>
      <c r="Z164" s="147"/>
      <c r="AA164" s="147"/>
      <c r="AB164" s="147"/>
      <c r="AC164" s="147"/>
      <c r="AD164" s="147"/>
      <c r="AE164" s="147"/>
      <c r="AF164" s="147"/>
      <c r="AG164" s="147" t="s">
        <v>231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63" t="s">
        <v>771</v>
      </c>
      <c r="D165" s="264"/>
      <c r="E165" s="264"/>
      <c r="F165" s="264"/>
      <c r="G165" s="264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165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254" t="s">
        <v>770</v>
      </c>
      <c r="D166" s="255"/>
      <c r="E166" s="255"/>
      <c r="F166" s="255"/>
      <c r="G166" s="255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165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x14ac:dyDescent="0.2">
      <c r="A167" s="166" t="s">
        <v>154</v>
      </c>
      <c r="B167" s="167" t="s">
        <v>122</v>
      </c>
      <c r="C167" s="181" t="s">
        <v>123</v>
      </c>
      <c r="D167" s="168"/>
      <c r="E167" s="169"/>
      <c r="F167" s="170"/>
      <c r="G167" s="170">
        <f>SUMIF(AG168:AG176,"&lt;&gt;NOR",G168:G176)</f>
        <v>0</v>
      </c>
      <c r="H167" s="170"/>
      <c r="I167" s="170">
        <f>SUM(I168:I176)</f>
        <v>0</v>
      </c>
      <c r="J167" s="170"/>
      <c r="K167" s="170">
        <f>SUM(K168:K176)</f>
        <v>0</v>
      </c>
      <c r="L167" s="170"/>
      <c r="M167" s="170">
        <f>SUM(M168:M176)</f>
        <v>0</v>
      </c>
      <c r="N167" s="169"/>
      <c r="O167" s="169">
        <f>SUM(O168:O176)</f>
        <v>0</v>
      </c>
      <c r="P167" s="169"/>
      <c r="Q167" s="169">
        <f>SUM(Q168:Q176)</f>
        <v>0</v>
      </c>
      <c r="R167" s="170"/>
      <c r="S167" s="170"/>
      <c r="T167" s="171"/>
      <c r="U167" s="165"/>
      <c r="V167" s="165">
        <f>SUM(V168:V176)</f>
        <v>67.150000000000006</v>
      </c>
      <c r="W167" s="165"/>
      <c r="X167" s="165"/>
      <c r="Y167" s="165"/>
      <c r="AG167" t="s">
        <v>155</v>
      </c>
    </row>
    <row r="168" spans="1:60" ht="22.5" outlineLevel="1" x14ac:dyDescent="0.2">
      <c r="A168" s="173">
        <v>49</v>
      </c>
      <c r="B168" s="174" t="s">
        <v>436</v>
      </c>
      <c r="C168" s="182" t="s">
        <v>437</v>
      </c>
      <c r="D168" s="175" t="s">
        <v>267</v>
      </c>
      <c r="E168" s="176">
        <v>15.38607</v>
      </c>
      <c r="F168" s="177"/>
      <c r="G168" s="178">
        <f>ROUND(E168*F168,2)</f>
        <v>0</v>
      </c>
      <c r="H168" s="177"/>
      <c r="I168" s="178">
        <f>ROUND(E168*H168,2)</f>
        <v>0</v>
      </c>
      <c r="J168" s="177"/>
      <c r="K168" s="178">
        <f>ROUND(E168*J168,2)</f>
        <v>0</v>
      </c>
      <c r="L168" s="178">
        <v>21</v>
      </c>
      <c r="M168" s="178">
        <f>G168*(1+L168/100)</f>
        <v>0</v>
      </c>
      <c r="N168" s="176">
        <v>0</v>
      </c>
      <c r="O168" s="176">
        <f>ROUND(E168*N168,2)</f>
        <v>0</v>
      </c>
      <c r="P168" s="176">
        <v>0</v>
      </c>
      <c r="Q168" s="176">
        <f>ROUND(E168*P168,2)</f>
        <v>0</v>
      </c>
      <c r="R168" s="178" t="s">
        <v>438</v>
      </c>
      <c r="S168" s="178" t="s">
        <v>236</v>
      </c>
      <c r="T168" s="179" t="s">
        <v>236</v>
      </c>
      <c r="U168" s="158">
        <v>0.27700000000000002</v>
      </c>
      <c r="V168" s="158">
        <f>ROUND(E168*U168,2)</f>
        <v>4.26</v>
      </c>
      <c r="W168" s="158"/>
      <c r="X168" s="158" t="s">
        <v>439</v>
      </c>
      <c r="Y168" s="158" t="s">
        <v>162</v>
      </c>
      <c r="Z168" s="147"/>
      <c r="AA168" s="147"/>
      <c r="AB168" s="147"/>
      <c r="AC168" s="147"/>
      <c r="AD168" s="147"/>
      <c r="AE168" s="147"/>
      <c r="AF168" s="147"/>
      <c r="AG168" s="147" t="s">
        <v>440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65" t="s">
        <v>441</v>
      </c>
      <c r="D169" s="266"/>
      <c r="E169" s="266"/>
      <c r="F169" s="266"/>
      <c r="G169" s="266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238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3">
        <v>50</v>
      </c>
      <c r="B170" s="174" t="s">
        <v>442</v>
      </c>
      <c r="C170" s="182" t="s">
        <v>443</v>
      </c>
      <c r="D170" s="175" t="s">
        <v>267</v>
      </c>
      <c r="E170" s="176">
        <v>15.38607</v>
      </c>
      <c r="F170" s="177"/>
      <c r="G170" s="178">
        <f>ROUND(E170*F170,2)</f>
        <v>0</v>
      </c>
      <c r="H170" s="177"/>
      <c r="I170" s="178">
        <f>ROUND(E170*H170,2)</f>
        <v>0</v>
      </c>
      <c r="J170" s="177"/>
      <c r="K170" s="178">
        <f>ROUND(E170*J170,2)</f>
        <v>0</v>
      </c>
      <c r="L170" s="178">
        <v>21</v>
      </c>
      <c r="M170" s="178">
        <f>G170*(1+L170/100)</f>
        <v>0</v>
      </c>
      <c r="N170" s="176">
        <v>0</v>
      </c>
      <c r="O170" s="176">
        <f>ROUND(E170*N170,2)</f>
        <v>0</v>
      </c>
      <c r="P170" s="176">
        <v>0</v>
      </c>
      <c r="Q170" s="176">
        <f>ROUND(E170*P170,2)</f>
        <v>0</v>
      </c>
      <c r="R170" s="178" t="s">
        <v>444</v>
      </c>
      <c r="S170" s="178" t="s">
        <v>236</v>
      </c>
      <c r="T170" s="179" t="s">
        <v>236</v>
      </c>
      <c r="U170" s="158">
        <v>1.8160000000000001</v>
      </c>
      <c r="V170" s="158">
        <f>ROUND(E170*U170,2)</f>
        <v>27.94</v>
      </c>
      <c r="W170" s="158"/>
      <c r="X170" s="158" t="s">
        <v>439</v>
      </c>
      <c r="Y170" s="158" t="s">
        <v>162</v>
      </c>
      <c r="Z170" s="147"/>
      <c r="AA170" s="147"/>
      <c r="AB170" s="147"/>
      <c r="AC170" s="147"/>
      <c r="AD170" s="147"/>
      <c r="AE170" s="147"/>
      <c r="AF170" s="147"/>
      <c r="AG170" s="147" t="s">
        <v>440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65" t="s">
        <v>445</v>
      </c>
      <c r="D171" s="266"/>
      <c r="E171" s="266"/>
      <c r="F171" s="266"/>
      <c r="G171" s="266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238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80" t="str">
        <f>C171</f>
        <v>nebo vybouraných hmot nošením nebo přehazováním k místu nakládky přístupnému normálním dopravním prostředkům,</v>
      </c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88">
        <v>51</v>
      </c>
      <c r="B172" s="189" t="s">
        <v>446</v>
      </c>
      <c r="C172" s="195" t="s">
        <v>447</v>
      </c>
      <c r="D172" s="190" t="s">
        <v>267</v>
      </c>
      <c r="E172" s="191">
        <v>15.38607</v>
      </c>
      <c r="F172" s="192"/>
      <c r="G172" s="193">
        <f>ROUND(E172*F172,2)</f>
        <v>0</v>
      </c>
      <c r="H172" s="192"/>
      <c r="I172" s="193">
        <f>ROUND(E172*H172,2)</f>
        <v>0</v>
      </c>
      <c r="J172" s="192"/>
      <c r="K172" s="193">
        <f>ROUND(E172*J172,2)</f>
        <v>0</v>
      </c>
      <c r="L172" s="193">
        <v>21</v>
      </c>
      <c r="M172" s="193">
        <f>G172*(1+L172/100)</f>
        <v>0</v>
      </c>
      <c r="N172" s="191">
        <v>0</v>
      </c>
      <c r="O172" s="191">
        <f>ROUND(E172*N172,2)</f>
        <v>0</v>
      </c>
      <c r="P172" s="191">
        <v>0</v>
      </c>
      <c r="Q172" s="191">
        <f>ROUND(E172*P172,2)</f>
        <v>0</v>
      </c>
      <c r="R172" s="193" t="s">
        <v>249</v>
      </c>
      <c r="S172" s="193" t="s">
        <v>236</v>
      </c>
      <c r="T172" s="194" t="s">
        <v>236</v>
      </c>
      <c r="U172" s="158">
        <v>0.49</v>
      </c>
      <c r="V172" s="158">
        <f>ROUND(E172*U172,2)</f>
        <v>7.54</v>
      </c>
      <c r="W172" s="158"/>
      <c r="X172" s="158" t="s">
        <v>439</v>
      </c>
      <c r="Y172" s="158" t="s">
        <v>162</v>
      </c>
      <c r="Z172" s="147"/>
      <c r="AA172" s="147"/>
      <c r="AB172" s="147"/>
      <c r="AC172" s="147"/>
      <c r="AD172" s="147"/>
      <c r="AE172" s="147"/>
      <c r="AF172" s="147"/>
      <c r="AG172" s="147" t="s">
        <v>440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88">
        <v>52</v>
      </c>
      <c r="B173" s="189" t="s">
        <v>448</v>
      </c>
      <c r="C173" s="195" t="s">
        <v>449</v>
      </c>
      <c r="D173" s="190" t="s">
        <v>267</v>
      </c>
      <c r="E173" s="191">
        <v>292.33533</v>
      </c>
      <c r="F173" s="192"/>
      <c r="G173" s="193">
        <f>ROUND(E173*F173,2)</f>
        <v>0</v>
      </c>
      <c r="H173" s="192"/>
      <c r="I173" s="193">
        <f>ROUND(E173*H173,2)</f>
        <v>0</v>
      </c>
      <c r="J173" s="192"/>
      <c r="K173" s="193">
        <f>ROUND(E173*J173,2)</f>
        <v>0</v>
      </c>
      <c r="L173" s="193">
        <v>21</v>
      </c>
      <c r="M173" s="193">
        <f>G173*(1+L173/100)</f>
        <v>0</v>
      </c>
      <c r="N173" s="191">
        <v>0</v>
      </c>
      <c r="O173" s="191">
        <f>ROUND(E173*N173,2)</f>
        <v>0</v>
      </c>
      <c r="P173" s="191">
        <v>0</v>
      </c>
      <c r="Q173" s="191">
        <f>ROUND(E173*P173,2)</f>
        <v>0</v>
      </c>
      <c r="R173" s="193" t="s">
        <v>249</v>
      </c>
      <c r="S173" s="193" t="s">
        <v>236</v>
      </c>
      <c r="T173" s="194" t="s">
        <v>236</v>
      </c>
      <c r="U173" s="158">
        <v>0</v>
      </c>
      <c r="V173" s="158">
        <f>ROUND(E173*U173,2)</f>
        <v>0</v>
      </c>
      <c r="W173" s="158"/>
      <c r="X173" s="158" t="s">
        <v>439</v>
      </c>
      <c r="Y173" s="158" t="s">
        <v>162</v>
      </c>
      <c r="Z173" s="147"/>
      <c r="AA173" s="147"/>
      <c r="AB173" s="147"/>
      <c r="AC173" s="147"/>
      <c r="AD173" s="147"/>
      <c r="AE173" s="147"/>
      <c r="AF173" s="147"/>
      <c r="AG173" s="147" t="s">
        <v>440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88">
        <v>53</v>
      </c>
      <c r="B174" s="189" t="s">
        <v>450</v>
      </c>
      <c r="C174" s="195" t="s">
        <v>451</v>
      </c>
      <c r="D174" s="190" t="s">
        <v>267</v>
      </c>
      <c r="E174" s="191">
        <v>15.38607</v>
      </c>
      <c r="F174" s="192"/>
      <c r="G174" s="193">
        <f>ROUND(E174*F174,2)</f>
        <v>0</v>
      </c>
      <c r="H174" s="192"/>
      <c r="I174" s="193">
        <f>ROUND(E174*H174,2)</f>
        <v>0</v>
      </c>
      <c r="J174" s="192"/>
      <c r="K174" s="193">
        <f>ROUND(E174*J174,2)</f>
        <v>0</v>
      </c>
      <c r="L174" s="193">
        <v>21</v>
      </c>
      <c r="M174" s="193">
        <f>G174*(1+L174/100)</f>
        <v>0</v>
      </c>
      <c r="N174" s="191">
        <v>0</v>
      </c>
      <c r="O174" s="191">
        <f>ROUND(E174*N174,2)</f>
        <v>0</v>
      </c>
      <c r="P174" s="191">
        <v>0</v>
      </c>
      <c r="Q174" s="191">
        <f>ROUND(E174*P174,2)</f>
        <v>0</v>
      </c>
      <c r="R174" s="193" t="s">
        <v>249</v>
      </c>
      <c r="S174" s="193" t="s">
        <v>236</v>
      </c>
      <c r="T174" s="194" t="s">
        <v>236</v>
      </c>
      <c r="U174" s="158">
        <v>0.94199999999999995</v>
      </c>
      <c r="V174" s="158">
        <f>ROUND(E174*U174,2)</f>
        <v>14.49</v>
      </c>
      <c r="W174" s="158"/>
      <c r="X174" s="158" t="s">
        <v>439</v>
      </c>
      <c r="Y174" s="158" t="s">
        <v>162</v>
      </c>
      <c r="Z174" s="147"/>
      <c r="AA174" s="147"/>
      <c r="AB174" s="147"/>
      <c r="AC174" s="147"/>
      <c r="AD174" s="147"/>
      <c r="AE174" s="147"/>
      <c r="AF174" s="147"/>
      <c r="AG174" s="147" t="s">
        <v>440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88">
        <v>54</v>
      </c>
      <c r="B175" s="189" t="s">
        <v>452</v>
      </c>
      <c r="C175" s="195" t="s">
        <v>453</v>
      </c>
      <c r="D175" s="190" t="s">
        <v>267</v>
      </c>
      <c r="E175" s="191">
        <v>123.08856</v>
      </c>
      <c r="F175" s="192"/>
      <c r="G175" s="193">
        <f>ROUND(E175*F175,2)</f>
        <v>0</v>
      </c>
      <c r="H175" s="192"/>
      <c r="I175" s="193">
        <f>ROUND(E175*H175,2)</f>
        <v>0</v>
      </c>
      <c r="J175" s="192"/>
      <c r="K175" s="193">
        <f>ROUND(E175*J175,2)</f>
        <v>0</v>
      </c>
      <c r="L175" s="193">
        <v>21</v>
      </c>
      <c r="M175" s="193">
        <f>G175*(1+L175/100)</f>
        <v>0</v>
      </c>
      <c r="N175" s="191">
        <v>0</v>
      </c>
      <c r="O175" s="191">
        <f>ROUND(E175*N175,2)</f>
        <v>0</v>
      </c>
      <c r="P175" s="191">
        <v>0</v>
      </c>
      <c r="Q175" s="191">
        <f>ROUND(E175*P175,2)</f>
        <v>0</v>
      </c>
      <c r="R175" s="193" t="s">
        <v>249</v>
      </c>
      <c r="S175" s="193" t="s">
        <v>236</v>
      </c>
      <c r="T175" s="194" t="s">
        <v>236</v>
      </c>
      <c r="U175" s="158">
        <v>0.105</v>
      </c>
      <c r="V175" s="158">
        <f>ROUND(E175*U175,2)</f>
        <v>12.92</v>
      </c>
      <c r="W175" s="158"/>
      <c r="X175" s="158" t="s">
        <v>439</v>
      </c>
      <c r="Y175" s="158" t="s">
        <v>162</v>
      </c>
      <c r="Z175" s="147"/>
      <c r="AA175" s="147"/>
      <c r="AB175" s="147"/>
      <c r="AC175" s="147"/>
      <c r="AD175" s="147"/>
      <c r="AE175" s="147"/>
      <c r="AF175" s="147"/>
      <c r="AG175" s="147" t="s">
        <v>440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22.5" outlineLevel="1" x14ac:dyDescent="0.2">
      <c r="A176" s="173">
        <v>55</v>
      </c>
      <c r="B176" s="174" t="s">
        <v>433</v>
      </c>
      <c r="C176" s="182" t="s">
        <v>434</v>
      </c>
      <c r="D176" s="175" t="s">
        <v>267</v>
      </c>
      <c r="E176" s="176">
        <v>15.38607</v>
      </c>
      <c r="F176" s="177"/>
      <c r="G176" s="178">
        <f>ROUND(E176*F176,2)</f>
        <v>0</v>
      </c>
      <c r="H176" s="177"/>
      <c r="I176" s="178">
        <f>ROUND(E176*H176,2)</f>
        <v>0</v>
      </c>
      <c r="J176" s="177"/>
      <c r="K176" s="178">
        <f>ROUND(E176*J176,2)</f>
        <v>0</v>
      </c>
      <c r="L176" s="178">
        <v>21</v>
      </c>
      <c r="M176" s="178">
        <f>G176*(1+L176/100)</f>
        <v>0</v>
      </c>
      <c r="N176" s="176">
        <v>0</v>
      </c>
      <c r="O176" s="176">
        <f>ROUND(E176*N176,2)</f>
        <v>0</v>
      </c>
      <c r="P176" s="176">
        <v>0</v>
      </c>
      <c r="Q176" s="176">
        <f>ROUND(E176*P176,2)</f>
        <v>0</v>
      </c>
      <c r="R176" s="178" t="s">
        <v>249</v>
      </c>
      <c r="S176" s="178" t="s">
        <v>435</v>
      </c>
      <c r="T176" s="179" t="s">
        <v>435</v>
      </c>
      <c r="U176" s="158">
        <v>0</v>
      </c>
      <c r="V176" s="158">
        <f>ROUND(E176*U176,2)</f>
        <v>0</v>
      </c>
      <c r="W176" s="158"/>
      <c r="X176" s="158" t="s">
        <v>439</v>
      </c>
      <c r="Y176" s="158" t="s">
        <v>162</v>
      </c>
      <c r="Z176" s="147"/>
      <c r="AA176" s="147"/>
      <c r="AB176" s="147"/>
      <c r="AC176" s="147"/>
      <c r="AD176" s="147"/>
      <c r="AE176" s="147"/>
      <c r="AF176" s="147"/>
      <c r="AG176" s="147" t="s">
        <v>440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33" x14ac:dyDescent="0.2">
      <c r="A177" s="3"/>
      <c r="B177" s="4"/>
      <c r="C177" s="185"/>
      <c r="D177" s="6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AE177">
        <v>12</v>
      </c>
      <c r="AF177">
        <v>21</v>
      </c>
      <c r="AG177" t="s">
        <v>140</v>
      </c>
    </row>
    <row r="178" spans="1:33" x14ac:dyDescent="0.2">
      <c r="A178" s="150"/>
      <c r="B178" s="151" t="s">
        <v>29</v>
      </c>
      <c r="C178" s="186"/>
      <c r="D178" s="152"/>
      <c r="E178" s="153"/>
      <c r="F178" s="153"/>
      <c r="G178" s="172">
        <f>G8+G11+G18+G21+G26+G34+G37+G74+G111+G167</f>
        <v>0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AE178">
        <f>SUMIF(L7:L176,AE177,G7:G176)</f>
        <v>0</v>
      </c>
      <c r="AF178">
        <f>SUMIF(L7:L176,AF177,G7:G176)</f>
        <v>0</v>
      </c>
      <c r="AG178" t="s">
        <v>203</v>
      </c>
    </row>
    <row r="179" spans="1:33" x14ac:dyDescent="0.2">
      <c r="C179" s="187"/>
      <c r="D179" s="10"/>
      <c r="AG179" t="s">
        <v>205</v>
      </c>
    </row>
    <row r="180" spans="1:33" x14ac:dyDescent="0.2">
      <c r="D180" s="10"/>
    </row>
    <row r="181" spans="1:33" x14ac:dyDescent="0.2">
      <c r="D181" s="10"/>
    </row>
    <row r="182" spans="1:33" x14ac:dyDescent="0.2">
      <c r="D182" s="10"/>
    </row>
    <row r="183" spans="1:33" x14ac:dyDescent="0.2">
      <c r="D183" s="10"/>
    </row>
    <row r="184" spans="1:33" x14ac:dyDescent="0.2">
      <c r="D184" s="10"/>
    </row>
    <row r="185" spans="1:33" x14ac:dyDescent="0.2">
      <c r="D185" s="10"/>
    </row>
    <row r="186" spans="1:33" x14ac:dyDescent="0.2">
      <c r="D186" s="10"/>
    </row>
    <row r="187" spans="1:33" x14ac:dyDescent="0.2">
      <c r="D187" s="10"/>
    </row>
    <row r="188" spans="1:33" x14ac:dyDescent="0.2">
      <c r="D188" s="10"/>
    </row>
    <row r="189" spans="1:33" x14ac:dyDescent="0.2">
      <c r="D189" s="10"/>
    </row>
    <row r="190" spans="1:33" x14ac:dyDescent="0.2">
      <c r="D190" s="10"/>
    </row>
    <row r="191" spans="1:33" x14ac:dyDescent="0.2">
      <c r="D191" s="10"/>
    </row>
    <row r="192" spans="1:33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LwOhF9BQLnqiGdVKpszJKLYM87QIAw95FmrNOrBin1HfhVf8eQnxwt8x+t/KLGc4V0P86vzpdL5aaNI3gXL+g==" saltValue="YXX+EYZflYPLfADCPkzlyA==" spinCount="100000" sheet="1" formatRows="0"/>
  <mergeCells count="91">
    <mergeCell ref="C171:G171"/>
    <mergeCell ref="C160:G160"/>
    <mergeCell ref="C162:G162"/>
    <mergeCell ref="C163:G163"/>
    <mergeCell ref="C165:G165"/>
    <mergeCell ref="C166:G166"/>
    <mergeCell ref="C169:G169"/>
    <mergeCell ref="C159:G159"/>
    <mergeCell ref="C147:G147"/>
    <mergeCell ref="C148:G148"/>
    <mergeCell ref="C150:G150"/>
    <mergeCell ref="C151:G151"/>
    <mergeCell ref="C152:G152"/>
    <mergeCell ref="C153:G153"/>
    <mergeCell ref="C154:G154"/>
    <mergeCell ref="C155:G155"/>
    <mergeCell ref="C156:G156"/>
    <mergeCell ref="C157:G157"/>
    <mergeCell ref="C158:G158"/>
    <mergeCell ref="C146:G146"/>
    <mergeCell ref="C134:G134"/>
    <mergeCell ref="C135:G135"/>
    <mergeCell ref="C136:G136"/>
    <mergeCell ref="C138:G138"/>
    <mergeCell ref="C139:G139"/>
    <mergeCell ref="C140:G140"/>
    <mergeCell ref="C141:G141"/>
    <mergeCell ref="C142:G142"/>
    <mergeCell ref="C143:G143"/>
    <mergeCell ref="C144:G144"/>
    <mergeCell ref="C145:G145"/>
    <mergeCell ref="C133:G133"/>
    <mergeCell ref="C116:G116"/>
    <mergeCell ref="C118:G118"/>
    <mergeCell ref="C120:G120"/>
    <mergeCell ref="C122:G122"/>
    <mergeCell ref="C125:G125"/>
    <mergeCell ref="C127:G127"/>
    <mergeCell ref="C128:G128"/>
    <mergeCell ref="C129:G129"/>
    <mergeCell ref="C130:G130"/>
    <mergeCell ref="C131:G131"/>
    <mergeCell ref="C132:G132"/>
    <mergeCell ref="C115:G115"/>
    <mergeCell ref="C93:G93"/>
    <mergeCell ref="C94:G94"/>
    <mergeCell ref="C95:G95"/>
    <mergeCell ref="C96:G96"/>
    <mergeCell ref="C97:G97"/>
    <mergeCell ref="C98:G98"/>
    <mergeCell ref="C103:G103"/>
    <mergeCell ref="C106:G106"/>
    <mergeCell ref="C108:G108"/>
    <mergeCell ref="C110:G110"/>
    <mergeCell ref="C113:G113"/>
    <mergeCell ref="C92:G92"/>
    <mergeCell ref="C67:G67"/>
    <mergeCell ref="C73:G73"/>
    <mergeCell ref="C78:G78"/>
    <mergeCell ref="C80:G80"/>
    <mergeCell ref="C83:G83"/>
    <mergeCell ref="C86:G86"/>
    <mergeCell ref="C87:G87"/>
    <mergeCell ref="C88:G88"/>
    <mergeCell ref="C89:G89"/>
    <mergeCell ref="C90:G90"/>
    <mergeCell ref="C91:G91"/>
    <mergeCell ref="C66:G66"/>
    <mergeCell ref="C41:G41"/>
    <mergeCell ref="C44:G44"/>
    <mergeCell ref="C45:G45"/>
    <mergeCell ref="C48:G48"/>
    <mergeCell ref="C50:G50"/>
    <mergeCell ref="C53:G53"/>
    <mergeCell ref="C56:G56"/>
    <mergeCell ref="C59:G59"/>
    <mergeCell ref="C60:G60"/>
    <mergeCell ref="C62:G62"/>
    <mergeCell ref="C64:G64"/>
    <mergeCell ref="C36:G36"/>
    <mergeCell ref="A1:G1"/>
    <mergeCell ref="C2:G2"/>
    <mergeCell ref="C3:G3"/>
    <mergeCell ref="C4:G4"/>
    <mergeCell ref="C13:G13"/>
    <mergeCell ref="C15:G15"/>
    <mergeCell ref="C16:G16"/>
    <mergeCell ref="C25:G25"/>
    <mergeCell ref="C28:G28"/>
    <mergeCell ref="C31:G31"/>
    <mergeCell ref="C33:G3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1 Pol</vt:lpstr>
      <vt:lpstr>01 2 Pol</vt:lpstr>
      <vt:lpstr>02 1 Pol</vt:lpstr>
      <vt:lpstr>02 2 Pol</vt:lpstr>
      <vt:lpstr>02 3 Pol</vt:lpstr>
      <vt:lpstr>02 4 Pol</vt:lpstr>
      <vt:lpstr>03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'01 2 Pol'!Názvy_tisku</vt:lpstr>
      <vt:lpstr>'02 1 Pol'!Názvy_tisku</vt:lpstr>
      <vt:lpstr>'02 2 Pol'!Názvy_tisku</vt:lpstr>
      <vt:lpstr>'02 3 Pol'!Názvy_tisku</vt:lpstr>
      <vt:lpstr>'02 4 Pol'!Názvy_tisku</vt:lpstr>
      <vt:lpstr>'03 1 Pol'!Názvy_tisku</vt:lpstr>
      <vt:lpstr>oadresa</vt:lpstr>
      <vt:lpstr>Stavba!Objednatel</vt:lpstr>
      <vt:lpstr>Stavba!Objekt</vt:lpstr>
      <vt:lpstr>'01 1 Pol'!Oblast_tisku</vt:lpstr>
      <vt:lpstr>'01 2 Pol'!Oblast_tisku</vt:lpstr>
      <vt:lpstr>'02 1 Pol'!Oblast_tisku</vt:lpstr>
      <vt:lpstr>'02 2 Pol'!Oblast_tisku</vt:lpstr>
      <vt:lpstr>'02 3 Pol'!Oblast_tisku</vt:lpstr>
      <vt:lpstr>'02 4 Pol'!Oblast_tisku</vt:lpstr>
      <vt:lpstr>'03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Otrubová Roxana</cp:lastModifiedBy>
  <cp:lastPrinted>2019-03-19T12:27:02Z</cp:lastPrinted>
  <dcterms:created xsi:type="dcterms:W3CDTF">2009-04-08T07:15:50Z</dcterms:created>
  <dcterms:modified xsi:type="dcterms:W3CDTF">2025-08-14T08:48:14Z</dcterms:modified>
</cp:coreProperties>
</file>