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41\Documents\Veřejné zakázky 2025\FMP 09 Jehly a stříkačky\final\"/>
    </mc:Choice>
  </mc:AlternateContent>
  <xr:revisionPtr revIDLastSave="0" documentId="13_ncr:1_{CFAFF736-4316-430D-83E3-2B8BD24C2E28}" xr6:coauthVersionLast="36" xr6:coauthVersionMax="36" xr10:uidLastSave="{00000000-0000-0000-0000-000000000000}"/>
  <bookViews>
    <workbookView xWindow="0" yWindow="0" windowWidth="27615" windowHeight="9510" xr2:uid="{0AF223A4-F7B1-40F7-8F44-68D1690F0B7A}"/>
  </bookViews>
  <sheets>
    <sheet name="cenová nabídka" sheetId="1" r:id="rId1"/>
    <sheet name="technická specifikac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7" i="1"/>
  <c r="Q20" i="1" s="1"/>
  <c r="N8" i="1"/>
  <c r="N9" i="1"/>
  <c r="N10" i="1"/>
  <c r="N11" i="1"/>
  <c r="N12" i="1"/>
  <c r="N13" i="1"/>
  <c r="N14" i="1"/>
  <c r="N15" i="1"/>
  <c r="N16" i="1"/>
  <c r="N17" i="1"/>
  <c r="N18" i="1"/>
  <c r="N19" i="1"/>
  <c r="N7" i="1"/>
  <c r="L8" i="1" l="1"/>
  <c r="L9" i="1"/>
  <c r="L10" i="1"/>
  <c r="L11" i="1"/>
  <c r="L12" i="1"/>
  <c r="M12" i="1" s="1"/>
  <c r="L13" i="1"/>
  <c r="M13" i="1" s="1"/>
  <c r="L14" i="1"/>
  <c r="M14" i="1" s="1"/>
  <c r="L15" i="1"/>
  <c r="M15" i="1" s="1"/>
  <c r="L16" i="1"/>
  <c r="L17" i="1"/>
  <c r="L18" i="1"/>
  <c r="L19" i="1"/>
  <c r="M8" i="1"/>
  <c r="M9" i="1"/>
  <c r="M10" i="1"/>
  <c r="M11" i="1"/>
  <c r="M16" i="1"/>
  <c r="M17" i="1"/>
  <c r="M18" i="1"/>
  <c r="M19" i="1"/>
  <c r="L7" i="1"/>
  <c r="M7" i="1" s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P7" i="1" l="1"/>
  <c r="O7" i="1" s="1"/>
  <c r="S7" i="1"/>
  <c r="S15" i="1"/>
  <c r="R15" i="1" s="1"/>
  <c r="P15" i="1"/>
  <c r="O15" i="1" s="1"/>
  <c r="P12" i="1"/>
  <c r="O12" i="1" s="1"/>
  <c r="S12" i="1"/>
  <c r="R12" i="1" s="1"/>
  <c r="S10" i="1"/>
  <c r="R10" i="1" s="1"/>
  <c r="P10" i="1"/>
  <c r="O10" i="1" s="1"/>
  <c r="S8" i="1"/>
  <c r="R8" i="1" s="1"/>
  <c r="P8" i="1"/>
  <c r="O8" i="1" s="1"/>
  <c r="S11" i="1"/>
  <c r="R11" i="1" s="1"/>
  <c r="P11" i="1"/>
  <c r="O11" i="1" s="1"/>
  <c r="S14" i="1"/>
  <c r="R14" i="1" s="1"/>
  <c r="P14" i="1"/>
  <c r="O14" i="1" s="1"/>
  <c r="S9" i="1"/>
  <c r="R9" i="1" s="1"/>
  <c r="P9" i="1"/>
  <c r="O9" i="1" s="1"/>
  <c r="S13" i="1"/>
  <c r="R13" i="1" s="1"/>
  <c r="P13" i="1"/>
  <c r="O13" i="1" s="1"/>
  <c r="P19" i="1"/>
  <c r="O19" i="1" s="1"/>
  <c r="S19" i="1"/>
  <c r="R19" i="1" s="1"/>
  <c r="S18" i="1"/>
  <c r="R18" i="1" s="1"/>
  <c r="P18" i="1"/>
  <c r="O18" i="1" s="1"/>
  <c r="S17" i="1"/>
  <c r="R17" i="1" s="1"/>
  <c r="P17" i="1"/>
  <c r="O17" i="1" s="1"/>
  <c r="S16" i="1"/>
  <c r="R16" i="1" s="1"/>
  <c r="P16" i="1"/>
  <c r="O16" i="1" s="1"/>
  <c r="S20" i="1" l="1"/>
  <c r="R20" i="1" s="1"/>
  <c r="R7" i="1"/>
</calcChain>
</file>

<file path=xl/sharedStrings.xml><?xml version="1.0" encoding="utf-8"?>
<sst xmlns="http://schemas.openxmlformats.org/spreadsheetml/2006/main" count="94" uniqueCount="89">
  <si>
    <t>Popis</t>
  </si>
  <si>
    <t>1.</t>
  </si>
  <si>
    <t>Jehla injekční</t>
  </si>
  <si>
    <t>šedá</t>
  </si>
  <si>
    <t>27 G</t>
  </si>
  <si>
    <t>0,4x19</t>
  </si>
  <si>
    <t>2.</t>
  </si>
  <si>
    <t>oranžová</t>
  </si>
  <si>
    <t>25 G</t>
  </si>
  <si>
    <t>0,5x16</t>
  </si>
  <si>
    <t>0,5x25</t>
  </si>
  <si>
    <t>3.</t>
  </si>
  <si>
    <t>modrá</t>
  </si>
  <si>
    <t>23 G</t>
  </si>
  <si>
    <t>0,6x32</t>
  </si>
  <si>
    <t>4.</t>
  </si>
  <si>
    <t>černá</t>
  </si>
  <si>
    <t>22 G</t>
  </si>
  <si>
    <t>0,7x32</t>
  </si>
  <si>
    <t>0,7x38</t>
  </si>
  <si>
    <t>5.</t>
  </si>
  <si>
    <t>zelená</t>
  </si>
  <si>
    <t>21 G</t>
  </si>
  <si>
    <t>0,8x25</t>
  </si>
  <si>
    <t>0,8x38</t>
  </si>
  <si>
    <t>6.</t>
  </si>
  <si>
    <t>žlutá</t>
  </si>
  <si>
    <t>20 G</t>
  </si>
  <si>
    <t>0,9x25</t>
  </si>
  <si>
    <t>0,9x38</t>
  </si>
  <si>
    <t>7.</t>
  </si>
  <si>
    <t>krémová</t>
  </si>
  <si>
    <t>19 G</t>
  </si>
  <si>
    <t>1,1x40</t>
  </si>
  <si>
    <t>8.</t>
  </si>
  <si>
    <t>růžová</t>
  </si>
  <si>
    <t>18 G</t>
  </si>
  <si>
    <t>1,2x38</t>
  </si>
  <si>
    <t>9.</t>
  </si>
  <si>
    <t>modrošedá</t>
  </si>
  <si>
    <t>15 G</t>
  </si>
  <si>
    <t>1,8x40</t>
  </si>
  <si>
    <t>Položka</t>
  </si>
  <si>
    <t>Ø a délka jehly v mm</t>
  </si>
  <si>
    <t>Předpokládaná spotřeba/2 roky v ks</t>
  </si>
  <si>
    <t>Název výrobku</t>
  </si>
  <si>
    <t>Katalogové číslo</t>
  </si>
  <si>
    <t>Počet ks v balení</t>
  </si>
  <si>
    <t>Cena za ks bez DPH</t>
  </si>
  <si>
    <t>DPH v %</t>
  </si>
  <si>
    <t>DPH v Kč</t>
  </si>
  <si>
    <t>Cena za ks vč. DPH</t>
  </si>
  <si>
    <t>Cena za balení bez DPH</t>
  </si>
  <si>
    <t>DPH za balení</t>
  </si>
  <si>
    <t>Cena za balení vč. DPH</t>
  </si>
  <si>
    <t>Cena celkem za předpokládaný počet ks bez DPH</t>
  </si>
  <si>
    <t>DPH  celkem za předpokládaný počet ks bez DPH</t>
  </si>
  <si>
    <t>Cena celkem za předpokládaný počet  ks vč. DPH</t>
  </si>
  <si>
    <t>Barva</t>
  </si>
  <si>
    <t xml:space="preserve">Velikost </t>
  </si>
  <si>
    <t>CELKEM</t>
  </si>
  <si>
    <t>doplní účastník</t>
  </si>
  <si>
    <t>tyto ceny uvede účastník do krycího listu</t>
  </si>
  <si>
    <t>„Dodávky injekčních stříkaček, jehel a kanyl“</t>
  </si>
  <si>
    <t>OPA/FMP/2025/09/stříkačky, jehly, kanyly</t>
  </si>
  <si>
    <t>jednotlivě balené – obal tvoří z jedné strany průsvitná fólie, která umožňuje vizuální kontrolu obsahu, s peel efektem</t>
  </si>
  <si>
    <t xml:space="preserve">připravena k okamžitému použití </t>
  </si>
  <si>
    <t>v souladu s aktuálně platnou legislativou v ČR</t>
  </si>
  <si>
    <t>exspirace min. 12 měsíců  od data dodání</t>
  </si>
  <si>
    <t>popis včetně technických údajů (objemy, materiál) a vyobrazení</t>
  </si>
  <si>
    <t xml:space="preserve">Basic UDI-DI (nebo  potvrzení podání žádosti o registraci nabízeného ZP v registru SÚKL dle zákona o zdravotnických prostředcích) - není hodnotícím kritériem </t>
  </si>
  <si>
    <t>Jehly injekční</t>
  </si>
  <si>
    <t>tenkostěnná jehla z nerezové oceli podle ISO 9629 (856230)</t>
  </si>
  <si>
    <t>odolné poti deformaci a zlomení, hrot jehly dostatečně ostrý, povrch je hladký</t>
  </si>
  <si>
    <t>apyrogenní hladký povrch po celé délce</t>
  </si>
  <si>
    <t>broušený úkos jehly, ostrý hrot, snadná penetrace kůže, pevná, neohebná</t>
  </si>
  <si>
    <t>snadná manipulace</t>
  </si>
  <si>
    <t>barevné označení jehel dle ISO 6009 (856221)</t>
  </si>
  <si>
    <t xml:space="preserve">musí mít označení STERILNÍ (EN 556-1 sterilzace zdravotnických prostředků) </t>
  </si>
  <si>
    <t>musí splňovat veškeré požadavky normy ČSN EN ISO 7864</t>
  </si>
  <si>
    <t>Poznámky/skutečné parametry/odkazy na dokumenty včetně uvedení čísla strany v předložené nabídce *</t>
  </si>
  <si>
    <t>Splněno ANO/NE</t>
  </si>
  <si>
    <t>Název</t>
  </si>
  <si>
    <r>
      <t xml:space="preserve">Prohlášení o shodě - </t>
    </r>
    <r>
      <rPr>
        <i/>
        <sz val="12"/>
        <rFont val="Times New Roman"/>
        <family val="1"/>
        <charset val="238"/>
      </rPr>
      <t>prohlášení o shodě všech zdravotnických prostředků</t>
    </r>
  </si>
  <si>
    <r>
      <t xml:space="preserve">EC certifikát - </t>
    </r>
    <r>
      <rPr>
        <i/>
        <sz val="12"/>
        <rFont val="Times New Roman"/>
        <family val="1"/>
        <charset val="238"/>
      </rPr>
      <t>certifikát od oznámeného subjektu (notifikované osoby) všech zdravotnických prostředků v případech, že je platnou legislativou vyžadován)</t>
    </r>
  </si>
  <si>
    <t>Technické požadavky</t>
  </si>
  <si>
    <t>* účastník může uvést stranu nabídky, případně dokument, ze kterého bude možné ověřit požadavek zadavatele</t>
  </si>
  <si>
    <t>Část III. - Jehla injekční</t>
  </si>
  <si>
    <t>Příloha č. 4 c - III. část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</si>
</sst>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rgb="FF20212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20212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1"/>
      <color rgb="FFFFFFFF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0AEB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E67A2A"/>
        <bgColor indexed="64"/>
      </patternFill>
    </fill>
    <fill>
      <patternFill patternType="solid">
        <fgColor rgb="FF004F89"/>
        <bgColor indexed="64"/>
      </patternFill>
    </fill>
    <fill>
      <patternFill patternType="solid">
        <fgColor rgb="FF2D2B2D"/>
        <bgColor indexed="64"/>
      </patternFill>
    </fill>
    <fill>
      <patternFill patternType="solid">
        <fgColor rgb="FF007C31"/>
        <bgColor indexed="64"/>
      </patternFill>
    </fill>
    <fill>
      <patternFill patternType="solid">
        <fgColor rgb="FFFFCE00"/>
        <bgColor indexed="64"/>
      </patternFill>
    </fill>
    <fill>
      <patternFill patternType="solid">
        <fgColor rgb="FFF1DBB8"/>
        <bgColor indexed="64"/>
      </patternFill>
    </fill>
    <fill>
      <patternFill patternType="solid">
        <fgColor rgb="FFE8ACB1"/>
        <bgColor indexed="64"/>
      </patternFill>
    </fill>
    <fill>
      <patternFill patternType="solid">
        <fgColor rgb="FF5A6F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6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13" borderId="3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2" fillId="0" borderId="1" xfId="0" applyNumberFormat="1" applyFont="1" applyBorder="1"/>
    <xf numFmtId="0" fontId="2" fillId="15" borderId="1" xfId="0" applyFont="1" applyFill="1" applyBorder="1"/>
    <xf numFmtId="16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/>
    <xf numFmtId="0" fontId="6" fillId="13" borderId="5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" fontId="2" fillId="0" borderId="2" xfId="0" applyNumberFormat="1" applyFont="1" applyBorder="1"/>
    <xf numFmtId="16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/>
    <xf numFmtId="4" fontId="8" fillId="14" borderId="3" xfId="0" applyNumberFormat="1" applyFont="1" applyFill="1" applyBorder="1"/>
    <xf numFmtId="4" fontId="8" fillId="14" borderId="4" xfId="0" applyNumberFormat="1" applyFont="1" applyFill="1" applyBorder="1"/>
    <xf numFmtId="0" fontId="2" fillId="0" borderId="6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/>
    <xf numFmtId="16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10" xfId="0" applyNumberFormat="1" applyFont="1" applyBorder="1"/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12" xfId="0" applyNumberFormat="1" applyFont="1" applyBorder="1"/>
    <xf numFmtId="0" fontId="8" fillId="14" borderId="1" xfId="0" applyFont="1" applyFill="1" applyBorder="1" applyAlignment="1" applyProtection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wrapText="1"/>
    </xf>
    <xf numFmtId="0" fontId="8" fillId="15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9" fillId="15" borderId="0" xfId="0" applyFont="1" applyFill="1" applyAlignment="1">
      <alignment wrapText="1"/>
    </xf>
    <xf numFmtId="0" fontId="9" fillId="0" borderId="0" xfId="0" applyFont="1"/>
    <xf numFmtId="0" fontId="9" fillId="15" borderId="0" xfId="0" applyFont="1" applyFill="1" applyAlignment="1">
      <alignment horizontal="left" vertical="center"/>
    </xf>
    <xf numFmtId="0" fontId="9" fillId="15" borderId="0" xfId="0" applyFont="1" applyFill="1" applyAlignment="1">
      <alignment horizontal="left"/>
    </xf>
    <xf numFmtId="0" fontId="9" fillId="14" borderId="0" xfId="0" applyFont="1" applyFill="1" applyAlignment="1"/>
    <xf numFmtId="0" fontId="10" fillId="14" borderId="0" xfId="0" applyFont="1" applyFill="1" applyAlignment="1"/>
    <xf numFmtId="0" fontId="7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9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11" fillId="16" borderId="1" xfId="0" applyFont="1" applyFill="1" applyBorder="1" applyAlignment="1">
      <alignment vertical="center" wrapText="1"/>
    </xf>
    <xf numFmtId="0" fontId="12" fillId="16" borderId="1" xfId="0" applyFont="1" applyFill="1" applyBorder="1" applyAlignment="1">
      <alignment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20" fillId="0" borderId="0" xfId="0" applyFont="1" applyAlignment="1">
      <alignment horizontal="center" vertical="center"/>
    </xf>
    <xf numFmtId="0" fontId="2" fillId="15" borderId="7" xfId="0" applyFont="1" applyFill="1" applyBorder="1" applyProtection="1">
      <protection locked="0"/>
    </xf>
    <xf numFmtId="0" fontId="2" fillId="15" borderId="7" xfId="0" applyFont="1" applyFill="1" applyBorder="1" applyAlignment="1" applyProtection="1">
      <alignment horizontal="right" vertical="center"/>
      <protection locked="0"/>
    </xf>
    <xf numFmtId="164" fontId="2" fillId="15" borderId="7" xfId="0" applyNumberFormat="1" applyFont="1" applyFill="1" applyBorder="1" applyAlignment="1" applyProtection="1">
      <alignment horizontal="right" vertical="center"/>
      <protection locked="0"/>
    </xf>
    <xf numFmtId="9" fontId="2" fillId="15" borderId="7" xfId="0" applyNumberFormat="1" applyFont="1" applyFill="1" applyBorder="1" applyAlignment="1" applyProtection="1">
      <alignment horizontal="center" vertical="center"/>
      <protection locked="0"/>
    </xf>
    <xf numFmtId="0" fontId="2" fillId="15" borderId="1" xfId="0" applyFont="1" applyFill="1" applyBorder="1" applyProtection="1">
      <protection locked="0"/>
    </xf>
    <xf numFmtId="0" fontId="2" fillId="15" borderId="1" xfId="0" applyFont="1" applyFill="1" applyBorder="1" applyAlignment="1" applyProtection="1">
      <alignment horizontal="right" vertical="center"/>
      <protection locked="0"/>
    </xf>
    <xf numFmtId="164" fontId="2" fillId="15" borderId="1" xfId="0" applyNumberFormat="1" applyFont="1" applyFill="1" applyBorder="1" applyAlignment="1" applyProtection="1">
      <alignment horizontal="right" vertical="center"/>
      <protection locked="0"/>
    </xf>
    <xf numFmtId="9" fontId="2" fillId="15" borderId="1" xfId="0" applyNumberFormat="1" applyFont="1" applyFill="1" applyBorder="1" applyAlignment="1" applyProtection="1">
      <alignment horizontal="center" vertical="center"/>
      <protection locked="0"/>
    </xf>
    <xf numFmtId="0" fontId="2" fillId="15" borderId="2" xfId="0" applyFont="1" applyFill="1" applyBorder="1" applyProtection="1">
      <protection locked="0"/>
    </xf>
    <xf numFmtId="0" fontId="2" fillId="15" borderId="2" xfId="0" applyFont="1" applyFill="1" applyBorder="1" applyAlignment="1" applyProtection="1">
      <alignment horizontal="right" vertical="center"/>
      <protection locked="0"/>
    </xf>
    <xf numFmtId="164" fontId="2" fillId="15" borderId="2" xfId="0" applyNumberFormat="1" applyFont="1" applyFill="1" applyBorder="1" applyAlignment="1" applyProtection="1">
      <alignment horizontal="right" vertical="center"/>
      <protection locked="0"/>
    </xf>
    <xf numFmtId="9" fontId="2" fillId="15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D7769-CFA8-4AF9-B64B-80E239A46894}">
  <dimension ref="A1:Y28"/>
  <sheetViews>
    <sheetView tabSelected="1" workbookViewId="0">
      <selection activeCell="G4" sqref="G4"/>
    </sheetView>
  </sheetViews>
  <sheetFormatPr defaultRowHeight="15" x14ac:dyDescent="0.25"/>
  <cols>
    <col min="1" max="1" width="6.28515625" customWidth="1"/>
    <col min="2" max="2" width="14.7109375" customWidth="1"/>
    <col min="3" max="3" width="11.85546875" customWidth="1"/>
    <col min="7" max="7" width="18.7109375" customWidth="1"/>
    <col min="8" max="8" width="18.42578125" customWidth="1"/>
    <col min="9" max="9" width="6.140625" customWidth="1"/>
    <col min="11" max="11" width="6.28515625" customWidth="1"/>
    <col min="12" max="16" width="7.7109375" customWidth="1"/>
    <col min="17" max="19" width="13.7109375" customWidth="1"/>
  </cols>
  <sheetData>
    <row r="1" spans="1:25" x14ac:dyDescent="0.25">
      <c r="A1" s="57" t="s">
        <v>88</v>
      </c>
      <c r="B1" s="57"/>
      <c r="C1" s="5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5" ht="18.75" x14ac:dyDescent="0.25">
      <c r="A2" s="78" t="s">
        <v>63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25" x14ac:dyDescent="0.25">
      <c r="A3" s="56" t="s">
        <v>87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5" x14ac:dyDescent="0.25">
      <c r="A4" s="57" t="s">
        <v>64</v>
      </c>
      <c r="B4" s="58"/>
      <c r="C4" s="58"/>
      <c r="D4" s="5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5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5" ht="75.75" thickBot="1" x14ac:dyDescent="0.3">
      <c r="A6" s="15" t="s">
        <v>42</v>
      </c>
      <c r="B6" s="16" t="s">
        <v>0</v>
      </c>
      <c r="C6" s="16" t="s">
        <v>58</v>
      </c>
      <c r="D6" s="17" t="s">
        <v>59</v>
      </c>
      <c r="E6" s="5" t="s">
        <v>43</v>
      </c>
      <c r="F6" s="5" t="s">
        <v>44</v>
      </c>
      <c r="G6" s="5" t="s">
        <v>45</v>
      </c>
      <c r="H6" s="5" t="s">
        <v>46</v>
      </c>
      <c r="I6" s="5" t="s">
        <v>47</v>
      </c>
      <c r="J6" s="5" t="s">
        <v>48</v>
      </c>
      <c r="K6" s="5" t="s">
        <v>49</v>
      </c>
      <c r="L6" s="5" t="s">
        <v>50</v>
      </c>
      <c r="M6" s="5" t="s">
        <v>51</v>
      </c>
      <c r="N6" s="5" t="s">
        <v>52</v>
      </c>
      <c r="O6" s="5" t="s">
        <v>53</v>
      </c>
      <c r="P6" s="5" t="s">
        <v>54</v>
      </c>
      <c r="Q6" s="6" t="s">
        <v>55</v>
      </c>
      <c r="R6" s="6" t="s">
        <v>56</v>
      </c>
      <c r="S6" s="7" t="s">
        <v>57</v>
      </c>
      <c r="T6" s="4"/>
      <c r="U6" s="4"/>
      <c r="V6" s="4"/>
      <c r="W6" s="4"/>
      <c r="X6" s="4"/>
      <c r="Y6" s="4"/>
    </row>
    <row r="7" spans="1:25" ht="20.100000000000001" customHeight="1" x14ac:dyDescent="0.25">
      <c r="A7" s="25" t="s">
        <v>1</v>
      </c>
      <c r="B7" s="65" t="s">
        <v>2</v>
      </c>
      <c r="C7" s="26" t="s">
        <v>3</v>
      </c>
      <c r="D7" s="27" t="s">
        <v>4</v>
      </c>
      <c r="E7" s="28" t="s">
        <v>5</v>
      </c>
      <c r="F7" s="29">
        <f>21*200</f>
        <v>4200</v>
      </c>
      <c r="G7" s="79"/>
      <c r="H7" s="79"/>
      <c r="I7" s="80"/>
      <c r="J7" s="81"/>
      <c r="K7" s="82"/>
      <c r="L7" s="30">
        <f>J7*K7</f>
        <v>0</v>
      </c>
      <c r="M7" s="30">
        <f>L7+J7</f>
        <v>0</v>
      </c>
      <c r="N7" s="31">
        <f>J7*I7</f>
        <v>0</v>
      </c>
      <c r="O7" s="31">
        <f>P7-N7</f>
        <v>0</v>
      </c>
      <c r="P7" s="31">
        <f>M7*I7</f>
        <v>0</v>
      </c>
      <c r="Q7" s="31">
        <f>J7*F7</f>
        <v>0</v>
      </c>
      <c r="R7" s="31">
        <f>S7-Q7</f>
        <v>0</v>
      </c>
      <c r="S7" s="32">
        <f>M7*F7</f>
        <v>0</v>
      </c>
      <c r="T7" s="4"/>
      <c r="U7" s="4"/>
      <c r="V7" s="4"/>
      <c r="W7" s="4"/>
      <c r="X7" s="4"/>
      <c r="Y7" s="4"/>
    </row>
    <row r="8" spans="1:25" ht="20.100000000000001" customHeight="1" x14ac:dyDescent="0.25">
      <c r="A8" s="59" t="s">
        <v>6</v>
      </c>
      <c r="B8" s="66"/>
      <c r="C8" s="68" t="s">
        <v>7</v>
      </c>
      <c r="D8" s="62" t="s">
        <v>8</v>
      </c>
      <c r="E8" s="8" t="s">
        <v>9</v>
      </c>
      <c r="F8" s="11">
        <f>347*200</f>
        <v>69400</v>
      </c>
      <c r="G8" s="83"/>
      <c r="H8" s="83"/>
      <c r="I8" s="84"/>
      <c r="J8" s="85"/>
      <c r="K8" s="86"/>
      <c r="L8" s="13">
        <f t="shared" ref="L8:L19" si="0">J8*K8</f>
        <v>0</v>
      </c>
      <c r="M8" s="13">
        <f t="shared" ref="M8:M19" si="1">L8+J8</f>
        <v>0</v>
      </c>
      <c r="N8" s="14">
        <f t="shared" ref="N8:N19" si="2">J8*I8</f>
        <v>0</v>
      </c>
      <c r="O8" s="14">
        <f t="shared" ref="O8:O19" si="3">P8-N8</f>
        <v>0</v>
      </c>
      <c r="P8" s="14">
        <f t="shared" ref="P8:P19" si="4">M8*I8</f>
        <v>0</v>
      </c>
      <c r="Q8" s="14">
        <f t="shared" ref="Q8:Q19" si="5">J8*F8</f>
        <v>0</v>
      </c>
      <c r="R8" s="14">
        <f t="shared" ref="R8:R20" si="6">S8-Q8</f>
        <v>0</v>
      </c>
      <c r="S8" s="33">
        <f t="shared" ref="S8:S19" si="7">M8*F8</f>
        <v>0</v>
      </c>
      <c r="T8" s="4"/>
      <c r="U8" s="4"/>
      <c r="V8" s="4"/>
      <c r="W8" s="4"/>
      <c r="X8" s="4"/>
      <c r="Y8" s="4"/>
    </row>
    <row r="9" spans="1:25" ht="20.100000000000001" customHeight="1" x14ac:dyDescent="0.25">
      <c r="A9" s="59"/>
      <c r="B9" s="66"/>
      <c r="C9" s="61"/>
      <c r="D9" s="61"/>
      <c r="E9" s="8" t="s">
        <v>10</v>
      </c>
      <c r="F9" s="11">
        <f>257*200</f>
        <v>51400</v>
      </c>
      <c r="G9" s="83"/>
      <c r="H9" s="83"/>
      <c r="I9" s="84"/>
      <c r="J9" s="85"/>
      <c r="K9" s="86"/>
      <c r="L9" s="13">
        <f t="shared" si="0"/>
        <v>0</v>
      </c>
      <c r="M9" s="13">
        <f t="shared" si="1"/>
        <v>0</v>
      </c>
      <c r="N9" s="14">
        <f t="shared" si="2"/>
        <v>0</v>
      </c>
      <c r="O9" s="14">
        <f t="shared" si="3"/>
        <v>0</v>
      </c>
      <c r="P9" s="14">
        <f t="shared" si="4"/>
        <v>0</v>
      </c>
      <c r="Q9" s="14">
        <f t="shared" si="5"/>
        <v>0</v>
      </c>
      <c r="R9" s="14">
        <f t="shared" si="6"/>
        <v>0</v>
      </c>
      <c r="S9" s="33">
        <f t="shared" si="7"/>
        <v>0</v>
      </c>
      <c r="T9" s="4"/>
      <c r="U9" s="4"/>
      <c r="V9" s="4"/>
      <c r="W9" s="4"/>
      <c r="X9" s="4"/>
      <c r="Y9" s="4"/>
    </row>
    <row r="10" spans="1:25" ht="20.100000000000001" customHeight="1" x14ac:dyDescent="0.25">
      <c r="A10" s="34" t="s">
        <v>11</v>
      </c>
      <c r="B10" s="66"/>
      <c r="C10" s="1" t="s">
        <v>12</v>
      </c>
      <c r="D10" s="9" t="s">
        <v>13</v>
      </c>
      <c r="E10" s="8" t="s">
        <v>14</v>
      </c>
      <c r="F10" s="11">
        <f>77*200</f>
        <v>15400</v>
      </c>
      <c r="G10" s="83"/>
      <c r="H10" s="83"/>
      <c r="I10" s="84"/>
      <c r="J10" s="85"/>
      <c r="K10" s="86"/>
      <c r="L10" s="13">
        <f t="shared" si="0"/>
        <v>0</v>
      </c>
      <c r="M10" s="13">
        <f t="shared" si="1"/>
        <v>0</v>
      </c>
      <c r="N10" s="14">
        <f t="shared" si="2"/>
        <v>0</v>
      </c>
      <c r="O10" s="14">
        <f t="shared" si="3"/>
        <v>0</v>
      </c>
      <c r="P10" s="14">
        <f t="shared" si="4"/>
        <v>0</v>
      </c>
      <c r="Q10" s="14">
        <f t="shared" si="5"/>
        <v>0</v>
      </c>
      <c r="R10" s="14">
        <f t="shared" si="6"/>
        <v>0</v>
      </c>
      <c r="S10" s="33">
        <f t="shared" si="7"/>
        <v>0</v>
      </c>
      <c r="T10" s="4"/>
      <c r="U10" s="4"/>
      <c r="V10" s="4"/>
      <c r="W10" s="4"/>
      <c r="X10" s="4"/>
      <c r="Y10" s="4"/>
    </row>
    <row r="11" spans="1:25" ht="20.100000000000001" customHeight="1" x14ac:dyDescent="0.25">
      <c r="A11" s="59" t="s">
        <v>15</v>
      </c>
      <c r="B11" s="66"/>
      <c r="C11" s="69" t="s">
        <v>16</v>
      </c>
      <c r="D11" s="62" t="s">
        <v>17</v>
      </c>
      <c r="E11" s="8" t="s">
        <v>18</v>
      </c>
      <c r="F11" s="11">
        <f>121*200</f>
        <v>24200</v>
      </c>
      <c r="G11" s="83"/>
      <c r="H11" s="83"/>
      <c r="I11" s="84"/>
      <c r="J11" s="85"/>
      <c r="K11" s="86"/>
      <c r="L11" s="13">
        <f t="shared" si="0"/>
        <v>0</v>
      </c>
      <c r="M11" s="13">
        <f t="shared" si="1"/>
        <v>0</v>
      </c>
      <c r="N11" s="14">
        <f t="shared" si="2"/>
        <v>0</v>
      </c>
      <c r="O11" s="14">
        <f t="shared" si="3"/>
        <v>0</v>
      </c>
      <c r="P11" s="14">
        <f t="shared" si="4"/>
        <v>0</v>
      </c>
      <c r="Q11" s="14">
        <f t="shared" si="5"/>
        <v>0</v>
      </c>
      <c r="R11" s="14">
        <f t="shared" si="6"/>
        <v>0</v>
      </c>
      <c r="S11" s="33">
        <f t="shared" si="7"/>
        <v>0</v>
      </c>
      <c r="T11" s="4"/>
      <c r="U11" s="4"/>
      <c r="V11" s="4"/>
      <c r="W11" s="4"/>
      <c r="X11" s="4"/>
      <c r="Y11" s="4"/>
    </row>
    <row r="12" spans="1:25" ht="20.100000000000001" customHeight="1" x14ac:dyDescent="0.25">
      <c r="A12" s="59"/>
      <c r="B12" s="66"/>
      <c r="C12" s="61"/>
      <c r="D12" s="61" t="s">
        <v>17</v>
      </c>
      <c r="E12" s="8" t="s">
        <v>19</v>
      </c>
      <c r="F12" s="11">
        <f>395*200</f>
        <v>79000</v>
      </c>
      <c r="G12" s="83"/>
      <c r="H12" s="83"/>
      <c r="I12" s="84"/>
      <c r="J12" s="85"/>
      <c r="K12" s="86"/>
      <c r="L12" s="13">
        <f t="shared" si="0"/>
        <v>0</v>
      </c>
      <c r="M12" s="13">
        <f t="shared" si="1"/>
        <v>0</v>
      </c>
      <c r="N12" s="14">
        <f t="shared" si="2"/>
        <v>0</v>
      </c>
      <c r="O12" s="14">
        <f t="shared" si="3"/>
        <v>0</v>
      </c>
      <c r="P12" s="14">
        <f t="shared" si="4"/>
        <v>0</v>
      </c>
      <c r="Q12" s="14">
        <f t="shared" si="5"/>
        <v>0</v>
      </c>
      <c r="R12" s="14">
        <f t="shared" si="6"/>
        <v>0</v>
      </c>
      <c r="S12" s="33">
        <f t="shared" si="7"/>
        <v>0</v>
      </c>
      <c r="T12" s="4"/>
      <c r="U12" s="4"/>
      <c r="V12" s="4"/>
      <c r="W12" s="4"/>
      <c r="X12" s="4"/>
      <c r="Y12" s="4"/>
    </row>
    <row r="13" spans="1:25" ht="20.100000000000001" customHeight="1" x14ac:dyDescent="0.25">
      <c r="A13" s="59" t="s">
        <v>20</v>
      </c>
      <c r="B13" s="66"/>
      <c r="C13" s="60" t="s">
        <v>21</v>
      </c>
      <c r="D13" s="62" t="s">
        <v>22</v>
      </c>
      <c r="E13" s="8" t="s">
        <v>23</v>
      </c>
      <c r="F13" s="11">
        <f>47*200</f>
        <v>9400</v>
      </c>
      <c r="G13" s="83"/>
      <c r="H13" s="83"/>
      <c r="I13" s="84"/>
      <c r="J13" s="85"/>
      <c r="K13" s="86"/>
      <c r="L13" s="13">
        <f t="shared" si="0"/>
        <v>0</v>
      </c>
      <c r="M13" s="13">
        <f t="shared" si="1"/>
        <v>0</v>
      </c>
      <c r="N13" s="14">
        <f t="shared" si="2"/>
        <v>0</v>
      </c>
      <c r="O13" s="14">
        <f t="shared" si="3"/>
        <v>0</v>
      </c>
      <c r="P13" s="14">
        <f t="shared" si="4"/>
        <v>0</v>
      </c>
      <c r="Q13" s="14">
        <f t="shared" si="5"/>
        <v>0</v>
      </c>
      <c r="R13" s="14">
        <f t="shared" si="6"/>
        <v>0</v>
      </c>
      <c r="S13" s="33">
        <f t="shared" si="7"/>
        <v>0</v>
      </c>
      <c r="T13" s="4"/>
      <c r="U13" s="4"/>
      <c r="V13" s="4"/>
      <c r="W13" s="4"/>
      <c r="X13" s="4"/>
      <c r="Y13" s="4"/>
    </row>
    <row r="14" spans="1:25" ht="20.100000000000001" customHeight="1" x14ac:dyDescent="0.25">
      <c r="A14" s="59"/>
      <c r="B14" s="66"/>
      <c r="C14" s="61"/>
      <c r="D14" s="61" t="s">
        <v>22</v>
      </c>
      <c r="E14" s="8" t="s">
        <v>24</v>
      </c>
      <c r="F14" s="11">
        <f>406*200</f>
        <v>81200</v>
      </c>
      <c r="G14" s="83"/>
      <c r="H14" s="83"/>
      <c r="I14" s="84"/>
      <c r="J14" s="85"/>
      <c r="K14" s="86"/>
      <c r="L14" s="13">
        <f t="shared" si="0"/>
        <v>0</v>
      </c>
      <c r="M14" s="13">
        <f t="shared" si="1"/>
        <v>0</v>
      </c>
      <c r="N14" s="14">
        <f t="shared" si="2"/>
        <v>0</v>
      </c>
      <c r="O14" s="14">
        <f t="shared" si="3"/>
        <v>0</v>
      </c>
      <c r="P14" s="14">
        <f t="shared" si="4"/>
        <v>0</v>
      </c>
      <c r="Q14" s="14">
        <f t="shared" si="5"/>
        <v>0</v>
      </c>
      <c r="R14" s="14">
        <f t="shared" si="6"/>
        <v>0</v>
      </c>
      <c r="S14" s="33">
        <f t="shared" si="7"/>
        <v>0</v>
      </c>
      <c r="T14" s="4"/>
      <c r="U14" s="4"/>
      <c r="V14" s="4"/>
      <c r="W14" s="4"/>
      <c r="X14" s="4"/>
      <c r="Y14" s="4"/>
    </row>
    <row r="15" spans="1:25" ht="20.100000000000001" customHeight="1" x14ac:dyDescent="0.25">
      <c r="A15" s="63" t="s">
        <v>25</v>
      </c>
      <c r="B15" s="66"/>
      <c r="C15" s="64" t="s">
        <v>26</v>
      </c>
      <c r="D15" s="62" t="s">
        <v>27</v>
      </c>
      <c r="E15" s="8" t="s">
        <v>28</v>
      </c>
      <c r="F15" s="11">
        <f>20*200</f>
        <v>4000</v>
      </c>
      <c r="G15" s="83"/>
      <c r="H15" s="83"/>
      <c r="I15" s="84"/>
      <c r="J15" s="85"/>
      <c r="K15" s="86"/>
      <c r="L15" s="13">
        <f t="shared" si="0"/>
        <v>0</v>
      </c>
      <c r="M15" s="13">
        <f t="shared" si="1"/>
        <v>0</v>
      </c>
      <c r="N15" s="14">
        <f t="shared" si="2"/>
        <v>0</v>
      </c>
      <c r="O15" s="14">
        <f t="shared" si="3"/>
        <v>0</v>
      </c>
      <c r="P15" s="14">
        <f t="shared" si="4"/>
        <v>0</v>
      </c>
      <c r="Q15" s="14">
        <f t="shared" si="5"/>
        <v>0</v>
      </c>
      <c r="R15" s="14">
        <f t="shared" si="6"/>
        <v>0</v>
      </c>
      <c r="S15" s="33">
        <f t="shared" si="7"/>
        <v>0</v>
      </c>
      <c r="T15" s="4"/>
      <c r="U15" s="4"/>
      <c r="V15" s="4"/>
      <c r="W15" s="4"/>
      <c r="X15" s="4"/>
      <c r="Y15" s="4"/>
    </row>
    <row r="16" spans="1:25" ht="20.100000000000001" customHeight="1" x14ac:dyDescent="0.25">
      <c r="A16" s="63"/>
      <c r="B16" s="66"/>
      <c r="C16" s="61"/>
      <c r="D16" s="61" t="s">
        <v>22</v>
      </c>
      <c r="E16" s="8" t="s">
        <v>29</v>
      </c>
      <c r="F16" s="11">
        <f>160*200</f>
        <v>32000</v>
      </c>
      <c r="G16" s="83"/>
      <c r="H16" s="83"/>
      <c r="I16" s="84"/>
      <c r="J16" s="85"/>
      <c r="K16" s="86"/>
      <c r="L16" s="13">
        <f t="shared" si="0"/>
        <v>0</v>
      </c>
      <c r="M16" s="13">
        <f t="shared" si="1"/>
        <v>0</v>
      </c>
      <c r="N16" s="14">
        <f t="shared" si="2"/>
        <v>0</v>
      </c>
      <c r="O16" s="14">
        <f t="shared" si="3"/>
        <v>0</v>
      </c>
      <c r="P16" s="14">
        <f t="shared" si="4"/>
        <v>0</v>
      </c>
      <c r="Q16" s="14">
        <f t="shared" si="5"/>
        <v>0</v>
      </c>
      <c r="R16" s="14">
        <f t="shared" si="6"/>
        <v>0</v>
      </c>
      <c r="S16" s="33">
        <f t="shared" si="7"/>
        <v>0</v>
      </c>
      <c r="T16" s="4"/>
      <c r="U16" s="4"/>
      <c r="V16" s="4"/>
      <c r="W16" s="4"/>
      <c r="X16" s="4"/>
      <c r="Y16" s="4"/>
    </row>
    <row r="17" spans="1:25" ht="20.100000000000001" customHeight="1" x14ac:dyDescent="0.25">
      <c r="A17" s="34" t="s">
        <v>30</v>
      </c>
      <c r="B17" s="66"/>
      <c r="C17" s="2" t="s">
        <v>31</v>
      </c>
      <c r="D17" s="9" t="s">
        <v>32</v>
      </c>
      <c r="E17" s="8" t="s">
        <v>33</v>
      </c>
      <c r="F17" s="11">
        <f>2*200</f>
        <v>400</v>
      </c>
      <c r="G17" s="83"/>
      <c r="H17" s="83"/>
      <c r="I17" s="84"/>
      <c r="J17" s="85"/>
      <c r="K17" s="86"/>
      <c r="L17" s="13">
        <f t="shared" si="0"/>
        <v>0</v>
      </c>
      <c r="M17" s="13">
        <f t="shared" si="1"/>
        <v>0</v>
      </c>
      <c r="N17" s="14">
        <f t="shared" si="2"/>
        <v>0</v>
      </c>
      <c r="O17" s="14">
        <f t="shared" si="3"/>
        <v>0</v>
      </c>
      <c r="P17" s="14">
        <f t="shared" si="4"/>
        <v>0</v>
      </c>
      <c r="Q17" s="14">
        <f t="shared" si="5"/>
        <v>0</v>
      </c>
      <c r="R17" s="14">
        <f t="shared" si="6"/>
        <v>0</v>
      </c>
      <c r="S17" s="33">
        <f t="shared" si="7"/>
        <v>0</v>
      </c>
      <c r="T17" s="4"/>
      <c r="U17" s="4"/>
      <c r="V17" s="4"/>
      <c r="W17" s="4"/>
      <c r="X17" s="4"/>
      <c r="Y17" s="4"/>
    </row>
    <row r="18" spans="1:25" ht="20.100000000000001" customHeight="1" x14ac:dyDescent="0.25">
      <c r="A18" s="34" t="s">
        <v>34</v>
      </c>
      <c r="B18" s="66"/>
      <c r="C18" s="3" t="s">
        <v>35</v>
      </c>
      <c r="D18" s="9" t="s">
        <v>36</v>
      </c>
      <c r="E18" s="8" t="s">
        <v>37</v>
      </c>
      <c r="F18" s="11">
        <f>3226*200</f>
        <v>645200</v>
      </c>
      <c r="G18" s="83"/>
      <c r="H18" s="83"/>
      <c r="I18" s="84"/>
      <c r="J18" s="85"/>
      <c r="K18" s="86"/>
      <c r="L18" s="13">
        <f t="shared" si="0"/>
        <v>0</v>
      </c>
      <c r="M18" s="13">
        <f t="shared" si="1"/>
        <v>0</v>
      </c>
      <c r="N18" s="14">
        <f t="shared" si="2"/>
        <v>0</v>
      </c>
      <c r="O18" s="14">
        <f t="shared" si="3"/>
        <v>0</v>
      </c>
      <c r="P18" s="14">
        <f t="shared" si="4"/>
        <v>0</v>
      </c>
      <c r="Q18" s="14">
        <f t="shared" si="5"/>
        <v>0</v>
      </c>
      <c r="R18" s="14">
        <f t="shared" si="6"/>
        <v>0</v>
      </c>
      <c r="S18" s="33">
        <f t="shared" si="7"/>
        <v>0</v>
      </c>
      <c r="T18" s="4"/>
      <c r="U18" s="4"/>
      <c r="V18" s="4"/>
      <c r="W18" s="4"/>
      <c r="X18" s="4"/>
      <c r="Y18" s="4"/>
    </row>
    <row r="19" spans="1:25" ht="20.100000000000001" customHeight="1" thickBot="1" x14ac:dyDescent="0.3">
      <c r="A19" s="35" t="s">
        <v>38</v>
      </c>
      <c r="B19" s="67"/>
      <c r="C19" s="18" t="s">
        <v>39</v>
      </c>
      <c r="D19" s="19" t="s">
        <v>40</v>
      </c>
      <c r="E19" s="10" t="s">
        <v>41</v>
      </c>
      <c r="F19" s="20">
        <f>6*200</f>
        <v>1200</v>
      </c>
      <c r="G19" s="87"/>
      <c r="H19" s="87"/>
      <c r="I19" s="88"/>
      <c r="J19" s="89"/>
      <c r="K19" s="90"/>
      <c r="L19" s="21">
        <f t="shared" si="0"/>
        <v>0</v>
      </c>
      <c r="M19" s="21">
        <f t="shared" si="1"/>
        <v>0</v>
      </c>
      <c r="N19" s="22">
        <f t="shared" si="2"/>
        <v>0</v>
      </c>
      <c r="O19" s="22">
        <f t="shared" si="3"/>
        <v>0</v>
      </c>
      <c r="P19" s="22">
        <f t="shared" si="4"/>
        <v>0</v>
      </c>
      <c r="Q19" s="22">
        <f t="shared" si="5"/>
        <v>0</v>
      </c>
      <c r="R19" s="22">
        <f t="shared" si="6"/>
        <v>0</v>
      </c>
      <c r="S19" s="36">
        <f t="shared" si="7"/>
        <v>0</v>
      </c>
      <c r="T19" s="4"/>
      <c r="U19" s="4"/>
      <c r="V19" s="4"/>
      <c r="W19" s="4"/>
      <c r="X19" s="4"/>
      <c r="Y19" s="4"/>
    </row>
    <row r="20" spans="1:25" ht="15.75" thickBot="1" x14ac:dyDescent="0.3">
      <c r="A20" s="70" t="s">
        <v>60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23">
        <f>SUM(Q7:Q19)</f>
        <v>0</v>
      </c>
      <c r="R20" s="23">
        <f t="shared" si="6"/>
        <v>0</v>
      </c>
      <c r="S20" s="24">
        <f>SUM(S7:S19)</f>
        <v>0</v>
      </c>
      <c r="T20" s="4"/>
      <c r="U20" s="4"/>
      <c r="V20" s="4"/>
      <c r="W20" s="4"/>
      <c r="X20" s="4"/>
      <c r="Y20" s="4"/>
    </row>
    <row r="21" spans="1:2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52" t="s">
        <v>61</v>
      </c>
      <c r="B22" s="5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54" t="s">
        <v>62</v>
      </c>
      <c r="B23" s="55"/>
      <c r="C23" s="55"/>
      <c r="D23" s="5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</sheetData>
  <sheetProtection algorithmName="SHA-512" hashValue="DPy7QLuSnr7HvIoOdpj5TM4VDji0CBYElPpFGUEMwET12YZnJV6en2yfs6Q9cvvSyGciTpKYOo7y1J0f0bFskw==" saltValue="xTay7FXJ2ieMd9DipvUMSw==" spinCount="100000" sheet="1" objects="1" scenarios="1"/>
  <mergeCells count="20">
    <mergeCell ref="D11:D12"/>
    <mergeCell ref="A20:P20"/>
    <mergeCell ref="A3:S3"/>
    <mergeCell ref="A1:C1"/>
    <mergeCell ref="A22:B22"/>
    <mergeCell ref="A23:D23"/>
    <mergeCell ref="A2:S2"/>
    <mergeCell ref="A4:D4"/>
    <mergeCell ref="A13:A14"/>
    <mergeCell ref="C13:C14"/>
    <mergeCell ref="D13:D14"/>
    <mergeCell ref="A15:A16"/>
    <mergeCell ref="C15:C16"/>
    <mergeCell ref="D15:D16"/>
    <mergeCell ref="B7:B19"/>
    <mergeCell ref="A8:A9"/>
    <mergeCell ref="C8:C9"/>
    <mergeCell ref="D8:D9"/>
    <mergeCell ref="A11:A12"/>
    <mergeCell ref="C11:C1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DAB6-6EAF-42CA-B7A6-15051A2A844E}">
  <dimension ref="A1:D22"/>
  <sheetViews>
    <sheetView topLeftCell="A10" workbookViewId="0">
      <selection activeCell="B8" sqref="B8"/>
    </sheetView>
  </sheetViews>
  <sheetFormatPr defaultRowHeight="15" x14ac:dyDescent="0.25"/>
  <cols>
    <col min="1" max="1" width="17.7109375" customWidth="1"/>
    <col min="2" max="2" width="64.28515625" customWidth="1"/>
    <col min="3" max="3" width="10.85546875" customWidth="1"/>
    <col min="4" max="4" width="20.5703125" customWidth="1"/>
  </cols>
  <sheetData>
    <row r="1" spans="1:4" ht="15.75" x14ac:dyDescent="0.25">
      <c r="A1" s="72" t="s">
        <v>85</v>
      </c>
      <c r="B1" s="72"/>
      <c r="C1" s="73"/>
      <c r="D1" s="73"/>
    </row>
    <row r="2" spans="1:4" ht="95.1" customHeight="1" x14ac:dyDescent="0.25">
      <c r="A2" s="37" t="s">
        <v>82</v>
      </c>
      <c r="B2" s="37" t="s">
        <v>0</v>
      </c>
      <c r="C2" s="38" t="s">
        <v>81</v>
      </c>
      <c r="D2" s="38" t="s">
        <v>80</v>
      </c>
    </row>
    <row r="3" spans="1:4" ht="30" customHeight="1" x14ac:dyDescent="0.25">
      <c r="A3" s="74" t="s">
        <v>71</v>
      </c>
      <c r="B3" s="39" t="s">
        <v>72</v>
      </c>
      <c r="C3" s="12"/>
      <c r="D3" s="40"/>
    </row>
    <row r="4" spans="1:4" ht="30" customHeight="1" x14ac:dyDescent="0.25">
      <c r="A4" s="75"/>
      <c r="B4" s="39" t="s">
        <v>73</v>
      </c>
      <c r="C4" s="41"/>
      <c r="D4" s="40"/>
    </row>
    <row r="5" spans="1:4" ht="30" customHeight="1" x14ac:dyDescent="0.25">
      <c r="A5" s="75"/>
      <c r="B5" s="39" t="s">
        <v>78</v>
      </c>
      <c r="C5" s="41"/>
      <c r="D5" s="40"/>
    </row>
    <row r="6" spans="1:4" ht="30" customHeight="1" x14ac:dyDescent="0.25">
      <c r="A6" s="75"/>
      <c r="B6" s="39" t="s">
        <v>74</v>
      </c>
      <c r="C6" s="41"/>
      <c r="D6" s="40"/>
    </row>
    <row r="7" spans="1:4" ht="30" customHeight="1" x14ac:dyDescent="0.25">
      <c r="A7" s="75"/>
      <c r="B7" s="39" t="s">
        <v>75</v>
      </c>
      <c r="C7" s="41"/>
      <c r="D7" s="40"/>
    </row>
    <row r="8" spans="1:4" ht="30" customHeight="1" x14ac:dyDescent="0.25">
      <c r="A8" s="75"/>
      <c r="B8" s="39" t="s">
        <v>76</v>
      </c>
      <c r="C8" s="41"/>
      <c r="D8" s="40"/>
    </row>
    <row r="9" spans="1:4" ht="30" customHeight="1" x14ac:dyDescent="0.25">
      <c r="A9" s="75"/>
      <c r="B9" s="39" t="s">
        <v>65</v>
      </c>
      <c r="C9" s="41"/>
      <c r="D9" s="40"/>
    </row>
    <row r="10" spans="1:4" ht="30" customHeight="1" x14ac:dyDescent="0.25">
      <c r="A10" s="75"/>
      <c r="B10" s="39" t="s">
        <v>77</v>
      </c>
      <c r="C10" s="41"/>
      <c r="D10" s="40"/>
    </row>
    <row r="11" spans="1:4" ht="30" customHeight="1" x14ac:dyDescent="0.25">
      <c r="A11" s="75"/>
      <c r="B11" s="39" t="s">
        <v>79</v>
      </c>
      <c r="C11" s="41"/>
      <c r="D11" s="40"/>
    </row>
    <row r="12" spans="1:4" ht="30" customHeight="1" x14ac:dyDescent="0.25">
      <c r="A12" s="76"/>
      <c r="B12" s="47" t="s">
        <v>66</v>
      </c>
      <c r="C12" s="42"/>
      <c r="D12" s="43"/>
    </row>
    <row r="13" spans="1:4" ht="30" customHeight="1" x14ac:dyDescent="0.25">
      <c r="A13" s="76"/>
      <c r="B13" s="47" t="s">
        <v>67</v>
      </c>
      <c r="C13" s="42"/>
      <c r="D13" s="43"/>
    </row>
    <row r="14" spans="1:4" ht="30" customHeight="1" x14ac:dyDescent="0.25">
      <c r="A14" s="76"/>
      <c r="B14" s="48" t="s">
        <v>68</v>
      </c>
      <c r="C14" s="42"/>
      <c r="D14" s="43"/>
    </row>
    <row r="15" spans="1:4" ht="30" customHeight="1" x14ac:dyDescent="0.25">
      <c r="A15" s="76"/>
      <c r="B15" s="48" t="s">
        <v>69</v>
      </c>
      <c r="C15" s="42"/>
      <c r="D15" s="43"/>
    </row>
    <row r="16" spans="1:4" ht="30" customHeight="1" x14ac:dyDescent="0.25">
      <c r="A16" s="76"/>
      <c r="B16" s="49" t="s">
        <v>83</v>
      </c>
      <c r="C16" s="44"/>
      <c r="D16" s="43"/>
    </row>
    <row r="17" spans="1:4" ht="50.1" customHeight="1" x14ac:dyDescent="0.25">
      <c r="A17" s="76"/>
      <c r="B17" s="49" t="s">
        <v>84</v>
      </c>
      <c r="C17" s="44"/>
      <c r="D17" s="43"/>
    </row>
    <row r="18" spans="1:4" ht="50.1" customHeight="1" x14ac:dyDescent="0.25">
      <c r="A18" s="77"/>
      <c r="B18" s="48" t="s">
        <v>70</v>
      </c>
      <c r="C18" s="45"/>
      <c r="D18" s="46"/>
    </row>
    <row r="21" spans="1:4" ht="15" customHeight="1" x14ac:dyDescent="0.25">
      <c r="A21" s="50" t="s">
        <v>61</v>
      </c>
      <c r="B21" s="51"/>
      <c r="C21" s="51"/>
      <c r="D21" s="51"/>
    </row>
    <row r="22" spans="1:4" x14ac:dyDescent="0.25">
      <c r="A22" s="51" t="s">
        <v>86</v>
      </c>
      <c r="B22" s="51"/>
      <c r="C22" s="51"/>
      <c r="D22" s="51"/>
    </row>
  </sheetData>
  <mergeCells count="2">
    <mergeCell ref="A1:D1"/>
    <mergeCell ref="A3:A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nabídka</vt:lpstr>
      <vt:lpstr>technická specifikace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dcterms:created xsi:type="dcterms:W3CDTF">2025-07-07T10:38:54Z</dcterms:created>
  <dcterms:modified xsi:type="dcterms:W3CDTF">2025-07-30T08:38:34Z</dcterms:modified>
</cp:coreProperties>
</file>