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\\ROZPOCTYPC\rozpočty\EM-2025-246_SNO - pav.C TECHNOLOGIE MRAŽENÍ\ROZPOČET\"/>
    </mc:Choice>
  </mc:AlternateContent>
  <bookViews>
    <workbookView xWindow="0" yWindow="0" windowWidth="0" windowHeight="0"/>
  </bookViews>
  <sheets>
    <sheet name="Rekapitulace stavby" sheetId="1" r:id="rId1"/>
    <sheet name="SO 01 - Technologie mraže..." sheetId="2" r:id="rId2"/>
    <sheet name="PS - Technologie mražení" sheetId="3" r:id="rId3"/>
    <sheet name="VN a ON - Vedlejší a osta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'SO 01 - Technologie mraže...'!$C$97:$K$293</definedName>
    <definedName name="_xlnm.Print_Area" localSheetId="1">'SO 01 - Technologie mraže...'!$C$4:$J$39,'SO 01 - Technologie mraže...'!$C$45:$J$79,'SO 01 - Technologie mraže...'!$C$85:$K$293</definedName>
    <definedName name="_xlnm.Print_Titles" localSheetId="1">'SO 01 - Technologie mraže...'!$97:$97</definedName>
    <definedName name="_xlnm._FilterDatabase" localSheetId="2" hidden="1">'PS - Technologie mražení'!$C$80:$K$103</definedName>
    <definedName name="_xlnm.Print_Area" localSheetId="2">'PS - Technologie mražení'!$C$4:$J$39,'PS - Technologie mražení'!$C$45:$J$62,'PS - Technologie mražení'!$C$68:$K$103</definedName>
    <definedName name="_xlnm.Print_Titles" localSheetId="2">'PS - Technologie mražení'!$80:$80</definedName>
    <definedName name="_xlnm._FilterDatabase" localSheetId="3" hidden="1">'VN a ON - Vedlejší a osta...'!$C$80:$K$108</definedName>
    <definedName name="_xlnm.Print_Area" localSheetId="3">'VN a ON - Vedlejší a osta...'!$C$4:$J$39,'VN a ON - Vedlejší a osta...'!$C$45:$J$62,'VN a ON - Vedlejší a osta...'!$C$68:$K$108</definedName>
    <definedName name="_xlnm.Print_Titles" localSheetId="3">'VN a ON - Vedlejší a osta...'!$80:$80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108"/>
  <c r="BH108"/>
  <c r="BG108"/>
  <c r="BF108"/>
  <c r="T108"/>
  <c r="R108"/>
  <c r="P108"/>
  <c r="BI107"/>
  <c r="BH107"/>
  <c r="BG107"/>
  <c r="BF107"/>
  <c r="T107"/>
  <c r="R107"/>
  <c r="P107"/>
  <c r="BI102"/>
  <c r="BH102"/>
  <c r="BG102"/>
  <c r="BF102"/>
  <c r="T102"/>
  <c r="R102"/>
  <c r="P102"/>
  <c r="BI95"/>
  <c r="BH95"/>
  <c r="BG95"/>
  <c r="BF95"/>
  <c r="T95"/>
  <c r="R95"/>
  <c r="P95"/>
  <c r="BI87"/>
  <c r="BH87"/>
  <c r="BG87"/>
  <c r="BF87"/>
  <c r="T87"/>
  <c r="R87"/>
  <c r="P87"/>
  <c r="BI85"/>
  <c r="BH85"/>
  <c r="BG85"/>
  <c r="BF85"/>
  <c r="T85"/>
  <c r="R85"/>
  <c r="P85"/>
  <c r="BI84"/>
  <c r="BH84"/>
  <c r="BG84"/>
  <c r="BF84"/>
  <c r="T84"/>
  <c r="R84"/>
  <c r="P84"/>
  <c r="BI83"/>
  <c r="BH83"/>
  <c r="BG83"/>
  <c r="BF83"/>
  <c r="T83"/>
  <c r="R83"/>
  <c r="P83"/>
  <c r="J78"/>
  <c r="J77"/>
  <c r="F77"/>
  <c r="F75"/>
  <c r="E73"/>
  <c r="J55"/>
  <c r="J54"/>
  <c r="F54"/>
  <c r="F52"/>
  <c r="E50"/>
  <c r="J18"/>
  <c r="E18"/>
  <c r="F78"/>
  <c r="J17"/>
  <c r="J12"/>
  <c r="J52"/>
  <c r="E7"/>
  <c r="E48"/>
  <c i="3" r="R83"/>
  <c r="R82"/>
  <c r="R81"/>
  <c r="J37"/>
  <c r="J36"/>
  <c i="1" r="AY56"/>
  <c i="3" r="J35"/>
  <c i="1" r="AX56"/>
  <c i="3" r="BI101"/>
  <c r="BH101"/>
  <c r="BG101"/>
  <c r="BF101"/>
  <c r="T101"/>
  <c r="R101"/>
  <c r="P101"/>
  <c r="BI97"/>
  <c r="BH97"/>
  <c r="BG97"/>
  <c r="BF97"/>
  <c r="T97"/>
  <c r="R97"/>
  <c r="P97"/>
  <c r="BI89"/>
  <c r="BH89"/>
  <c r="BG89"/>
  <c r="BF89"/>
  <c r="T89"/>
  <c r="R89"/>
  <c r="P89"/>
  <c r="BI86"/>
  <c r="BH86"/>
  <c r="BG86"/>
  <c r="BF86"/>
  <c r="T86"/>
  <c r="R86"/>
  <c r="P86"/>
  <c r="BI84"/>
  <c r="BH84"/>
  <c r="BG84"/>
  <c r="BF84"/>
  <c r="T84"/>
  <c r="R84"/>
  <c r="P84"/>
  <c r="J78"/>
  <c r="J77"/>
  <c r="F77"/>
  <c r="F75"/>
  <c r="E73"/>
  <c r="J55"/>
  <c r="J54"/>
  <c r="F54"/>
  <c r="F52"/>
  <c r="E50"/>
  <c r="J18"/>
  <c r="E18"/>
  <c r="F78"/>
  <c r="J17"/>
  <c r="J12"/>
  <c r="J75"/>
  <c r="E7"/>
  <c r="E48"/>
  <c i="2" r="J37"/>
  <c r="J36"/>
  <c i="1" r="AY55"/>
  <c i="2" r="J35"/>
  <c i="1" r="AX55"/>
  <c i="2" r="BI288"/>
  <c r="BH288"/>
  <c r="BG288"/>
  <c r="BF288"/>
  <c r="T288"/>
  <c r="R288"/>
  <c r="P288"/>
  <c r="BI282"/>
  <c r="BH282"/>
  <c r="BG282"/>
  <c r="BF282"/>
  <c r="T282"/>
  <c r="R282"/>
  <c r="P282"/>
  <c r="BI276"/>
  <c r="BH276"/>
  <c r="BG276"/>
  <c r="BF276"/>
  <c r="T276"/>
  <c r="R276"/>
  <c r="P276"/>
  <c r="BI273"/>
  <c r="BH273"/>
  <c r="BG273"/>
  <c r="BF273"/>
  <c r="T273"/>
  <c r="R273"/>
  <c r="P273"/>
  <c r="BI270"/>
  <c r="BH270"/>
  <c r="BG270"/>
  <c r="BF270"/>
  <c r="T270"/>
  <c r="R270"/>
  <c r="P270"/>
  <c r="BI267"/>
  <c r="BH267"/>
  <c r="BG267"/>
  <c r="BF267"/>
  <c r="T267"/>
  <c r="R267"/>
  <c r="P267"/>
  <c r="BI264"/>
  <c r="BH264"/>
  <c r="BG264"/>
  <c r="BF264"/>
  <c r="T264"/>
  <c r="R264"/>
  <c r="P264"/>
  <c r="BI261"/>
  <c r="BH261"/>
  <c r="BG261"/>
  <c r="BF261"/>
  <c r="T261"/>
  <c r="R261"/>
  <c r="P261"/>
  <c r="BI255"/>
  <c r="BH255"/>
  <c r="BG255"/>
  <c r="BF255"/>
  <c r="T255"/>
  <c r="T247"/>
  <c r="R255"/>
  <c r="R247"/>
  <c r="P255"/>
  <c r="P247"/>
  <c r="BI248"/>
  <c r="BH248"/>
  <c r="BG248"/>
  <c r="BF248"/>
  <c r="T248"/>
  <c r="R248"/>
  <c r="P248"/>
  <c r="BI244"/>
  <c r="BH244"/>
  <c r="BG244"/>
  <c r="BF244"/>
  <c r="T244"/>
  <c r="R244"/>
  <c r="P244"/>
  <c r="BI242"/>
  <c r="BH242"/>
  <c r="BG242"/>
  <c r="BF242"/>
  <c r="T242"/>
  <c r="R242"/>
  <c r="P242"/>
  <c r="BI235"/>
  <c r="BH235"/>
  <c r="BG235"/>
  <c r="BF235"/>
  <c r="T235"/>
  <c r="T234"/>
  <c r="R235"/>
  <c r="R234"/>
  <c r="P235"/>
  <c r="P234"/>
  <c r="BI232"/>
  <c r="BH232"/>
  <c r="BG232"/>
  <c r="BF232"/>
  <c r="T232"/>
  <c r="R232"/>
  <c r="P232"/>
  <c r="BI229"/>
  <c r="BH229"/>
  <c r="BG229"/>
  <c r="BF229"/>
  <c r="T229"/>
  <c r="R229"/>
  <c r="P229"/>
  <c r="BI226"/>
  <c r="BH226"/>
  <c r="BG226"/>
  <c r="BF226"/>
  <c r="T226"/>
  <c r="R226"/>
  <c r="P226"/>
  <c r="BI222"/>
  <c r="BH222"/>
  <c r="BG222"/>
  <c r="BF222"/>
  <c r="T222"/>
  <c r="R222"/>
  <c r="P222"/>
  <c r="BI219"/>
  <c r="BH219"/>
  <c r="BG219"/>
  <c r="BF219"/>
  <c r="T219"/>
  <c r="R219"/>
  <c r="P219"/>
  <c r="BI215"/>
  <c r="BH215"/>
  <c r="BG215"/>
  <c r="BF215"/>
  <c r="T215"/>
  <c r="R215"/>
  <c r="P215"/>
  <c r="BI212"/>
  <c r="BH212"/>
  <c r="BG212"/>
  <c r="BF212"/>
  <c r="T212"/>
  <c r="R212"/>
  <c r="P212"/>
  <c r="BI205"/>
  <c r="BH205"/>
  <c r="BG205"/>
  <c r="BF205"/>
  <c r="T205"/>
  <c r="R205"/>
  <c r="P205"/>
  <c r="BI202"/>
  <c r="BH202"/>
  <c r="BG202"/>
  <c r="BF202"/>
  <c r="T202"/>
  <c r="R202"/>
  <c r="P202"/>
  <c r="BI196"/>
  <c r="BH196"/>
  <c r="BG196"/>
  <c r="BF196"/>
  <c r="T196"/>
  <c r="R196"/>
  <c r="P196"/>
  <c r="BI192"/>
  <c r="BH192"/>
  <c r="BG192"/>
  <c r="BF192"/>
  <c r="T192"/>
  <c r="T191"/>
  <c r="R192"/>
  <c r="R191"/>
  <c r="P192"/>
  <c r="P191"/>
  <c r="BI188"/>
  <c r="BH188"/>
  <c r="BG188"/>
  <c r="BF188"/>
  <c r="T188"/>
  <c r="T187"/>
  <c r="R188"/>
  <c r="R187"/>
  <c r="P188"/>
  <c r="P187"/>
  <c r="BI185"/>
  <c r="BH185"/>
  <c r="BG185"/>
  <c r="BF185"/>
  <c r="T185"/>
  <c r="R185"/>
  <c r="P185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4"/>
  <c r="BH174"/>
  <c r="BG174"/>
  <c r="BF174"/>
  <c r="T174"/>
  <c r="R174"/>
  <c r="P174"/>
  <c r="BI171"/>
  <c r="BH171"/>
  <c r="BG171"/>
  <c r="BF171"/>
  <c r="T171"/>
  <c r="R171"/>
  <c r="P171"/>
  <c r="BI168"/>
  <c r="BH168"/>
  <c r="BG168"/>
  <c r="BF168"/>
  <c r="T168"/>
  <c r="R168"/>
  <c r="P168"/>
  <c r="BI164"/>
  <c r="BH164"/>
  <c r="BG164"/>
  <c r="BF164"/>
  <c r="T164"/>
  <c r="R164"/>
  <c r="P164"/>
  <c r="BI160"/>
  <c r="BH160"/>
  <c r="BG160"/>
  <c r="BF160"/>
  <c r="T160"/>
  <c r="R160"/>
  <c r="P160"/>
  <c r="BI156"/>
  <c r="BH156"/>
  <c r="BG156"/>
  <c r="BF156"/>
  <c r="T156"/>
  <c r="R156"/>
  <c r="P156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28"/>
  <c r="BH128"/>
  <c r="BG128"/>
  <c r="BF128"/>
  <c r="T128"/>
  <c r="T127"/>
  <c r="R128"/>
  <c r="R127"/>
  <c r="P128"/>
  <c r="P127"/>
  <c r="BI124"/>
  <c r="BH124"/>
  <c r="BG124"/>
  <c r="BF124"/>
  <c r="T124"/>
  <c r="R124"/>
  <c r="P124"/>
  <c r="BI121"/>
  <c r="BH121"/>
  <c r="BG121"/>
  <c r="BF121"/>
  <c r="T121"/>
  <c r="R121"/>
  <c r="P121"/>
  <c r="BI118"/>
  <c r="BH118"/>
  <c r="BG118"/>
  <c r="BF118"/>
  <c r="T118"/>
  <c r="R118"/>
  <c r="P118"/>
  <c r="BI114"/>
  <c r="BH114"/>
  <c r="BG114"/>
  <c r="BF114"/>
  <c r="T114"/>
  <c r="R114"/>
  <c r="P114"/>
  <c r="BI111"/>
  <c r="BH111"/>
  <c r="BG111"/>
  <c r="BF111"/>
  <c r="T111"/>
  <c r="R111"/>
  <c r="P111"/>
  <c r="BI108"/>
  <c r="BH108"/>
  <c r="BG108"/>
  <c r="BF108"/>
  <c r="T108"/>
  <c r="R108"/>
  <c r="P108"/>
  <c r="BI104"/>
  <c r="BH104"/>
  <c r="BG104"/>
  <c r="BF104"/>
  <c r="T104"/>
  <c r="R104"/>
  <c r="P104"/>
  <c r="BI101"/>
  <c r="BH101"/>
  <c r="BG101"/>
  <c r="BF101"/>
  <c r="T101"/>
  <c r="R101"/>
  <c r="P101"/>
  <c r="J95"/>
  <c r="J94"/>
  <c r="F94"/>
  <c r="F92"/>
  <c r="E90"/>
  <c r="J55"/>
  <c r="J54"/>
  <c r="F54"/>
  <c r="F52"/>
  <c r="E50"/>
  <c r="J18"/>
  <c r="E18"/>
  <c r="F95"/>
  <c r="J17"/>
  <c r="J12"/>
  <c r="J92"/>
  <c r="E7"/>
  <c r="E88"/>
  <c i="1" r="L50"/>
  <c r="AM50"/>
  <c r="AM49"/>
  <c r="L49"/>
  <c r="AM47"/>
  <c r="L47"/>
  <c r="L45"/>
  <c r="L44"/>
  <c i="2" r="BK202"/>
  <c r="J215"/>
  <c r="BK232"/>
  <c i="3" r="J84"/>
  <c i="4" r="J85"/>
  <c r="BK83"/>
  <c i="3" r="J86"/>
  <c i="2" r="J188"/>
  <c r="BK182"/>
  <c r="J226"/>
  <c r="BK222"/>
  <c i="4" r="BK107"/>
  <c i="2" r="BK108"/>
  <c i="4" r="BK87"/>
  <c i="2" r="J202"/>
  <c r="BK215"/>
  <c r="BK151"/>
  <c r="BK128"/>
  <c r="J229"/>
  <c r="J235"/>
  <c r="BK160"/>
  <c r="BK138"/>
  <c r="BK244"/>
  <c r="BK174"/>
  <c r="J160"/>
  <c r="BK118"/>
  <c r="J138"/>
  <c r="BK267"/>
  <c r="BK145"/>
  <c r="J168"/>
  <c i="4" r="J84"/>
  <c r="J107"/>
  <c i="2" r="BK135"/>
  <c r="J101"/>
  <c r="J164"/>
  <c r="BK124"/>
  <c i="4" r="BK102"/>
  <c i="2" r="BK132"/>
  <c r="BK188"/>
  <c r="J261"/>
  <c i="4" r="J83"/>
  <c i="2" r="J267"/>
  <c r="BK212"/>
  <c r="J264"/>
  <c r="BK261"/>
  <c i="3" r="J89"/>
  <c i="2" r="J124"/>
  <c r="J248"/>
  <c i="4" r="BK108"/>
  <c i="2" r="BK270"/>
  <c r="J174"/>
  <c r="J128"/>
  <c r="J244"/>
  <c i="3" r="J101"/>
  <c i="2" r="J104"/>
  <c r="J111"/>
  <c r="BK185"/>
  <c r="BK255"/>
  <c r="J182"/>
  <c r="BK242"/>
  <c r="J270"/>
  <c i="3" r="BK84"/>
  <c i="4" r="J87"/>
  <c i="2" r="J282"/>
  <c i="3" r="BK101"/>
  <c i="2" r="BK282"/>
  <c r="BK178"/>
  <c r="J242"/>
  <c r="J118"/>
  <c r="J232"/>
  <c r="J276"/>
  <c r="BK248"/>
  <c r="J178"/>
  <c r="J148"/>
  <c r="BK148"/>
  <c r="BK114"/>
  <c r="J205"/>
  <c i="3" r="J97"/>
  <c i="2" r="J114"/>
  <c r="BK171"/>
  <c r="BK121"/>
  <c r="J151"/>
  <c r="BK168"/>
  <c r="BK229"/>
  <c r="BK180"/>
  <c i="4" r="J108"/>
  <c i="2" r="J185"/>
  <c r="J156"/>
  <c r="BK276"/>
  <c r="J121"/>
  <c r="BK235"/>
  <c r="BK192"/>
  <c r="BK273"/>
  <c r="J180"/>
  <c r="BK164"/>
  <c i="3" r="BK89"/>
  <c i="2" r="J145"/>
  <c r="J171"/>
  <c r="BK205"/>
  <c r="J273"/>
  <c i="3" r="BK97"/>
  <c i="4" r="BK84"/>
  <c i="2" r="BK226"/>
  <c r="J132"/>
  <c r="J288"/>
  <c r="BK111"/>
  <c r="J141"/>
  <c i="4" r="BK95"/>
  <c i="2" r="BK101"/>
  <c r="J108"/>
  <c r="BK288"/>
  <c i="4" r="BK85"/>
  <c i="2" r="BK104"/>
  <c r="BK156"/>
  <c r="J212"/>
  <c i="4" r="J102"/>
  <c i="3" r="BK86"/>
  <c i="2" r="J196"/>
  <c r="J255"/>
  <c r="J192"/>
  <c r="BK196"/>
  <c r="BK264"/>
  <c i="4" r="J95"/>
  <c i="2" r="J135"/>
  <c r="BK141"/>
  <c r="J219"/>
  <c r="J222"/>
  <c r="BK219"/>
  <c i="1" r="AS54"/>
  <c i="2" l="1" r="T131"/>
  <c r="P177"/>
  <c r="T195"/>
  <c r="R214"/>
  <c r="R260"/>
  <c r="R144"/>
  <c r="P221"/>
  <c r="R100"/>
  <c r="R131"/>
  <c r="R177"/>
  <c r="P195"/>
  <c r="P214"/>
  <c r="BK241"/>
  <c r="J241"/>
  <c r="J75"/>
  <c r="P260"/>
  <c r="BK131"/>
  <c r="J131"/>
  <c r="J63"/>
  <c r="BK177"/>
  <c r="J177"/>
  <c r="J66"/>
  <c r="BK195"/>
  <c r="J195"/>
  <c r="J70"/>
  <c r="BK214"/>
  <c r="J214"/>
  <c r="J72"/>
  <c r="BK260"/>
  <c r="J260"/>
  <c r="J77"/>
  <c r="T100"/>
  <c r="BK144"/>
  <c r="J144"/>
  <c r="J64"/>
  <c r="T204"/>
  <c r="R275"/>
  <c r="BK100"/>
  <c r="J100"/>
  <c r="J61"/>
  <c r="T155"/>
  <c r="P204"/>
  <c r="P275"/>
  <c i="3" r="T83"/>
  <c r="T82"/>
  <c r="T81"/>
  <c i="4" r="P82"/>
  <c i="2" r="T144"/>
  <c r="T221"/>
  <c i="4" r="T82"/>
  <c i="2" r="P144"/>
  <c r="BK204"/>
  <c r="J204"/>
  <c r="J71"/>
  <c i="4" r="BK86"/>
  <c r="J86"/>
  <c r="J61"/>
  <c i="2" r="P100"/>
  <c r="P131"/>
  <c r="T177"/>
  <c r="R195"/>
  <c r="T214"/>
  <c r="R241"/>
  <c r="BK275"/>
  <c r="J275"/>
  <c r="J78"/>
  <c i="4" r="P86"/>
  <c i="2" r="R155"/>
  <c r="R221"/>
  <c r="P241"/>
  <c r="T260"/>
  <c i="3" r="BK83"/>
  <c r="J83"/>
  <c r="J61"/>
  <c i="4" r="BK82"/>
  <c r="J82"/>
  <c r="J60"/>
  <c r="R82"/>
  <c i="2" r="BK155"/>
  <c r="J155"/>
  <c r="J65"/>
  <c r="R204"/>
  <c i="3" r="P83"/>
  <c r="P82"/>
  <c r="P81"/>
  <c i="1" r="AU56"/>
  <c i="4" r="R86"/>
  <c i="2" r="P155"/>
  <c r="BK221"/>
  <c r="J221"/>
  <c r="J73"/>
  <c r="T241"/>
  <c r="T275"/>
  <c i="4" r="T86"/>
  <c i="2" r="BK127"/>
  <c r="J127"/>
  <c r="J62"/>
  <c r="BK247"/>
  <c r="J247"/>
  <c r="J76"/>
  <c r="BK187"/>
  <c r="J187"/>
  <c r="J67"/>
  <c r="BK191"/>
  <c r="J191"/>
  <c r="J69"/>
  <c r="BK234"/>
  <c r="J234"/>
  <c r="J74"/>
  <c i="4" r="E71"/>
  <c i="3" r="BK82"/>
  <c r="J82"/>
  <c r="J60"/>
  <c i="4" r="F55"/>
  <c r="BE102"/>
  <c r="BE107"/>
  <c r="BE108"/>
  <c r="J75"/>
  <c r="BE95"/>
  <c r="BE85"/>
  <c r="BE83"/>
  <c r="BE84"/>
  <c r="BE87"/>
  <c i="3" r="J52"/>
  <c r="F55"/>
  <c r="BE86"/>
  <c r="BE97"/>
  <c i="2" r="BK99"/>
  <c r="BK190"/>
  <c r="J190"/>
  <c r="J68"/>
  <c i="3" r="E71"/>
  <c r="BE84"/>
  <c r="BE89"/>
  <c r="BE101"/>
  <c i="2" r="F55"/>
  <c r="BE108"/>
  <c r="BE128"/>
  <c r="J52"/>
  <c r="BE156"/>
  <c r="BE148"/>
  <c r="BE180"/>
  <c r="BE192"/>
  <c r="BE212"/>
  <c r="BE222"/>
  <c r="E48"/>
  <c r="BE141"/>
  <c r="BE205"/>
  <c r="BE215"/>
  <c r="BE244"/>
  <c r="BE248"/>
  <c r="BE114"/>
  <c r="BE121"/>
  <c r="BE151"/>
  <c r="BE168"/>
  <c r="BE174"/>
  <c r="BE132"/>
  <c r="BE145"/>
  <c r="BE185"/>
  <c r="BE118"/>
  <c r="BE124"/>
  <c r="BE111"/>
  <c r="BE135"/>
  <c r="BE188"/>
  <c r="BE219"/>
  <c r="BE226"/>
  <c r="BE235"/>
  <c r="BE264"/>
  <c r="BE270"/>
  <c r="BE276"/>
  <c r="BE138"/>
  <c r="BE160"/>
  <c r="BE171"/>
  <c r="BE242"/>
  <c r="BE255"/>
  <c r="BE288"/>
  <c r="BE101"/>
  <c r="BE164"/>
  <c r="BE196"/>
  <c r="BE229"/>
  <c r="BE232"/>
  <c r="BE261"/>
  <c r="BE267"/>
  <c r="BE273"/>
  <c r="BE282"/>
  <c r="BE104"/>
  <c r="BE178"/>
  <c r="BE182"/>
  <c r="BE202"/>
  <c i="4" r="F35"/>
  <c i="1" r="BB57"/>
  <c i="3" r="F36"/>
  <c i="1" r="BC56"/>
  <c i="2" r="J34"/>
  <c i="1" r="AW55"/>
  <c i="3" r="J34"/>
  <c i="1" r="AW56"/>
  <c i="4" r="J34"/>
  <c i="1" r="AW57"/>
  <c i="4" r="F37"/>
  <c i="1" r="BD57"/>
  <c i="4" r="F34"/>
  <c i="1" r="BA57"/>
  <c i="3" r="F37"/>
  <c i="1" r="BD56"/>
  <c i="2" r="F37"/>
  <c i="1" r="BD55"/>
  <c i="2" r="F36"/>
  <c i="1" r="BC55"/>
  <c i="2" r="F35"/>
  <c i="1" r="BB55"/>
  <c i="4" r="F36"/>
  <c i="1" r="BC57"/>
  <c i="3" r="F34"/>
  <c i="1" r="BA56"/>
  <c i="3" r="F35"/>
  <c i="1" r="BB56"/>
  <c i="2" r="F34"/>
  <c i="1" r="BA55"/>
  <c i="2" l="1" r="BK98"/>
  <c r="J98"/>
  <c r="J59"/>
  <c r="P99"/>
  <c r="T190"/>
  <c i="4" r="T81"/>
  <c i="2" r="P190"/>
  <c i="4" r="R81"/>
  <c r="P81"/>
  <c i="1" r="AU57"/>
  <c i="2" r="T99"/>
  <c r="T98"/>
  <c r="R99"/>
  <c r="R98"/>
  <c r="R190"/>
  <c i="4" r="BK81"/>
  <c r="J81"/>
  <c r="J59"/>
  <c i="3" r="BK81"/>
  <c r="J81"/>
  <c r="J59"/>
  <c i="2" r="J99"/>
  <c r="J60"/>
  <c i="3" r="J33"/>
  <c i="1" r="AV56"/>
  <c r="AT56"/>
  <c r="BA54"/>
  <c r="W30"/>
  <c i="2" r="J33"/>
  <c i="1" r="AV55"/>
  <c r="AT55"/>
  <c i="3" r="F33"/>
  <c i="1" r="AZ56"/>
  <c r="BD54"/>
  <c r="W33"/>
  <c i="4" r="F33"/>
  <c i="1" r="AZ57"/>
  <c i="2" r="J30"/>
  <c i="1" r="AG55"/>
  <c i="4" r="J33"/>
  <c i="1" r="AV57"/>
  <c r="AT57"/>
  <c i="2" r="F33"/>
  <c i="1" r="AZ55"/>
  <c r="BC54"/>
  <c r="W32"/>
  <c r="BB54"/>
  <c r="W31"/>
  <c i="2" l="1" r="P98"/>
  <c i="1" r="AU55"/>
  <c r="AN55"/>
  <c i="2" r="J39"/>
  <c i="4" r="J30"/>
  <c i="1" r="AG57"/>
  <c r="AZ54"/>
  <c r="AV54"/>
  <c r="AK29"/>
  <c r="AW54"/>
  <c r="AK30"/>
  <c i="3" r="J30"/>
  <c i="1" r="AG56"/>
  <c r="AN56"/>
  <c r="AY54"/>
  <c r="AU54"/>
  <c r="AX54"/>
  <c i="4" l="1" r="J39"/>
  <c i="3" r="J39"/>
  <c i="1" r="AN57"/>
  <c r="AT54"/>
  <c r="AG54"/>
  <c r="AK26"/>
  <c r="AK35"/>
  <c r="W29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<sst xmlns="http://schemas.openxmlformats.org/spreadsheetml/2006/main">
  <si>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</si>
  <si>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</si>
  <si>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</si>
  <si>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</si>
  <si>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</si>
  <si>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{612abd28-8162-4d37-8c61-952d6a7a1508}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</si>
  <si>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</si>
  <si>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</si>
  <si>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</si>
  <si>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</si>
  <si>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</si>
  <si>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</si>
  <si>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</si>
  <si>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</si>
  <si>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EM2025-246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</si>
  <si>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</si>
  <si>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</si>
  <si>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SNO pavilon C technologie mražení</t>
  </si>
  <si>
    <t>KSO:</t>
  </si>
  <si>
    <t/>
  </si>
  <si>
    <t>CC-CZ:</t>
  </si>
  <si>
    <t>Místo:</t>
  </si>
  <si>
    <t>Opava</t>
  </si>
  <si>
    <t>Datum:</t>
  </si>
  <si>
    <t>19. 8. 2025</t>
  </si>
  <si>
    <t>Zadavatel:</t>
  </si>
  <si>
    <t>IČ:</t>
  </si>
  <si>
    <t>Slezská nemocnice Opava</t>
  </si>
  <si>
    <t>DIČ:</t>
  </si>
  <si>
    <t>Účastník:</t>
  </si>
  <si>
    <t>Vyplň údaj</t>
  </si>
  <si>
    <t>Projektant:</t>
  </si>
  <si>
    <t>Ateliér EMMET s.r.o.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</si>
  <si>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</si>
  <si>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</si>
  <si>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</si>
  <si>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</si>
  <si>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</si>
  <si>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</si>
  <si>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</si>
  <si>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</si>
  <si>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</si>
  <si>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</si>
  <si>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</si>
  <si>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</si>
  <si>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</si>
  <si>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</si>
  <si>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</si>
  <si>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</si>
  <si>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</si>
  <si>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</si>
  <si>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</si>
  <si>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</si>
  <si>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</si>
  <si>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</si>
  <si>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</si>
  <si>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</si>
  <si>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</si>
  <si>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</si>
  <si>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</si>
  <si>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</si>
  <si>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</si>
  <si>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</si>
  <si>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</si>
  <si>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</si>
  <si>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</si>
  <si>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</si>
  <si>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</si>
  <si>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</si>
  <si>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</si>
  <si>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</si>
  <si>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</si>
  <si>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</si>
  <si>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</si>
  <si>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</si>
  <si>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</si>
  <si>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</si>
  <si>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Technologie mražení-stavební úpravy</t>
  </si>
  <si>
    <t>STA</t>
  </si>
  <si>
    <t>1</t>
  </si>
  <si>
    <t>{36ab8348-e15b-4ccc-bd26-8336076e1f0a}</t>
  </si>
  <si>
    <t>2</t>
  </si>
  <si>
    <t>PS</t>
  </si>
  <si>
    <t>Technologie mražení</t>
  </si>
  <si>
    <t>{cf81c7a8-96be-4158-bf57-c98279338cf8}</t>
  </si>
  <si>
    <t>VN a ON</t>
  </si>
  <si>
    <t>Vedlejší a ostatní náklady</t>
  </si>
  <si>
    <t>{2ff39170-b1ae-46b7-ae09-c0423855d578}</t>
  </si>
  <si>
    <t>KRYCÍ LIST SOUPISU PRACÍ</t>
  </si>
  <si>
    <t>Objekt:</t>
  </si>
  <si>
    <t>SO 01 - Technologie mražení-stavební úpravy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</si>
  <si>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</si>
  <si>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</si>
  <si>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</si>
  <si>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</si>
  <si>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</si>
  <si>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</si>
  <si>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</si>
  <si>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61 - Úprava povrchů vnitřních</t>
  </si>
  <si>
    <t xml:space="preserve">    91 - Doplňující konstrukce a práce pozemních komunikací, letišť a ploch</t>
  </si>
  <si>
    <t xml:space="preserve">    96 - Bourání konstrukcí</t>
  </si>
  <si>
    <t xml:space="preserve">    997 - Doprava suti a vybouraných hmot</t>
  </si>
  <si>
    <t xml:space="preserve">    998 - Přesun hmot</t>
  </si>
  <si>
    <t>PSV - Práce a dodávky PSV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</si>
  <si>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</si>
  <si>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</si>
  <si>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</si>
  <si>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</si>
  <si>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</si>
  <si>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</si>
  <si>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</si>
  <si>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</si>
  <si>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</si>
  <si>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783 - Dokončovací práce - nátěry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</si>
  <si>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</si>
  <si>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</si>
  <si>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</si>
  <si>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</si>
  <si>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</si>
  <si>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</si>
  <si>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</si>
  <si>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</si>
  <si>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</si>
  <si>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</si>
  <si>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</si>
  <si>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</si>
  <si>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</si>
  <si>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</si>
  <si>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</si>
  <si>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</si>
  <si>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</si>
  <si>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</si>
  <si>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</si>
  <si>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</si>
  <si>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</si>
  <si>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CS ÚRS 2025 02</t>
  </si>
  <si>
    <t>4</t>
  </si>
  <si>
    <t>2070435249</t>
  </si>
  <si>
    <t>Online PSC</t>
  </si>
  <si>
    <t>https://podminky.urs.cz/item/CS_URS_2025_02/113202111</t>
  </si>
  <si>
    <t>VV</t>
  </si>
  <si>
    <t>"viz. půdorys 1.NP" 4,9+1,0</t>
  </si>
  <si>
    <t>122211101</t>
  </si>
  <si>
    <t>Odkopávky a prokopávky ručně zapažené i nezapažené v hornině třídy těžitelnosti I skupiny 3</t>
  </si>
  <si>
    <t>m3</t>
  </si>
  <si>
    <t>-1326874478</t>
  </si>
  <si>
    <t>https://podminky.urs.cz/item/CS_URS_2025_02/122211101</t>
  </si>
  <si>
    <t xml:space="preserve">"viz. půdorys 1.NP" </t>
  </si>
  <si>
    <t>4,9*1,0*0,2+(1,0+4,9)*0,3*0,3</t>
  </si>
  <si>
    <t>3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</si>
  <si>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</si>
  <si>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</si>
  <si>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-493037622</t>
  </si>
  <si>
    <t>https://podminky.urs.cz/item/CS_URS_2025_02/162351103</t>
  </si>
  <si>
    <t xml:space="preserve">"odvoz přebytečné zeminy v areálu  nemocnice" 1,511-0,266</t>
  </si>
  <si>
    <t>171251201</t>
  </si>
  <si>
    <t>Uložení sypaniny na skládky nebo meziskládky bez hutnění s upravením uložené sypaniny do předepsaného tvaru</t>
  </si>
  <si>
    <t>-1762366477</t>
  </si>
  <si>
    <t>https://podminky.urs.cz/item/CS_URS_2025_02/171251201</t>
  </si>
  <si>
    <t>"odvoz přebytečné zeminy" 1,511-0,266</t>
  </si>
  <si>
    <t>5</t>
  </si>
  <si>
    <t>174111101</t>
  </si>
  <si>
    <t>Zásyp sypaninou z jakékoliv horniny ručně s uložením výkopku ve vrstvách se zhutněním jam, šachet, rýh nebo kolem objektů v těchto vykopávkách</t>
  </si>
  <si>
    <t>200578862</t>
  </si>
  <si>
    <t>https://podminky.urs.cz/item/CS_URS_2025_02/174111101</t>
  </si>
  <si>
    <t>(1,0+4,9)*0,3*0,15</t>
  </si>
  <si>
    <t>6</t>
  </si>
  <si>
    <t>181411131</t>
  </si>
  <si>
    <t>Založení trávníku na půdě předem připravené plochy do 1000 m2 výsevem včetně utažení parkového v rovině nebo na svahu do 1:5</t>
  </si>
  <si>
    <t>m2</t>
  </si>
  <si>
    <t>-787839969</t>
  </si>
  <si>
    <t>https://podminky.urs.cz/item/CS_URS_2025_02/181411131</t>
  </si>
  <si>
    <t>"viz. půdorys 1.NP" (4,9+1,0+0,5)*0,5</t>
  </si>
  <si>
    <t>7</t>
  </si>
  <si>
    <t>M</t>
  </si>
  <si>
    <t>00572410</t>
  </si>
  <si>
    <t>osivo směs travní parková</t>
  </si>
  <si>
    <t>kg</t>
  </si>
  <si>
    <t>8</t>
  </si>
  <si>
    <t>-135188460</t>
  </si>
  <si>
    <t>"viz. montáž + ztratné" 3,2</t>
  </si>
  <si>
    <t>3,2*0,02 'Přepočtené koeficientem množství</t>
  </si>
  <si>
    <t>185803111</t>
  </si>
  <si>
    <t>Ošetření trávníku jednorázové v rovině nebo na svahu do 1:5</t>
  </si>
  <si>
    <t>-1166395263</t>
  </si>
  <si>
    <t>https://podminky.urs.cz/item/CS_URS_2025_02/185803111</t>
  </si>
  <si>
    <t>Komunikace pozemní</t>
  </si>
  <si>
    <t>9</t>
  </si>
  <si>
    <t>571908111</t>
  </si>
  <si>
    <t>Kryt vymývaným dekoračním kamenivem (kačírkem) tl. 200 mm</t>
  </si>
  <si>
    <t>1079885216</t>
  </si>
  <si>
    <t>https://podminky.urs.cz/item/CS_URS_2025_02/571908111</t>
  </si>
  <si>
    <t>"viz. půdorys 1.NP" 4,9*1,0</t>
  </si>
  <si>
    <t>61</t>
  </si>
  <si>
    <t>Úprava povrchů vnitřních</t>
  </si>
  <si>
    <t>10</t>
  </si>
  <si>
    <t>611131121</t>
  </si>
  <si>
    <t>Podkladní a spojovací vrstva vnitřních omítaných ploch penetrace disperzní nanášená ručně stropů</t>
  </si>
  <si>
    <t>1828100054</t>
  </si>
  <si>
    <t>https://podminky.urs.cz/item/CS_URS_2025_02/611131121</t>
  </si>
  <si>
    <t>"úprava povrchu po vybourání příček" (4,5+1,45*2)*0,2</t>
  </si>
  <si>
    <t>11</t>
  </si>
  <si>
    <t>611321121</t>
  </si>
  <si>
    <t>Omítka vápenocementová vnitřních ploch nanášená ručně jednovrstvá, tloušťky do 10 mm hladká vodorovných konstrukcí stropů rovných</t>
  </si>
  <si>
    <t>1274271042</t>
  </si>
  <si>
    <t>https://podminky.urs.cz/item/CS_URS_2025_02/611321121</t>
  </si>
  <si>
    <t>612131121</t>
  </si>
  <si>
    <t>Podkladní a spojovací vrstva vnitřních omítaných ploch penetrace disperzní nanášená ručně stěn</t>
  </si>
  <si>
    <t>-1477994747</t>
  </si>
  <si>
    <t>https://podminky.urs.cz/item/CS_URS_2025_02/612131121</t>
  </si>
  <si>
    <t>"úprava povrchu po vybourání příček" (3,5*5)*0,2</t>
  </si>
  <si>
    <t>13</t>
  </si>
  <si>
    <t>612321121</t>
  </si>
  <si>
    <t>Omítka vápenocementová vnitřních ploch nanášená ručně jednovrstvá, tloušťky do 10 mm hladká svislých konstrukcí stěn</t>
  </si>
  <si>
    <t>-290894198</t>
  </si>
  <si>
    <t>https://podminky.urs.cz/item/CS_URS_2025_02/612321121</t>
  </si>
  <si>
    <t>91</t>
  </si>
  <si>
    <t>Doplňující konstrukce a práce pozemních komunikací, letišť a ploch</t>
  </si>
  <si>
    <t>14</t>
  </si>
  <si>
    <t>916331112</t>
  </si>
  <si>
    <t>Osazení zahradního obrubníku betonového s ložem tl. od 50 do 100 mm z betonu prostého tř. C 12/15 s boční opěrou z betonu prostého tř. C 12/15</t>
  </si>
  <si>
    <t>836983488</t>
  </si>
  <si>
    <t>https://podminky.urs.cz/item/CS_URS_2025_02/916331112</t>
  </si>
  <si>
    <t xml:space="preserve">"viz. půdorys 1.NP"  4,95+1,0</t>
  </si>
  <si>
    <t>15</t>
  </si>
  <si>
    <t>59217001</t>
  </si>
  <si>
    <t>obrubník zahradní betonový 1000x50x250mm</t>
  </si>
  <si>
    <t>-263741098</t>
  </si>
  <si>
    <t>"viz. montáž + ztratné" 5,95</t>
  </si>
  <si>
    <t>5,95*1,05 'Přepočtené koeficientem množství</t>
  </si>
  <si>
    <t>16</t>
  </si>
  <si>
    <t>919726122</t>
  </si>
  <si>
    <t>Geotextilie netkaná pro ochranu, separaci nebo filtraci měrná hmotnost přes 200 do 300 g/m2</t>
  </si>
  <si>
    <t>866872332</t>
  </si>
  <si>
    <t>https://podminky.urs.cz/item/CS_URS_2025_02/919726122</t>
  </si>
  <si>
    <t>4,9*1,05 'Přepočtené koeficientem množství</t>
  </si>
  <si>
    <t>96</t>
  </si>
  <si>
    <t>Bourání konstrukcí</t>
  </si>
  <si>
    <t>17</t>
  </si>
  <si>
    <t>962031013</t>
  </si>
  <si>
    <t>Bourání příček nebo přizdívek z cihel děrovaných, tl. přes 100 do 150 mm</t>
  </si>
  <si>
    <t>-94734787</t>
  </si>
  <si>
    <t>https://podminky.urs.cz/item/CS_URS_2025_02/962031013</t>
  </si>
  <si>
    <t xml:space="preserve">"viz. půdorys bouracích prací" </t>
  </si>
  <si>
    <t>"vybourání stávajících příček" (4,5+1,45+1,22)*3,5-0,9*1,97*3</t>
  </si>
  <si>
    <t>18</t>
  </si>
  <si>
    <t>965043341</t>
  </si>
  <si>
    <t>Bourání mazanin betonových s potěrem nebo teracem tl. do 100 mm, plochy přes 4 m2</t>
  </si>
  <si>
    <t>-535591908</t>
  </si>
  <si>
    <t>https://podminky.urs.cz/item/CS_URS_2025_02/965043341</t>
  </si>
  <si>
    <t>"viz. půdorys bouracích prací" 26,2*(0,004+0,058)</t>
  </si>
  <si>
    <t>Součet</t>
  </si>
  <si>
    <t>19</t>
  </si>
  <si>
    <t>965049111</t>
  </si>
  <si>
    <t>Bourání mazanin Příplatek k cenám za bourání mazanin betonových se svařovanou sítí, tl. do 100 mm</t>
  </si>
  <si>
    <t>982271182</t>
  </si>
  <si>
    <t>https://podminky.urs.cz/item/CS_URS_2025_02/965049111</t>
  </si>
  <si>
    <t>20</t>
  </si>
  <si>
    <t>968072455</t>
  </si>
  <si>
    <t>Vybourání kovových rámů oken s křídly, dveřních zárubní, vrat, stěn, ostění nebo obkladů dveřních zárubní, plochy do 2 m2</t>
  </si>
  <si>
    <t>969030787</t>
  </si>
  <si>
    <t>https://podminky.urs.cz/item/CS_URS_2025_02/968072455</t>
  </si>
  <si>
    <t>" viz. půdorys bouracích prací" 3*0,9*1,97</t>
  </si>
  <si>
    <t>965046111</t>
  </si>
  <si>
    <t>Broušení stávajících betonových podlah úběr do 3 mm</t>
  </si>
  <si>
    <t>1954087009</t>
  </si>
  <si>
    <t>https://podminky.urs.cz/item/CS_URS_2025_02/965046111</t>
  </si>
  <si>
    <t>"viz. půdorys 1.NP" 26,2</t>
  </si>
  <si>
    <t>22</t>
  </si>
  <si>
    <t>965046119</t>
  </si>
  <si>
    <t>Broušení stávajících betonových podlah Příplatek k ceně za každý další 1 mm úběru</t>
  </si>
  <si>
    <t>-827641198</t>
  </si>
  <si>
    <t>https://podminky.urs.cz/item/CS_URS_2025_02/965046119</t>
  </si>
  <si>
    <t>"viz. půdorys 1.NP" 26,2*2</t>
  </si>
  <si>
    <t>997</t>
  </si>
  <si>
    <t>Doprava suti a vybouraných hmot</t>
  </si>
  <si>
    <t>23</t>
  </si>
  <si>
    <t>997013211</t>
  </si>
  <si>
    <t>Vnitrostaveništní doprava suti a vybouraných hmot vodorovně do 50 m s naložením ručně pro budovy a haly výšky do 6 m</t>
  </si>
  <si>
    <t>t</t>
  </si>
  <si>
    <t>-624220248</t>
  </si>
  <si>
    <t>https://podminky.urs.cz/item/CS_URS_2025_02/997013211</t>
  </si>
  <si>
    <t>24</t>
  </si>
  <si>
    <t>997013501</t>
  </si>
  <si>
    <t>Odvoz suti a vybouraných hmot na skládku nebo meziskládku se složením, na vzdálenost do 1 km</t>
  </si>
  <si>
    <t>1067020674</t>
  </si>
  <si>
    <t>https://podminky.urs.cz/item/CS_URS_2025_02/997013501</t>
  </si>
  <si>
    <t>25</t>
  </si>
  <si>
    <t>997013509</t>
  </si>
  <si>
    <t>Odvoz suti a vybouraných hmot na skládku nebo meziskládku se složením, na vzdálenost Příplatek k ceně za každý další započatý 1 km přes 1 km</t>
  </si>
  <si>
    <t>1041671702</t>
  </si>
  <si>
    <t>https://podminky.urs.cz/item/CS_URS_2025_02/997013509</t>
  </si>
  <si>
    <t>"odvoz do 15 km" 14*10,294</t>
  </si>
  <si>
    <t>26</t>
  </si>
  <si>
    <t>997013871</t>
  </si>
  <si>
    <t>Poplatek za uložení stavebního odpadu na recyklační skládce (skládkovné) směsného stavebního a demoličního zatříděného do Katalogu odpadů pod kódem 17 09 04</t>
  </si>
  <si>
    <t>2069759540</t>
  </si>
  <si>
    <t>https://podminky.urs.cz/item/CS_URS_2025_02/997013871</t>
  </si>
  <si>
    <t>998</t>
  </si>
  <si>
    <t>Přesun hmot</t>
  </si>
  <si>
    <t>27</t>
  </si>
  <si>
    <t>998018001</t>
  </si>
  <si>
    <t>Přesun hmot pro budovy občanské výstavby, bydlení, výrobu a služby ruční (bez užití mechanizace) vodorovná dopravní vzdálenost do 100 m pro budovy s jakoukoliv nosnou konstrukcí výšky do 6 m</t>
  </si>
  <si>
    <t>-261125189</t>
  </si>
  <si>
    <t>https://podminky.urs.cz/item/CS_URS_2025_02/998018001</t>
  </si>
  <si>
    <t>PSV</t>
  </si>
  <si>
    <t>Práce a dodávky PSV</t>
  </si>
  <si>
    <t>713</t>
  </si>
  <si>
    <t>Izolace tepelné</t>
  </si>
  <si>
    <t>28</t>
  </si>
  <si>
    <t>713120RP2</t>
  </si>
  <si>
    <t>Odstranění tepelné izolace podlah volně kladené folie, geotextilie suchých tl do 100 mm</t>
  </si>
  <si>
    <t>VLASTNÍ</t>
  </si>
  <si>
    <t>-425516252</t>
  </si>
  <si>
    <t>"geotextilie, ochraná folie" 26,2*2*1,05</t>
  </si>
  <si>
    <t>721</t>
  </si>
  <si>
    <t>Zdravotechnika - vnitřní kanalizace</t>
  </si>
  <si>
    <t>29</t>
  </si>
  <si>
    <t>721173RP5</t>
  </si>
  <si>
    <t>Dodávka a montáž potrubí a armatur pro napojení nového výparníku mrazícího boxu na stávající vedení kanalizace</t>
  </si>
  <si>
    <t>soubor</t>
  </si>
  <si>
    <t>-937404328</t>
  </si>
  <si>
    <t>" předpokládaný rozsah prací" 2</t>
  </si>
  <si>
    <t>" vysekání rýhy ve stěně pro nové vedení kanalizace cca " 3,5 m</t>
  </si>
  <si>
    <t xml:space="preserve">" provedení potrubí kanalizace pro novou technologii včetně napojení na stávající vedení kanalizace" </t>
  </si>
  <si>
    <t>" včetně armatur a pod. délka potrubí 12,7+9,3 m"</t>
  </si>
  <si>
    <t xml:space="preserve">"zához a úprava stěn, omítky po provedené kanalizaci do původního stavu" </t>
  </si>
  <si>
    <t>30</t>
  </si>
  <si>
    <t>998721311</t>
  </si>
  <si>
    <t>Přesun hmot pro vnitřní kanalizaci stanovený procentní sazbou (%) z ceny vodorovná dopravní vzdálenost do 50 m ruční (bez užití mechanizace) v objektech výšky do 6 m</t>
  </si>
  <si>
    <t>%</t>
  </si>
  <si>
    <t>-852898141</t>
  </si>
  <si>
    <t>https://podminky.urs.cz/item/CS_URS_2025_02/998721311</t>
  </si>
  <si>
    <t>722</t>
  </si>
  <si>
    <t>Zdravotechnika - vnitřní vodovod</t>
  </si>
  <si>
    <t>31</t>
  </si>
  <si>
    <t>722173112</t>
  </si>
  <si>
    <t>Dodávka a montáž potrubí a armatur pro napojení nového výparníku mrazícího boxu na stávající vedení vodovodu</t>
  </si>
  <si>
    <t>-446710411</t>
  </si>
  <si>
    <t>https://podminky.urs.cz/item/CS_URS_2025_02/722173112</t>
  </si>
  <si>
    <t>" včetně armatur a pod. 12,7+9,3 m"</t>
  </si>
  <si>
    <t>32</t>
  </si>
  <si>
    <t>998722311</t>
  </si>
  <si>
    <t>Přesun hmot pro vnitřní vodovod stanovený procentní sazbou (%) z ceny vodorovná dopravní vzdálenost do 50 m ruční (bez užití mechanizace) v objektech výšky do 6 m</t>
  </si>
  <si>
    <t>-2086131837</t>
  </si>
  <si>
    <t>https://podminky.urs.cz/item/CS_URS_2025_02/998722311</t>
  </si>
  <si>
    <t>741</t>
  </si>
  <si>
    <t>Elektroinstalace - silnoproud</t>
  </si>
  <si>
    <t>33</t>
  </si>
  <si>
    <t>741110RP7</t>
  </si>
  <si>
    <t>Úprava silnoproudé elektroinstalace pro potřeby instalace nových mrazících boxů ( konpletní ddávka včetně montáže dle instrukcí dodavatele technologi a investora)</t>
  </si>
  <si>
    <t>-808593093</t>
  </si>
  <si>
    <t>"předpokládaný rozsah prací" 1</t>
  </si>
  <si>
    <t xml:space="preserve">"vysekání rýh, instalace EL silnoproud, zához rýh, úprava stěny, stropu" </t>
  </si>
  <si>
    <t xml:space="preserve">"úprava rozvaděče a stávající instalace, nová instalace" </t>
  </si>
  <si>
    <t>34</t>
  </si>
  <si>
    <t>998741311</t>
  </si>
  <si>
    <t>Přesun hmot pro silnoproud stanovený procentní sazbou (%) z ceny vodorovná dopravní vzdálenost do 50 m ruční (bez užití mechanizace) v objektech výšky do 6 m</t>
  </si>
  <si>
    <t>2016914968</t>
  </si>
  <si>
    <t>https://podminky.urs.cz/item/CS_URS_2025_02/998741311</t>
  </si>
  <si>
    <t>751</t>
  </si>
  <si>
    <t>Vzduchotechnika</t>
  </si>
  <si>
    <t>35</t>
  </si>
  <si>
    <t>751398054</t>
  </si>
  <si>
    <t>Montáž ostatních zařízení protidešťové žaluzie nebo žaluziové klapky na čtyřhranné potrubí, průřezu přes 0,450 do 0,600 m2</t>
  </si>
  <si>
    <t>kus</t>
  </si>
  <si>
    <t>-818663999</t>
  </si>
  <si>
    <t>https://podminky.urs.cz/item/CS_URS_2025_02/751398054</t>
  </si>
  <si>
    <t>"viz. půdorys 1.NP "</t>
  </si>
  <si>
    <t>"nové uptava pro potřeby instalace nových mrazících boxů" 1</t>
  </si>
  <si>
    <t>36</t>
  </si>
  <si>
    <t>42972RP9</t>
  </si>
  <si>
    <t xml:space="preserve">žaluzie stěnová  protidešťová s  lamelami, nerezové 800/600 mm síťka proti hmyzu, rám (systémové řešení dle  potřeb mrazících boxů)</t>
  </si>
  <si>
    <t>-174682079</t>
  </si>
  <si>
    <t xml:space="preserve">"včetně příslušnství" </t>
  </si>
  <si>
    <t>"viz. montáž " 1</t>
  </si>
  <si>
    <t>37</t>
  </si>
  <si>
    <t>751398854</t>
  </si>
  <si>
    <t>Demontáž ostatních zařízení protidešťové žaluzie nebo žaluziové klapky z čtyřhranného potrubí, průřezu přes 0,450 do 0,600 m2</t>
  </si>
  <si>
    <t>-520837439</t>
  </si>
  <si>
    <t>https://podminky.urs.cz/item/CS_URS_2025_02/751398854</t>
  </si>
  <si>
    <t>"viz. půdorys bouracích prací" 1</t>
  </si>
  <si>
    <t>38</t>
  </si>
  <si>
    <t>998751311</t>
  </si>
  <si>
    <t>Přesun hmot pro vzduchotechniku stanovený procentní sazbou (%) z ceny vodorovná dopravní vzdálenost do 50 m ruční (bez užití mechanizace) v objektech výšky do 12 m</t>
  </si>
  <si>
    <t>67318348</t>
  </si>
  <si>
    <t>https://podminky.urs.cz/item/CS_URS_2025_02/998751311</t>
  </si>
  <si>
    <t>763</t>
  </si>
  <si>
    <t>Konstrukce suché výstavby</t>
  </si>
  <si>
    <t>39</t>
  </si>
  <si>
    <t>763135811</t>
  </si>
  <si>
    <t>Demontáž podhledu sádrokartonového kazetového zavěšeného na roštu viditelném</t>
  </si>
  <si>
    <t>842260412</t>
  </si>
  <si>
    <t>https://podminky.urs.cz/item/CS_URS_2025_02/763135811</t>
  </si>
  <si>
    <t>"1.23" 3,65</t>
  </si>
  <si>
    <t>"1.24" 3,4</t>
  </si>
  <si>
    <t>766</t>
  </si>
  <si>
    <t>Konstrukce truhlářské</t>
  </si>
  <si>
    <t>40</t>
  </si>
  <si>
    <t>766663RP11</t>
  </si>
  <si>
    <t>Ochrana a uskladnění dveřních křídel pro další použití</t>
  </si>
  <si>
    <t>37743370</t>
  </si>
  <si>
    <t>"ochrana geotextilií, foliíí" 3</t>
  </si>
  <si>
    <t>41</t>
  </si>
  <si>
    <t>766691914</t>
  </si>
  <si>
    <t>Ostatní práce vyvěšení nebo zavěšení křídel dřevěných dveřních, plochy do 2 m2</t>
  </si>
  <si>
    <t>583673682</t>
  </si>
  <si>
    <t>https://podminky.urs.cz/item/CS_URS_2025_02/766691914</t>
  </si>
  <si>
    <t>"dveře budou vyvěšeny pro další použití" 3</t>
  </si>
  <si>
    <t>771</t>
  </si>
  <si>
    <t>Podlahy z dlaždic</t>
  </si>
  <si>
    <t>42</t>
  </si>
  <si>
    <t>771473810</t>
  </si>
  <si>
    <t>Demontáž soklíků z dlaždic keramických lepených rovných</t>
  </si>
  <si>
    <t>-821599187</t>
  </si>
  <si>
    <t>https://podminky.urs.cz/item/CS_URS_2025_02/771473810</t>
  </si>
  <si>
    <t>"viz. půdorys bouracích prací"</t>
  </si>
  <si>
    <t>"m.č. 1.23 a 1.24"</t>
  </si>
  <si>
    <t>2,35*2+1,45*2-0,9*3-1,45</t>
  </si>
  <si>
    <t>2,35*2+1,45*2-0,9*2</t>
  </si>
  <si>
    <t>43</t>
  </si>
  <si>
    <t>771573810</t>
  </si>
  <si>
    <t>Demontáž podlah z dlaždic keramických lepených</t>
  </si>
  <si>
    <t>398937651</t>
  </si>
  <si>
    <t>https://podminky.urs.cz/item/CS_URS_2025_02/771573810</t>
  </si>
  <si>
    <t>"m.č.1.23 a 1.24" 3,65+3,4</t>
  </si>
  <si>
    <t>776</t>
  </si>
  <si>
    <t>Podlahy povlakové</t>
  </si>
  <si>
    <t>44</t>
  </si>
  <si>
    <t>776111311</t>
  </si>
  <si>
    <t>Příprava podkladu povlakových podlah a stěn vysátí podlah</t>
  </si>
  <si>
    <t>-617121765</t>
  </si>
  <si>
    <t>https://podminky.urs.cz/item/CS_URS_2025_02/776111311</t>
  </si>
  <si>
    <t>"viz. půdorys 1.NP " 26,2</t>
  </si>
  <si>
    <t>45</t>
  </si>
  <si>
    <t>776141122</t>
  </si>
  <si>
    <t>Příprava podkladu povlakových podlah a stěn vyrovnání samonivelační stěrkou podlah pevnosti 30 MPa, tloušťky přes 3 do 5 mm</t>
  </si>
  <si>
    <t>2038763991</t>
  </si>
  <si>
    <t>https://podminky.urs.cz/item/CS_URS_2025_02/776141122</t>
  </si>
  <si>
    <t>46</t>
  </si>
  <si>
    <t>776201811</t>
  </si>
  <si>
    <t>Demontáž povlakových podlahovin lepených ručně bez podložky</t>
  </si>
  <si>
    <t>-2034689100</t>
  </si>
  <si>
    <t>https://podminky.urs.cz/item/CS_URS_2025_02/776201811</t>
  </si>
  <si>
    <t>"viz. půdorys 1.NP" 4,5*4,1</t>
  </si>
  <si>
    <t>47</t>
  </si>
  <si>
    <t>776410811</t>
  </si>
  <si>
    <t>Demontáž soklíků nebo lišt pryžových nebo plastových</t>
  </si>
  <si>
    <t>1080818525</t>
  </si>
  <si>
    <t>https://podminky.urs.cz/item/CS_URS_2025_02/776410811</t>
  </si>
  <si>
    <t>"viz. půdorys 1.NP" 4,5*2+4,1*2-0,9</t>
  </si>
  <si>
    <t>48</t>
  </si>
  <si>
    <t>998776311</t>
  </si>
  <si>
    <t>Přesun hmot pro podlahy povlakové stanovený procentní sazbou (%) z ceny vodorovná dopravní vzdálenost do 50 m ruční (bez užití mechanizace) v objektech výšky do 6 m</t>
  </si>
  <si>
    <t>-765885587</t>
  </si>
  <si>
    <t>https://podminky.urs.cz/item/CS_URS_2025_02/998776311</t>
  </si>
  <si>
    <t>783</t>
  </si>
  <si>
    <t>Dokončovací práce - nátěry</t>
  </si>
  <si>
    <t>49</t>
  </si>
  <si>
    <t>783801201</t>
  </si>
  <si>
    <t>Příprava podkladu omítek před provedením nátěru obroušení</t>
  </si>
  <si>
    <t>-1089769700</t>
  </si>
  <si>
    <t>https://podminky.urs.cz/item/CS_URS_2025_02/783801201</t>
  </si>
  <si>
    <t xml:space="preserve">"viz. výkres půdorysu + řez" </t>
  </si>
  <si>
    <t>26,7</t>
  </si>
  <si>
    <t>22,26*3,442-0,8*0,6*3-1,45*2,8+(0,8+2,4*2)*0,5+(1,45+2,8*2)*0,5</t>
  </si>
  <si>
    <t>50</t>
  </si>
  <si>
    <t>783801401</t>
  </si>
  <si>
    <t>Příprava podkladu omítek před provedením nátěru ometení</t>
  </si>
  <si>
    <t>-1255243296</t>
  </si>
  <si>
    <t>https://podminky.urs.cz/item/CS_URS_2025_02/783801401</t>
  </si>
  <si>
    <t>51</t>
  </si>
  <si>
    <t>783813131</t>
  </si>
  <si>
    <t>Penetrační nátěr omítek hladkých omítek hladkých, zrnitých tenkovrstvých nebo štukových stupně členitosti 1 a 2 syntetický</t>
  </si>
  <si>
    <t>240710751</t>
  </si>
  <si>
    <t>https://podminky.urs.cz/item/CS_URS_2025_02/783813131</t>
  </si>
  <si>
    <t>26,2</t>
  </si>
  <si>
    <t>PS - Technologie mražení</t>
  </si>
  <si>
    <t xml:space="preserve">    799 - Samostatné rozpočty prací PSV</t>
  </si>
  <si>
    <t>799</t>
  </si>
  <si>
    <t>Samostatné rozpočty prací PSV</t>
  </si>
  <si>
    <t>799-06</t>
  </si>
  <si>
    <t>Technologická vestavba - demontáž a likvidace stávajícího vybavení</t>
  </si>
  <si>
    <t>kompl</t>
  </si>
  <si>
    <t>dle specialistů</t>
  </si>
  <si>
    <t>-1604075738</t>
  </si>
  <si>
    <t>"viz dokumentace technologie, dle samostatného rozpočtu technologa" 1</t>
  </si>
  <si>
    <t>799-07</t>
  </si>
  <si>
    <t>Dodání a montáž technologie</t>
  </si>
  <si>
    <t>1675340629</t>
  </si>
  <si>
    <t>"viz dokumentace technologie, dle samostatného rozpočtu technologa"</t>
  </si>
  <si>
    <t>"Dodání a montáž technologie" 1</t>
  </si>
  <si>
    <t>799-08</t>
  </si>
  <si>
    <t>Zapůjčení mrazícího boxu</t>
  </si>
  <si>
    <t>-453769234</t>
  </si>
  <si>
    <t>"cena včetně" 1</t>
  </si>
  <si>
    <t xml:space="preserve">"Dovoz, dopravné </t>
  </si>
  <si>
    <t>"Montáž na místo vč. zajištění přístupu a příjezdu</t>
  </si>
  <si>
    <t>"Validace</t>
  </si>
  <si>
    <t>"Pronájem</t>
  </si>
  <si>
    <t>"Demontáž</t>
  </si>
  <si>
    <t>"Odvoz, dopravné</t>
  </si>
  <si>
    <t>799-10</t>
  </si>
  <si>
    <t>TK+THP+BTK kontrola zařízení pro skladování termolabilního materiálu + teplotní homogenita prosto, dle zadání zákazníka</t>
  </si>
  <si>
    <t>-1288034835</t>
  </si>
  <si>
    <t>"viz. dokumentace technologie, dle samostatného rozpočtu technologa"</t>
  </si>
  <si>
    <t>"TK+THP:BTK kontrola zařízení pro skladování termolabilního materiálu + teplotní homogenita"</t>
  </si>
  <si>
    <t>"prosto, dle zadání zákazníka" 1</t>
  </si>
  <si>
    <t>799-11</t>
  </si>
  <si>
    <t>Dodávka a montáž vyrovnávací rampy pro potřeby instalace mrazícího boxu (včetně doplňkových prací)</t>
  </si>
  <si>
    <t>238331540</t>
  </si>
  <si>
    <t xml:space="preserve">"specifikace rampy bude upřesněna dle požadavků investora a skutečného stavu na stavbě"  1</t>
  </si>
  <si>
    <t>VN a ON - Vedlejší a ostatní náklady</t>
  </si>
  <si>
    <t>OST - Ostatní náklady</t>
  </si>
  <si>
    <t>VRN - Vedlejší rozpočtové náklady</t>
  </si>
  <si>
    <t>OST</t>
  </si>
  <si>
    <t>Ostatní náklady</t>
  </si>
  <si>
    <t>R-007</t>
  </si>
  <si>
    <t>Zajištění dokumentace skutečného provedení staveb, veškeré doklady požadované investorem a TDS</t>
  </si>
  <si>
    <t>1580878621</t>
  </si>
  <si>
    <t>R-012</t>
  </si>
  <si>
    <t>Zhotovitel zajistí fotodokumentaci původního a nového stavu, fotodokumentaci průběhu a realizace stavby</t>
  </si>
  <si>
    <t>631858398</t>
  </si>
  <si>
    <t>R-015</t>
  </si>
  <si>
    <t>Celková revize elektroinstalace včetně dokladů a protokolů dle požadavku investora a TDS</t>
  </si>
  <si>
    <t>kompl.</t>
  </si>
  <si>
    <t>-1245269632</t>
  </si>
  <si>
    <t>VRN</t>
  </si>
  <si>
    <t>Vedlejší rozpočtové náklady</t>
  </si>
  <si>
    <t>023002000</t>
  </si>
  <si>
    <t xml:space="preserve">Příprava staveniště, odstranění materiálů a konstrukcí </t>
  </si>
  <si>
    <t>hod</t>
  </si>
  <si>
    <t>1024</t>
  </si>
  <si>
    <t>-1355281857</t>
  </si>
  <si>
    <t xml:space="preserve">"příprava staveniště pro provádění stavebních prací" </t>
  </si>
  <si>
    <t xml:space="preserve">"vyklizení mobilních předmětů " </t>
  </si>
  <si>
    <t>"demontáž pevně uchcených předmětů"</t>
  </si>
  <si>
    <t xml:space="preserve">"zhotovitel vyhodnotí  na základě pokynů investora a prohlídky staveniště" </t>
  </si>
  <si>
    <t xml:space="preserve">"zajištění okolí stavby proti proniku prachu, hluku, znehodnocení stávajícího vybavení -mobilní stěny, SDK provizorní příčky , ochrana podlah dveří " </t>
  </si>
  <si>
    <t xml:space="preserve">" ochrana podlah, stěn a dveří a ostatních konstrukcí" </t>
  </si>
  <si>
    <t xml:space="preserve">"předpoklad  " 2*4,0</t>
  </si>
  <si>
    <t>R-003</t>
  </si>
  <si>
    <t>Zařízení staveniště- kompletní zajištění včetně spotřeby medií</t>
  </si>
  <si>
    <t>-1165565958</t>
  </si>
  <si>
    <t>" kompletní zařízení staveniště" 1</t>
  </si>
  <si>
    <t xml:space="preserve">" stavební buňky, úprava stávajíchcí stavebních objektu určených pro zařízení staveniště" </t>
  </si>
  <si>
    <t xml:space="preserve">" pronájem ploch staveniště-pokud to bude nutné z hlediska vytvoření meziskladů materiálu" </t>
  </si>
  <si>
    <t xml:space="preserve">" připojení SLP, provizorní komunikace, skládky včetně likvidace obkladu" </t>
  </si>
  <si>
    <t xml:space="preserve">" ostatní náklady na provoz a údržbu vybavení staveniště" </t>
  </si>
  <si>
    <t xml:space="preserve">" demontáž ZS včetně úpravy plochy do původního stavu" </t>
  </si>
  <si>
    <t>R-003a</t>
  </si>
  <si>
    <t>Náklady spojené s prací za plného provozu (hluk prach, zaměstnanci)</t>
  </si>
  <si>
    <t>226328171</t>
  </si>
  <si>
    <t xml:space="preserve">"příprava staveniště před prováděním stavebních prací" </t>
  </si>
  <si>
    <t>"utěsnění otvorů, provizorní SDK příčky do pěny, ochrana stávajících konstrukcí před poškozením nebo znehodnocením prachem" 1</t>
  </si>
  <si>
    <t xml:space="preserve">"ochrana plachtami, OSB deska na podlaze a ostatní opatření nutná k tomu aby nebyl narušen plynulý chod nemocnice " </t>
  </si>
  <si>
    <t xml:space="preserve">"důrazná ochrana stávající podlahové krytiny - případné poškození bude realizováno výměnou krytiny v celém pokoji na nákldy zhotovitele" </t>
  </si>
  <si>
    <t>R-006</t>
  </si>
  <si>
    <t>Zajištění zkoušek (kanalizace, vodovod, EL, VZT)</t>
  </si>
  <si>
    <t>1915394785</t>
  </si>
  <si>
    <t>R-018</t>
  </si>
  <si>
    <t>Závěrečný úklid objektu před předáním stavby uživateli do trvalého užívání, finální úklid stavby a okolí</t>
  </si>
  <si>
    <t>-1870418194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</si>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</sst>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7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13202111" TargetMode="External" /><Relationship Id="rId2" Type="http://schemas.openxmlformats.org/officeDocument/2006/relationships/hyperlink" Target="https://podminky.urs.cz/item/CS_URS_2025_02/122211101" TargetMode="External" /><Relationship Id="rId3" Type="http://schemas.openxmlformats.org/officeDocument/2006/relationships/hyperlink" Target="https://podminky.urs.cz/item/CS_URS_2025_02/162351103" TargetMode="External" /><Relationship Id="rId4" Type="http://schemas.openxmlformats.org/officeDocument/2006/relationships/hyperlink" Target="https://podminky.urs.cz/item/CS_URS_2025_02/171251201" TargetMode="External" /><Relationship Id="rId5" Type="http://schemas.openxmlformats.org/officeDocument/2006/relationships/hyperlink" Target="https://podminky.urs.cz/item/CS_URS_2025_02/174111101" TargetMode="External" /><Relationship Id="rId6" Type="http://schemas.openxmlformats.org/officeDocument/2006/relationships/hyperlink" Target="https://podminky.urs.cz/item/CS_URS_2025_02/181411131" TargetMode="External" /><Relationship Id="rId7" Type="http://schemas.openxmlformats.org/officeDocument/2006/relationships/hyperlink" Target="https://podminky.urs.cz/item/CS_URS_2025_02/185803111" TargetMode="External" /><Relationship Id="rId8" Type="http://schemas.openxmlformats.org/officeDocument/2006/relationships/hyperlink" Target="https://podminky.urs.cz/item/CS_URS_2025_02/571908111" TargetMode="External" /><Relationship Id="rId9" Type="http://schemas.openxmlformats.org/officeDocument/2006/relationships/hyperlink" Target="https://podminky.urs.cz/item/CS_URS_2025_02/611131121" TargetMode="External" /><Relationship Id="rId10" Type="http://schemas.openxmlformats.org/officeDocument/2006/relationships/hyperlink" Target="https://podminky.urs.cz/item/CS_URS_2025_02/611321121" TargetMode="External" /><Relationship Id="rId11" Type="http://schemas.openxmlformats.org/officeDocument/2006/relationships/hyperlink" Target="https://podminky.urs.cz/item/CS_URS_2025_02/612131121" TargetMode="External" /><Relationship Id="rId12" Type="http://schemas.openxmlformats.org/officeDocument/2006/relationships/hyperlink" Target="https://podminky.urs.cz/item/CS_URS_2025_02/612321121" TargetMode="External" /><Relationship Id="rId13" Type="http://schemas.openxmlformats.org/officeDocument/2006/relationships/hyperlink" Target="https://podminky.urs.cz/item/CS_URS_2025_02/916331112" TargetMode="External" /><Relationship Id="rId14" Type="http://schemas.openxmlformats.org/officeDocument/2006/relationships/hyperlink" Target="https://podminky.urs.cz/item/CS_URS_2025_02/919726122" TargetMode="External" /><Relationship Id="rId15" Type="http://schemas.openxmlformats.org/officeDocument/2006/relationships/hyperlink" Target="https://podminky.urs.cz/item/CS_URS_2025_02/962031013" TargetMode="External" /><Relationship Id="rId16" Type="http://schemas.openxmlformats.org/officeDocument/2006/relationships/hyperlink" Target="https://podminky.urs.cz/item/CS_URS_2025_02/965043341" TargetMode="External" /><Relationship Id="rId17" Type="http://schemas.openxmlformats.org/officeDocument/2006/relationships/hyperlink" Target="https://podminky.urs.cz/item/CS_URS_2025_02/965049111" TargetMode="External" /><Relationship Id="rId18" Type="http://schemas.openxmlformats.org/officeDocument/2006/relationships/hyperlink" Target="https://podminky.urs.cz/item/CS_URS_2025_02/968072455" TargetMode="External" /><Relationship Id="rId19" Type="http://schemas.openxmlformats.org/officeDocument/2006/relationships/hyperlink" Target="https://podminky.urs.cz/item/CS_URS_2025_02/965046111" TargetMode="External" /><Relationship Id="rId20" Type="http://schemas.openxmlformats.org/officeDocument/2006/relationships/hyperlink" Target="https://podminky.urs.cz/item/CS_URS_2025_02/965046119" TargetMode="External" /><Relationship Id="rId21" Type="http://schemas.openxmlformats.org/officeDocument/2006/relationships/hyperlink" Target="https://podminky.urs.cz/item/CS_URS_2025_02/997013211" TargetMode="External" /><Relationship Id="rId22" Type="http://schemas.openxmlformats.org/officeDocument/2006/relationships/hyperlink" Target="https://podminky.urs.cz/item/CS_URS_2025_02/997013501" TargetMode="External" /><Relationship Id="rId23" Type="http://schemas.openxmlformats.org/officeDocument/2006/relationships/hyperlink" Target="https://podminky.urs.cz/item/CS_URS_2025_02/997013509" TargetMode="External" /><Relationship Id="rId24" Type="http://schemas.openxmlformats.org/officeDocument/2006/relationships/hyperlink" Target="https://podminky.urs.cz/item/CS_URS_2025_02/997013871" TargetMode="External" /><Relationship Id="rId25" Type="http://schemas.openxmlformats.org/officeDocument/2006/relationships/hyperlink" Target="https://podminky.urs.cz/item/CS_URS_2025_02/998018001" TargetMode="External" /><Relationship Id="rId26" Type="http://schemas.openxmlformats.org/officeDocument/2006/relationships/hyperlink" Target="https://podminky.urs.cz/item/CS_URS_2025_02/998721311" TargetMode="External" /><Relationship Id="rId27" Type="http://schemas.openxmlformats.org/officeDocument/2006/relationships/hyperlink" Target="https://podminky.urs.cz/item/CS_URS_2025_02/722173112" TargetMode="External" /><Relationship Id="rId28" Type="http://schemas.openxmlformats.org/officeDocument/2006/relationships/hyperlink" Target="https://podminky.urs.cz/item/CS_URS_2025_02/998722311" TargetMode="External" /><Relationship Id="rId29" Type="http://schemas.openxmlformats.org/officeDocument/2006/relationships/hyperlink" Target="https://podminky.urs.cz/item/CS_URS_2025_02/998741311" TargetMode="External" /><Relationship Id="rId30" Type="http://schemas.openxmlformats.org/officeDocument/2006/relationships/hyperlink" Target="https://podminky.urs.cz/item/CS_URS_2025_02/751398054" TargetMode="External" /><Relationship Id="rId31" Type="http://schemas.openxmlformats.org/officeDocument/2006/relationships/hyperlink" Target="https://podminky.urs.cz/item/CS_URS_2025_02/751398854" TargetMode="External" /><Relationship Id="rId32" Type="http://schemas.openxmlformats.org/officeDocument/2006/relationships/hyperlink" Target="https://podminky.urs.cz/item/CS_URS_2025_02/998751311" TargetMode="External" /><Relationship Id="rId33" Type="http://schemas.openxmlformats.org/officeDocument/2006/relationships/hyperlink" Target="https://podminky.urs.cz/item/CS_URS_2025_02/763135811" TargetMode="External" /><Relationship Id="rId34" Type="http://schemas.openxmlformats.org/officeDocument/2006/relationships/hyperlink" Target="https://podminky.urs.cz/item/CS_URS_2025_02/766691914" TargetMode="External" /><Relationship Id="rId35" Type="http://schemas.openxmlformats.org/officeDocument/2006/relationships/hyperlink" Target="https://podminky.urs.cz/item/CS_URS_2025_02/771473810" TargetMode="External" /><Relationship Id="rId36" Type="http://schemas.openxmlformats.org/officeDocument/2006/relationships/hyperlink" Target="https://podminky.urs.cz/item/CS_URS_2025_02/771573810" TargetMode="External" /><Relationship Id="rId37" Type="http://schemas.openxmlformats.org/officeDocument/2006/relationships/hyperlink" Target="https://podminky.urs.cz/item/CS_URS_2025_02/776111311" TargetMode="External" /><Relationship Id="rId38" Type="http://schemas.openxmlformats.org/officeDocument/2006/relationships/hyperlink" Target="https://podminky.urs.cz/item/CS_URS_2025_02/776141122" TargetMode="External" /><Relationship Id="rId39" Type="http://schemas.openxmlformats.org/officeDocument/2006/relationships/hyperlink" Target="https://podminky.urs.cz/item/CS_URS_2025_02/776201811" TargetMode="External" /><Relationship Id="rId40" Type="http://schemas.openxmlformats.org/officeDocument/2006/relationships/hyperlink" Target="https://podminky.urs.cz/item/CS_URS_2025_02/776410811" TargetMode="External" /><Relationship Id="rId41" Type="http://schemas.openxmlformats.org/officeDocument/2006/relationships/hyperlink" Target="https://podminky.urs.cz/item/CS_URS_2025_02/998776311" TargetMode="External" /><Relationship Id="rId42" Type="http://schemas.openxmlformats.org/officeDocument/2006/relationships/hyperlink" Target="https://podminky.urs.cz/item/CS_URS_2025_02/783801201" TargetMode="External" /><Relationship Id="rId43" Type="http://schemas.openxmlformats.org/officeDocument/2006/relationships/hyperlink" Target="https://podminky.urs.cz/item/CS_URS_2025_02/783801401" TargetMode="External" /><Relationship Id="rId44" Type="http://schemas.openxmlformats.org/officeDocument/2006/relationships/hyperlink" Target="https://podminky.urs.cz/item/CS_URS_2025_02/783813131" TargetMode="External" /><Relationship Id="rId45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35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36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37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38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39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40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41</v>
      </c>
      <c r="E29" s="49"/>
      <c r="F29" s="34" t="s">
        <v>42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43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44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45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46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47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48</v>
      </c>
      <c r="U35" s="56"/>
      <c r="V35" s="56"/>
      <c r="W35" s="56"/>
      <c r="X35" s="58" t="s">
        <v>49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50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EM2025-246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SNO pavilon C technologie mražení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Opava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19. 8. 2025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Slezská nemocnice Opava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Ateliér EMMET s.r.o.</v>
      </c>
      <c r="AN49" s="66"/>
      <c r="AO49" s="66"/>
      <c r="AP49" s="66"/>
      <c r="AQ49" s="42"/>
      <c r="AR49" s="46"/>
      <c r="AS49" s="76" t="s">
        <v>51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>Ateliér EMMET s.r.o.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52</v>
      </c>
      <c r="D52" s="89"/>
      <c r="E52" s="89"/>
      <c r="F52" s="89"/>
      <c r="G52" s="89"/>
      <c r="H52" s="90"/>
      <c r="I52" s="91" t="s">
        <v>53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54</v>
      </c>
      <c r="AH52" s="89"/>
      <c r="AI52" s="89"/>
      <c r="AJ52" s="89"/>
      <c r="AK52" s="89"/>
      <c r="AL52" s="89"/>
      <c r="AM52" s="89"/>
      <c r="AN52" s="91" t="s">
        <v>55</v>
      </c>
      <c r="AO52" s="89"/>
      <c r="AP52" s="89"/>
      <c r="AQ52" s="93" t="s">
        <v>56</v>
      </c>
      <c r="AR52" s="46"/>
      <c r="AS52" s="94" t="s">
        <v>57</v>
      </c>
      <c r="AT52" s="95" t="s">
        <v>58</v>
      </c>
      <c r="AU52" s="95" t="s">
        <v>59</v>
      </c>
      <c r="AV52" s="95" t="s">
        <v>60</v>
      </c>
      <c r="AW52" s="95" t="s">
        <v>61</v>
      </c>
      <c r="AX52" s="95" t="s">
        <v>62</v>
      </c>
      <c r="AY52" s="95" t="s">
        <v>63</v>
      </c>
      <c r="AZ52" s="95" t="s">
        <v>64</v>
      </c>
      <c r="BA52" s="95" t="s">
        <v>65</v>
      </c>
      <c r="BB52" s="95" t="s">
        <v>66</v>
      </c>
      <c r="BC52" s="95" t="s">
        <v>67</v>
      </c>
      <c r="BD52" s="96" t="s">
        <v>68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69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ROUND(SUM(AG55:AG57),2)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ROUND(SUM(AS55:AS57),2)</f>
        <v>0</v>
      </c>
      <c r="AT54" s="108">
        <f>ROUND(SUM(AV54:AW54),2)</f>
        <v>0</v>
      </c>
      <c r="AU54" s="109">
        <f>ROUND(SUM(AU55:AU57),5)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ROUND(SUM(AZ55:AZ57),2)</f>
        <v>0</v>
      </c>
      <c r="BA54" s="108">
        <f>ROUND(SUM(BA55:BA57),2)</f>
        <v>0</v>
      </c>
      <c r="BB54" s="108">
        <f>ROUND(SUM(BB55:BB57),2)</f>
        <v>0</v>
      </c>
      <c r="BC54" s="108">
        <f>ROUND(SUM(BC55:BC57),2)</f>
        <v>0</v>
      </c>
      <c r="BD54" s="110">
        <f>ROUND(SUM(BD55:BD57),2)</f>
        <v>0</v>
      </c>
      <c r="BE54" s="6"/>
      <c r="BS54" s="111" t="s">
        <v>70</v>
      </c>
      <c r="BT54" s="111" t="s">
        <v>71</v>
      </c>
      <c r="BU54" s="112" t="s">
        <v>72</v>
      </c>
      <c r="BV54" s="111" t="s">
        <v>73</v>
      </c>
      <c r="BW54" s="111" t="s">
        <v>5</v>
      </c>
      <c r="BX54" s="111" t="s">
        <v>74</v>
      </c>
      <c r="CL54" s="111" t="s">
        <v>19</v>
      </c>
    </row>
    <row r="55" s="7" customFormat="1" ht="16.5" customHeight="1">
      <c r="A55" s="113" t="s">
        <v>75</v>
      </c>
      <c r="B55" s="114"/>
      <c r="C55" s="115"/>
      <c r="D55" s="116" t="s">
        <v>76</v>
      </c>
      <c r="E55" s="116"/>
      <c r="F55" s="116"/>
      <c r="G55" s="116"/>
      <c r="H55" s="116"/>
      <c r="I55" s="117"/>
      <c r="J55" s="116" t="s">
        <v>77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'SO 01 - Technologie mraže...'!J30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78</v>
      </c>
      <c r="AR55" s="120"/>
      <c r="AS55" s="121">
        <v>0</v>
      </c>
      <c r="AT55" s="122">
        <f>ROUND(SUM(AV55:AW55),2)</f>
        <v>0</v>
      </c>
      <c r="AU55" s="123">
        <f>'SO 01 - Technologie mraže...'!P98</f>
        <v>0</v>
      </c>
      <c r="AV55" s="122">
        <f>'SO 01 - Technologie mraže...'!J33</f>
        <v>0</v>
      </c>
      <c r="AW55" s="122">
        <f>'SO 01 - Technologie mraže...'!J34</f>
        <v>0</v>
      </c>
      <c r="AX55" s="122">
        <f>'SO 01 - Technologie mraže...'!J35</f>
        <v>0</v>
      </c>
      <c r="AY55" s="122">
        <f>'SO 01 - Technologie mraže...'!J36</f>
        <v>0</v>
      </c>
      <c r="AZ55" s="122">
        <f>'SO 01 - Technologie mraže...'!F33</f>
        <v>0</v>
      </c>
      <c r="BA55" s="122">
        <f>'SO 01 - Technologie mraže...'!F34</f>
        <v>0</v>
      </c>
      <c r="BB55" s="122">
        <f>'SO 01 - Technologie mraže...'!F35</f>
        <v>0</v>
      </c>
      <c r="BC55" s="122">
        <f>'SO 01 - Technologie mraže...'!F36</f>
        <v>0</v>
      </c>
      <c r="BD55" s="124">
        <f>'SO 01 - Technologie mraže...'!F37</f>
        <v>0</v>
      </c>
      <c r="BE55" s="7"/>
      <c r="BT55" s="125" t="s">
        <v>79</v>
      </c>
      <c r="BV55" s="125" t="s">
        <v>73</v>
      </c>
      <c r="BW55" s="125" t="s">
        <v>80</v>
      </c>
      <c r="BX55" s="125" t="s">
        <v>5</v>
      </c>
      <c r="CL55" s="125" t="s">
        <v>19</v>
      </c>
      <c r="CM55" s="125" t="s">
        <v>81</v>
      </c>
    </row>
    <row r="56" s="7" customFormat="1" ht="16.5" customHeight="1">
      <c r="A56" s="113" t="s">
        <v>75</v>
      </c>
      <c r="B56" s="114"/>
      <c r="C56" s="115"/>
      <c r="D56" s="116" t="s">
        <v>82</v>
      </c>
      <c r="E56" s="116"/>
      <c r="F56" s="116"/>
      <c r="G56" s="116"/>
      <c r="H56" s="116"/>
      <c r="I56" s="117"/>
      <c r="J56" s="116" t="s">
        <v>83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'PS - Technologie mražení'!J30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78</v>
      </c>
      <c r="AR56" s="120"/>
      <c r="AS56" s="121">
        <v>0</v>
      </c>
      <c r="AT56" s="122">
        <f>ROUND(SUM(AV56:AW56),2)</f>
        <v>0</v>
      </c>
      <c r="AU56" s="123">
        <f>'PS - Technologie mražení'!P81</f>
        <v>0</v>
      </c>
      <c r="AV56" s="122">
        <f>'PS - Technologie mražení'!J33</f>
        <v>0</v>
      </c>
      <c r="AW56" s="122">
        <f>'PS - Technologie mražení'!J34</f>
        <v>0</v>
      </c>
      <c r="AX56" s="122">
        <f>'PS - Technologie mražení'!J35</f>
        <v>0</v>
      </c>
      <c r="AY56" s="122">
        <f>'PS - Technologie mražení'!J36</f>
        <v>0</v>
      </c>
      <c r="AZ56" s="122">
        <f>'PS - Technologie mražení'!F33</f>
        <v>0</v>
      </c>
      <c r="BA56" s="122">
        <f>'PS - Technologie mražení'!F34</f>
        <v>0</v>
      </c>
      <c r="BB56" s="122">
        <f>'PS - Technologie mražení'!F35</f>
        <v>0</v>
      </c>
      <c r="BC56" s="122">
        <f>'PS - Technologie mražení'!F36</f>
        <v>0</v>
      </c>
      <c r="BD56" s="124">
        <f>'PS - Technologie mražení'!F37</f>
        <v>0</v>
      </c>
      <c r="BE56" s="7"/>
      <c r="BT56" s="125" t="s">
        <v>79</v>
      </c>
      <c r="BV56" s="125" t="s">
        <v>73</v>
      </c>
      <c r="BW56" s="125" t="s">
        <v>84</v>
      </c>
      <c r="BX56" s="125" t="s">
        <v>5</v>
      </c>
      <c r="CL56" s="125" t="s">
        <v>19</v>
      </c>
      <c r="CM56" s="125" t="s">
        <v>81</v>
      </c>
    </row>
    <row r="57" s="7" customFormat="1" ht="24.75" customHeight="1">
      <c r="A57" s="113" t="s">
        <v>75</v>
      </c>
      <c r="B57" s="114"/>
      <c r="C57" s="115"/>
      <c r="D57" s="116" t="s">
        <v>85</v>
      </c>
      <c r="E57" s="116"/>
      <c r="F57" s="116"/>
      <c r="G57" s="116"/>
      <c r="H57" s="116"/>
      <c r="I57" s="117"/>
      <c r="J57" s="116" t="s">
        <v>86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'VN a ON - Vedlejší a osta...'!J30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78</v>
      </c>
      <c r="AR57" s="120"/>
      <c r="AS57" s="126">
        <v>0</v>
      </c>
      <c r="AT57" s="127">
        <f>ROUND(SUM(AV57:AW57),2)</f>
        <v>0</v>
      </c>
      <c r="AU57" s="128">
        <f>'VN a ON - Vedlejší a osta...'!P81</f>
        <v>0</v>
      </c>
      <c r="AV57" s="127">
        <f>'VN a ON - Vedlejší a osta...'!J33</f>
        <v>0</v>
      </c>
      <c r="AW57" s="127">
        <f>'VN a ON - Vedlejší a osta...'!J34</f>
        <v>0</v>
      </c>
      <c r="AX57" s="127">
        <f>'VN a ON - Vedlejší a osta...'!J35</f>
        <v>0</v>
      </c>
      <c r="AY57" s="127">
        <f>'VN a ON - Vedlejší a osta...'!J36</f>
        <v>0</v>
      </c>
      <c r="AZ57" s="127">
        <f>'VN a ON - Vedlejší a osta...'!F33</f>
        <v>0</v>
      </c>
      <c r="BA57" s="127">
        <f>'VN a ON - Vedlejší a osta...'!F34</f>
        <v>0</v>
      </c>
      <c r="BB57" s="127">
        <f>'VN a ON - Vedlejší a osta...'!F35</f>
        <v>0</v>
      </c>
      <c r="BC57" s="127">
        <f>'VN a ON - Vedlejší a osta...'!F36</f>
        <v>0</v>
      </c>
      <c r="BD57" s="129">
        <f>'VN a ON - Vedlejší a osta...'!F37</f>
        <v>0</v>
      </c>
      <c r="BE57" s="7"/>
      <c r="BT57" s="125" t="s">
        <v>79</v>
      </c>
      <c r="BV57" s="125" t="s">
        <v>73</v>
      </c>
      <c r="BW57" s="125" t="s">
        <v>87</v>
      </c>
      <c r="BX57" s="125" t="s">
        <v>5</v>
      </c>
      <c r="CL57" s="125" t="s">
        <v>19</v>
      </c>
      <c r="CM57" s="125" t="s">
        <v>81</v>
      </c>
    </row>
    <row r="58" s="2" customFormat="1" ht="30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  <row r="59" s="2" customFormat="1" ht="6.96" customHeight="1">
      <c r="A59" s="40"/>
      <c r="B59" s="61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46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</sheetData>
  <sheetProtection sheet="1" formatColumns="0" formatRows="0" objects="1" scenarios="1" spinCount="100000" saltValue="Xp72DEdAyjB0Y824Eq16dfGZDpmMmJGjaKD/erwpCTFiJRYjM8UszrNDWtlsmPVsC+XqEiZE7oWBIV70FvE10A==" hashValue="tcAQAPHqEwLBJp8d52DME0U6ssUHLBlSDgM66JPAq2OQbypAiYk0I5CnNk2rcFnDwz5gFEpo7Pbtl2i5qguutA==" algorithmName="SHA-512" password="CCF3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SO 01 - Technologie mraže...'!C2" display="/"/>
    <hyperlink ref="A56" location="'PS - Technologie mražení'!C2" display="/"/>
    <hyperlink ref="A57" location="'VN a ON - Vedlejší a osta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80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81</v>
      </c>
    </row>
    <row r="4" s="1" customFormat="1" ht="24.96" customHeight="1">
      <c r="B4" s="22"/>
      <c r="D4" s="132" t="s">
        <v>88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SNO pavilon C technologie mražení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89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90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19. 8. 2025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32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37</v>
      </c>
      <c r="E30" s="40"/>
      <c r="F30" s="40"/>
      <c r="G30" s="40"/>
      <c r="H30" s="40"/>
      <c r="I30" s="40"/>
      <c r="J30" s="146">
        <f>ROUND(J98,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39</v>
      </c>
      <c r="G32" s="40"/>
      <c r="H32" s="40"/>
      <c r="I32" s="147" t="s">
        <v>38</v>
      </c>
      <c r="J32" s="147" t="s">
        <v>40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41</v>
      </c>
      <c r="E33" s="134" t="s">
        <v>42</v>
      </c>
      <c r="F33" s="149">
        <f>ROUND((SUM(BE98:BE293)),  2)</f>
        <v>0</v>
      </c>
      <c r="G33" s="40"/>
      <c r="H33" s="40"/>
      <c r="I33" s="150">
        <v>0.20999999999999999</v>
      </c>
      <c r="J33" s="149">
        <f>ROUND(((SUM(BE98:BE293))*I33),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43</v>
      </c>
      <c r="F34" s="149">
        <f>ROUND((SUM(BF98:BF293)),  2)</f>
        <v>0</v>
      </c>
      <c r="G34" s="40"/>
      <c r="H34" s="40"/>
      <c r="I34" s="150">
        <v>0.12</v>
      </c>
      <c r="J34" s="149">
        <f>ROUND(((SUM(BF98:BF293))*I34),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44</v>
      </c>
      <c r="F35" s="149">
        <f>ROUND((SUM(BG98:BG293)),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45</v>
      </c>
      <c r="F36" s="149">
        <f>ROUND((SUM(BH98:BH293)),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46</v>
      </c>
      <c r="F37" s="149">
        <f>ROUND((SUM(BI98:BI293)),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47</v>
      </c>
      <c r="E39" s="153"/>
      <c r="F39" s="153"/>
      <c r="G39" s="154" t="s">
        <v>48</v>
      </c>
      <c r="H39" s="155" t="s">
        <v>49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SNO pavilon C technologie mražení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89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01 - Technologie mražení-stavební úpravy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Opava</v>
      </c>
      <c r="G52" s="42"/>
      <c r="H52" s="42"/>
      <c r="I52" s="34" t="s">
        <v>23</v>
      </c>
      <c r="J52" s="74" t="str">
        <f>IF(J12="","",J12)</f>
        <v>19. 8. 2025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Slezská nemocnice Opava</v>
      </c>
      <c r="G54" s="42"/>
      <c r="H54" s="42"/>
      <c r="I54" s="34" t="s">
        <v>31</v>
      </c>
      <c r="J54" s="38" t="str">
        <f>E21</f>
        <v>Ateliér EMMET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Ateliér EMMET s.r.o.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92</v>
      </c>
      <c r="D57" s="164"/>
      <c r="E57" s="164"/>
      <c r="F57" s="164"/>
      <c r="G57" s="164"/>
      <c r="H57" s="164"/>
      <c r="I57" s="164"/>
      <c r="J57" s="165" t="s">
        <v>93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69</v>
      </c>
      <c r="D59" s="42"/>
      <c r="E59" s="42"/>
      <c r="F59" s="42"/>
      <c r="G59" s="42"/>
      <c r="H59" s="42"/>
      <c r="I59" s="42"/>
      <c r="J59" s="104">
        <f>J98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94</v>
      </c>
    </row>
    <row r="60" s="9" customFormat="1" ht="24.96" customHeight="1">
      <c r="A60" s="9"/>
      <c r="B60" s="167"/>
      <c r="C60" s="168"/>
      <c r="D60" s="169" t="s">
        <v>95</v>
      </c>
      <c r="E60" s="170"/>
      <c r="F60" s="170"/>
      <c r="G60" s="170"/>
      <c r="H60" s="170"/>
      <c r="I60" s="170"/>
      <c r="J60" s="171">
        <f>J99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96</v>
      </c>
      <c r="E61" s="176"/>
      <c r="F61" s="176"/>
      <c r="G61" s="176"/>
      <c r="H61" s="176"/>
      <c r="I61" s="176"/>
      <c r="J61" s="177">
        <f>J100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97</v>
      </c>
      <c r="E62" s="176"/>
      <c r="F62" s="176"/>
      <c r="G62" s="176"/>
      <c r="H62" s="176"/>
      <c r="I62" s="176"/>
      <c r="J62" s="177">
        <f>J127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98</v>
      </c>
      <c r="E63" s="176"/>
      <c r="F63" s="176"/>
      <c r="G63" s="176"/>
      <c r="H63" s="176"/>
      <c r="I63" s="176"/>
      <c r="J63" s="177">
        <f>J131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99</v>
      </c>
      <c r="E64" s="176"/>
      <c r="F64" s="176"/>
      <c r="G64" s="176"/>
      <c r="H64" s="176"/>
      <c r="I64" s="176"/>
      <c r="J64" s="177">
        <f>J144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100</v>
      </c>
      <c r="E65" s="176"/>
      <c r="F65" s="176"/>
      <c r="G65" s="176"/>
      <c r="H65" s="176"/>
      <c r="I65" s="176"/>
      <c r="J65" s="177">
        <f>J155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101</v>
      </c>
      <c r="E66" s="176"/>
      <c r="F66" s="176"/>
      <c r="G66" s="176"/>
      <c r="H66" s="176"/>
      <c r="I66" s="176"/>
      <c r="J66" s="177">
        <f>J177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102</v>
      </c>
      <c r="E67" s="176"/>
      <c r="F67" s="176"/>
      <c r="G67" s="176"/>
      <c r="H67" s="176"/>
      <c r="I67" s="176"/>
      <c r="J67" s="177">
        <f>J187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7"/>
      <c r="C68" s="168"/>
      <c r="D68" s="169" t="s">
        <v>103</v>
      </c>
      <c r="E68" s="170"/>
      <c r="F68" s="170"/>
      <c r="G68" s="170"/>
      <c r="H68" s="170"/>
      <c r="I68" s="170"/>
      <c r="J68" s="171">
        <f>J190</f>
        <v>0</v>
      </c>
      <c r="K68" s="168"/>
      <c r="L68" s="172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73"/>
      <c r="C69" s="174"/>
      <c r="D69" s="175" t="s">
        <v>104</v>
      </c>
      <c r="E69" s="176"/>
      <c r="F69" s="176"/>
      <c r="G69" s="176"/>
      <c r="H69" s="176"/>
      <c r="I69" s="176"/>
      <c r="J69" s="177">
        <f>J191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105</v>
      </c>
      <c r="E70" s="176"/>
      <c r="F70" s="176"/>
      <c r="G70" s="176"/>
      <c r="H70" s="176"/>
      <c r="I70" s="176"/>
      <c r="J70" s="177">
        <f>J195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106</v>
      </c>
      <c r="E71" s="176"/>
      <c r="F71" s="176"/>
      <c r="G71" s="176"/>
      <c r="H71" s="176"/>
      <c r="I71" s="176"/>
      <c r="J71" s="177">
        <f>J204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3"/>
      <c r="C72" s="174"/>
      <c r="D72" s="175" t="s">
        <v>107</v>
      </c>
      <c r="E72" s="176"/>
      <c r="F72" s="176"/>
      <c r="G72" s="176"/>
      <c r="H72" s="176"/>
      <c r="I72" s="176"/>
      <c r="J72" s="177">
        <f>J214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3"/>
      <c r="C73" s="174"/>
      <c r="D73" s="175" t="s">
        <v>108</v>
      </c>
      <c r="E73" s="176"/>
      <c r="F73" s="176"/>
      <c r="G73" s="176"/>
      <c r="H73" s="176"/>
      <c r="I73" s="176"/>
      <c r="J73" s="177">
        <f>J221</f>
        <v>0</v>
      </c>
      <c r="K73" s="174"/>
      <c r="L73" s="17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3"/>
      <c r="C74" s="174"/>
      <c r="D74" s="175" t="s">
        <v>109</v>
      </c>
      <c r="E74" s="176"/>
      <c r="F74" s="176"/>
      <c r="G74" s="176"/>
      <c r="H74" s="176"/>
      <c r="I74" s="176"/>
      <c r="J74" s="177">
        <f>J234</f>
        <v>0</v>
      </c>
      <c r="K74" s="174"/>
      <c r="L74" s="17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3"/>
      <c r="C75" s="174"/>
      <c r="D75" s="175" t="s">
        <v>110</v>
      </c>
      <c r="E75" s="176"/>
      <c r="F75" s="176"/>
      <c r="G75" s="176"/>
      <c r="H75" s="176"/>
      <c r="I75" s="176"/>
      <c r="J75" s="177">
        <f>J241</f>
        <v>0</v>
      </c>
      <c r="K75" s="174"/>
      <c r="L75" s="17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3"/>
      <c r="C76" s="174"/>
      <c r="D76" s="175" t="s">
        <v>111</v>
      </c>
      <c r="E76" s="176"/>
      <c r="F76" s="176"/>
      <c r="G76" s="176"/>
      <c r="H76" s="176"/>
      <c r="I76" s="176"/>
      <c r="J76" s="177">
        <f>J247</f>
        <v>0</v>
      </c>
      <c r="K76" s="174"/>
      <c r="L76" s="178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3"/>
      <c r="C77" s="174"/>
      <c r="D77" s="175" t="s">
        <v>112</v>
      </c>
      <c r="E77" s="176"/>
      <c r="F77" s="176"/>
      <c r="G77" s="176"/>
      <c r="H77" s="176"/>
      <c r="I77" s="176"/>
      <c r="J77" s="177">
        <f>J260</f>
        <v>0</v>
      </c>
      <c r="K77" s="174"/>
      <c r="L77" s="178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3"/>
      <c r="C78" s="174"/>
      <c r="D78" s="175" t="s">
        <v>113</v>
      </c>
      <c r="E78" s="176"/>
      <c r="F78" s="176"/>
      <c r="G78" s="176"/>
      <c r="H78" s="176"/>
      <c r="I78" s="176"/>
      <c r="J78" s="177">
        <f>J275</f>
        <v>0</v>
      </c>
      <c r="K78" s="174"/>
      <c r="L78" s="178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2" customFormat="1" ht="21.84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61"/>
      <c r="C80" s="62"/>
      <c r="D80" s="62"/>
      <c r="E80" s="62"/>
      <c r="F80" s="62"/>
      <c r="G80" s="62"/>
      <c r="H80" s="62"/>
      <c r="I80" s="62"/>
      <c r="J80" s="62"/>
      <c r="K80" s="6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4" s="2" customFormat="1" ht="6.96" customHeight="1">
      <c r="A84" s="40"/>
      <c r="B84" s="63"/>
      <c r="C84" s="64"/>
      <c r="D84" s="64"/>
      <c r="E84" s="64"/>
      <c r="F84" s="64"/>
      <c r="G84" s="64"/>
      <c r="H84" s="64"/>
      <c r="I84" s="64"/>
      <c r="J84" s="64"/>
      <c r="K84" s="64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24.96" customHeight="1">
      <c r="A85" s="40"/>
      <c r="B85" s="41"/>
      <c r="C85" s="25" t="s">
        <v>114</v>
      </c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16</v>
      </c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6.5" customHeight="1">
      <c r="A88" s="40"/>
      <c r="B88" s="41"/>
      <c r="C88" s="42"/>
      <c r="D88" s="42"/>
      <c r="E88" s="162" t="str">
        <f>E7</f>
        <v>SNO pavilon C technologie mražení</v>
      </c>
      <c r="F88" s="34"/>
      <c r="G88" s="34"/>
      <c r="H88" s="34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4" t="s">
        <v>89</v>
      </c>
      <c r="D89" s="42"/>
      <c r="E89" s="42"/>
      <c r="F89" s="42"/>
      <c r="G89" s="42"/>
      <c r="H89" s="42"/>
      <c r="I89" s="42"/>
      <c r="J89" s="42"/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6.5" customHeight="1">
      <c r="A90" s="40"/>
      <c r="B90" s="41"/>
      <c r="C90" s="42"/>
      <c r="D90" s="42"/>
      <c r="E90" s="71" t="str">
        <f>E9</f>
        <v>SO 01 - Technologie mražení-stavební úpravy</v>
      </c>
      <c r="F90" s="42"/>
      <c r="G90" s="42"/>
      <c r="H90" s="42"/>
      <c r="I90" s="42"/>
      <c r="J90" s="42"/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6.96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3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2" customHeight="1">
      <c r="A92" s="40"/>
      <c r="B92" s="41"/>
      <c r="C92" s="34" t="s">
        <v>21</v>
      </c>
      <c r="D92" s="42"/>
      <c r="E92" s="42"/>
      <c r="F92" s="29" t="str">
        <f>F12</f>
        <v>Opava</v>
      </c>
      <c r="G92" s="42"/>
      <c r="H92" s="42"/>
      <c r="I92" s="34" t="s">
        <v>23</v>
      </c>
      <c r="J92" s="74" t="str">
        <f>IF(J12="","",J12)</f>
        <v>19. 8. 2025</v>
      </c>
      <c r="K92" s="42"/>
      <c r="L92" s="13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6.96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13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5.15" customHeight="1">
      <c r="A94" s="40"/>
      <c r="B94" s="41"/>
      <c r="C94" s="34" t="s">
        <v>25</v>
      </c>
      <c r="D94" s="42"/>
      <c r="E94" s="42"/>
      <c r="F94" s="29" t="str">
        <f>E15</f>
        <v>Slezská nemocnice Opava</v>
      </c>
      <c r="G94" s="42"/>
      <c r="H94" s="42"/>
      <c r="I94" s="34" t="s">
        <v>31</v>
      </c>
      <c r="J94" s="38" t="str">
        <f>E21</f>
        <v>Ateliér EMMET s.r.o.</v>
      </c>
      <c r="K94" s="42"/>
      <c r="L94" s="13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5.15" customHeight="1">
      <c r="A95" s="40"/>
      <c r="B95" s="41"/>
      <c r="C95" s="34" t="s">
        <v>29</v>
      </c>
      <c r="D95" s="42"/>
      <c r="E95" s="42"/>
      <c r="F95" s="29" t="str">
        <f>IF(E18="","",E18)</f>
        <v>Vyplň údaj</v>
      </c>
      <c r="G95" s="42"/>
      <c r="H95" s="42"/>
      <c r="I95" s="34" t="s">
        <v>34</v>
      </c>
      <c r="J95" s="38" t="str">
        <f>E24</f>
        <v>Ateliér EMMET s.r.o.</v>
      </c>
      <c r="K95" s="42"/>
      <c r="L95" s="136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10.32" customHeight="1">
      <c r="A96" s="40"/>
      <c r="B96" s="41"/>
      <c r="C96" s="42"/>
      <c r="D96" s="42"/>
      <c r="E96" s="42"/>
      <c r="F96" s="42"/>
      <c r="G96" s="42"/>
      <c r="H96" s="42"/>
      <c r="I96" s="42"/>
      <c r="J96" s="42"/>
      <c r="K96" s="42"/>
      <c r="L96" s="136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11" customFormat="1" ht="29.28" customHeight="1">
      <c r="A97" s="179"/>
      <c r="B97" s="180"/>
      <c r="C97" s="181" t="s">
        <v>115</v>
      </c>
      <c r="D97" s="182" t="s">
        <v>56</v>
      </c>
      <c r="E97" s="182" t="s">
        <v>52</v>
      </c>
      <c r="F97" s="182" t="s">
        <v>53</v>
      </c>
      <c r="G97" s="182" t="s">
        <v>116</v>
      </c>
      <c r="H97" s="182" t="s">
        <v>117</v>
      </c>
      <c r="I97" s="182" t="s">
        <v>118</v>
      </c>
      <c r="J97" s="182" t="s">
        <v>93</v>
      </c>
      <c r="K97" s="183" t="s">
        <v>119</v>
      </c>
      <c r="L97" s="184"/>
      <c r="M97" s="94" t="s">
        <v>19</v>
      </c>
      <c r="N97" s="95" t="s">
        <v>41</v>
      </c>
      <c r="O97" s="95" t="s">
        <v>120</v>
      </c>
      <c r="P97" s="95" t="s">
        <v>121</v>
      </c>
      <c r="Q97" s="95" t="s">
        <v>122</v>
      </c>
      <c r="R97" s="95" t="s">
        <v>123</v>
      </c>
      <c r="S97" s="95" t="s">
        <v>124</v>
      </c>
      <c r="T97" s="96" t="s">
        <v>125</v>
      </c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</row>
    <row r="98" s="2" customFormat="1" ht="22.8" customHeight="1">
      <c r="A98" s="40"/>
      <c r="B98" s="41"/>
      <c r="C98" s="101" t="s">
        <v>126</v>
      </c>
      <c r="D98" s="42"/>
      <c r="E98" s="42"/>
      <c r="F98" s="42"/>
      <c r="G98" s="42"/>
      <c r="H98" s="42"/>
      <c r="I98" s="42"/>
      <c r="J98" s="185">
        <f>BK98</f>
        <v>0</v>
      </c>
      <c r="K98" s="42"/>
      <c r="L98" s="46"/>
      <c r="M98" s="97"/>
      <c r="N98" s="186"/>
      <c r="O98" s="98"/>
      <c r="P98" s="187">
        <f>P99+P190</f>
        <v>0</v>
      </c>
      <c r="Q98" s="98"/>
      <c r="R98" s="187">
        <f>R99+R190</f>
        <v>3.4333942500000001</v>
      </c>
      <c r="S98" s="98"/>
      <c r="T98" s="188">
        <f>T99+T190</f>
        <v>10.293613000000001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70</v>
      </c>
      <c r="AU98" s="19" t="s">
        <v>94</v>
      </c>
      <c r="BK98" s="189">
        <f>BK99+BK190</f>
        <v>0</v>
      </c>
    </row>
    <row r="99" s="12" customFormat="1" ht="25.92" customHeight="1">
      <c r="A99" s="12"/>
      <c r="B99" s="190"/>
      <c r="C99" s="191"/>
      <c r="D99" s="192" t="s">
        <v>70</v>
      </c>
      <c r="E99" s="193" t="s">
        <v>127</v>
      </c>
      <c r="F99" s="193" t="s">
        <v>128</v>
      </c>
      <c r="G99" s="191"/>
      <c r="H99" s="191"/>
      <c r="I99" s="194"/>
      <c r="J99" s="195">
        <f>BK99</f>
        <v>0</v>
      </c>
      <c r="K99" s="191"/>
      <c r="L99" s="196"/>
      <c r="M99" s="197"/>
      <c r="N99" s="198"/>
      <c r="O99" s="198"/>
      <c r="P99" s="199">
        <f>P100+P127+P131+P144+P155+P177+P187</f>
        <v>0</v>
      </c>
      <c r="Q99" s="198"/>
      <c r="R99" s="199">
        <f>R100+R127+R131+R144+R155+R177+R187</f>
        <v>2.8552654500000001</v>
      </c>
      <c r="S99" s="198"/>
      <c r="T99" s="200">
        <f>T100+T127+T131+T144+T155+T177+T187</f>
        <v>8.9758880000000012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1" t="s">
        <v>79</v>
      </c>
      <c r="AT99" s="202" t="s">
        <v>70</v>
      </c>
      <c r="AU99" s="202" t="s">
        <v>71</v>
      </c>
      <c r="AY99" s="201" t="s">
        <v>129</v>
      </c>
      <c r="BK99" s="203">
        <f>BK100+BK127+BK131+BK144+BK155+BK177+BK187</f>
        <v>0</v>
      </c>
    </row>
    <row r="100" s="12" customFormat="1" ht="22.8" customHeight="1">
      <c r="A100" s="12"/>
      <c r="B100" s="190"/>
      <c r="C100" s="191"/>
      <c r="D100" s="192" t="s">
        <v>70</v>
      </c>
      <c r="E100" s="204" t="s">
        <v>79</v>
      </c>
      <c r="F100" s="204" t="s">
        <v>130</v>
      </c>
      <c r="G100" s="191"/>
      <c r="H100" s="191"/>
      <c r="I100" s="194"/>
      <c r="J100" s="205">
        <f>BK100</f>
        <v>0</v>
      </c>
      <c r="K100" s="191"/>
      <c r="L100" s="196"/>
      <c r="M100" s="197"/>
      <c r="N100" s="198"/>
      <c r="O100" s="198"/>
      <c r="P100" s="199">
        <f>SUM(P101:P126)</f>
        <v>0</v>
      </c>
      <c r="Q100" s="198"/>
      <c r="R100" s="199">
        <f>SUM(R101:R126)</f>
        <v>6.3999999999999997E-05</v>
      </c>
      <c r="S100" s="198"/>
      <c r="T100" s="200">
        <f>SUM(T101:T126)</f>
        <v>1.2095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1" t="s">
        <v>79</v>
      </c>
      <c r="AT100" s="202" t="s">
        <v>70</v>
      </c>
      <c r="AU100" s="202" t="s">
        <v>79</v>
      </c>
      <c r="AY100" s="201" t="s">
        <v>129</v>
      </c>
      <c r="BK100" s="203">
        <f>SUM(BK101:BK126)</f>
        <v>0</v>
      </c>
    </row>
    <row r="101" s="2" customFormat="1" ht="49.05" customHeight="1">
      <c r="A101" s="40"/>
      <c r="B101" s="41"/>
      <c r="C101" s="206" t="s">
        <v>79</v>
      </c>
      <c r="D101" s="206" t="s">
        <v>131</v>
      </c>
      <c r="E101" s="207" t="s">
        <v>132</v>
      </c>
      <c r="F101" s="208" t="s">
        <v>133</v>
      </c>
      <c r="G101" s="209" t="s">
        <v>134</v>
      </c>
      <c r="H101" s="210">
        <v>5.9000000000000004</v>
      </c>
      <c r="I101" s="211"/>
      <c r="J101" s="212">
        <f>ROUND(I101*H101,2)</f>
        <v>0</v>
      </c>
      <c r="K101" s="208" t="s">
        <v>135</v>
      </c>
      <c r="L101" s="46"/>
      <c r="M101" s="213" t="s">
        <v>19</v>
      </c>
      <c r="N101" s="214" t="s">
        <v>42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0.20499999999999999</v>
      </c>
      <c r="T101" s="216">
        <f>S101*H101</f>
        <v>1.2095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136</v>
      </c>
      <c r="AT101" s="217" t="s">
        <v>131</v>
      </c>
      <c r="AU101" s="217" t="s">
        <v>81</v>
      </c>
      <c r="AY101" s="19" t="s">
        <v>129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79</v>
      </c>
      <c r="BK101" s="218">
        <f>ROUND(I101*H101,2)</f>
        <v>0</v>
      </c>
      <c r="BL101" s="19" t="s">
        <v>136</v>
      </c>
      <c r="BM101" s="217" t="s">
        <v>137</v>
      </c>
    </row>
    <row r="102" s="2" customFormat="1">
      <c r="A102" s="40"/>
      <c r="B102" s="41"/>
      <c r="C102" s="42"/>
      <c r="D102" s="219" t="s">
        <v>138</v>
      </c>
      <c r="E102" s="42"/>
      <c r="F102" s="220" t="s">
        <v>139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138</v>
      </c>
      <c r="AU102" s="19" t="s">
        <v>81</v>
      </c>
    </row>
    <row r="103" s="13" customFormat="1">
      <c r="A103" s="13"/>
      <c r="B103" s="224"/>
      <c r="C103" s="225"/>
      <c r="D103" s="226" t="s">
        <v>140</v>
      </c>
      <c r="E103" s="227" t="s">
        <v>19</v>
      </c>
      <c r="F103" s="228" t="s">
        <v>141</v>
      </c>
      <c r="G103" s="225"/>
      <c r="H103" s="229">
        <v>5.9000000000000004</v>
      </c>
      <c r="I103" s="230"/>
      <c r="J103" s="225"/>
      <c r="K103" s="225"/>
      <c r="L103" s="231"/>
      <c r="M103" s="232"/>
      <c r="N103" s="233"/>
      <c r="O103" s="233"/>
      <c r="P103" s="233"/>
      <c r="Q103" s="233"/>
      <c r="R103" s="233"/>
      <c r="S103" s="233"/>
      <c r="T103" s="234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5" t="s">
        <v>140</v>
      </c>
      <c r="AU103" s="235" t="s">
        <v>81</v>
      </c>
      <c r="AV103" s="13" t="s">
        <v>81</v>
      </c>
      <c r="AW103" s="13" t="s">
        <v>33</v>
      </c>
      <c r="AX103" s="13" t="s">
        <v>79</v>
      </c>
      <c r="AY103" s="235" t="s">
        <v>129</v>
      </c>
    </row>
    <row r="104" s="2" customFormat="1" ht="33" customHeight="1">
      <c r="A104" s="40"/>
      <c r="B104" s="41"/>
      <c r="C104" s="206" t="s">
        <v>81</v>
      </c>
      <c r="D104" s="206" t="s">
        <v>131</v>
      </c>
      <c r="E104" s="207" t="s">
        <v>142</v>
      </c>
      <c r="F104" s="208" t="s">
        <v>143</v>
      </c>
      <c r="G104" s="209" t="s">
        <v>144</v>
      </c>
      <c r="H104" s="210">
        <v>1.5109999999999999</v>
      </c>
      <c r="I104" s="211"/>
      <c r="J104" s="212">
        <f>ROUND(I104*H104,2)</f>
        <v>0</v>
      </c>
      <c r="K104" s="208" t="s">
        <v>135</v>
      </c>
      <c r="L104" s="46"/>
      <c r="M104" s="213" t="s">
        <v>19</v>
      </c>
      <c r="N104" s="214" t="s">
        <v>42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136</v>
      </c>
      <c r="AT104" s="217" t="s">
        <v>131</v>
      </c>
      <c r="AU104" s="217" t="s">
        <v>81</v>
      </c>
      <c r="AY104" s="19" t="s">
        <v>129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79</v>
      </c>
      <c r="BK104" s="218">
        <f>ROUND(I104*H104,2)</f>
        <v>0</v>
      </c>
      <c r="BL104" s="19" t="s">
        <v>136</v>
      </c>
      <c r="BM104" s="217" t="s">
        <v>145</v>
      </c>
    </row>
    <row r="105" s="2" customFormat="1">
      <c r="A105" s="40"/>
      <c r="B105" s="41"/>
      <c r="C105" s="42"/>
      <c r="D105" s="219" t="s">
        <v>138</v>
      </c>
      <c r="E105" s="42"/>
      <c r="F105" s="220" t="s">
        <v>146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138</v>
      </c>
      <c r="AU105" s="19" t="s">
        <v>81</v>
      </c>
    </row>
    <row r="106" s="14" customFormat="1">
      <c r="A106" s="14"/>
      <c r="B106" s="236"/>
      <c r="C106" s="237"/>
      <c r="D106" s="226" t="s">
        <v>140</v>
      </c>
      <c r="E106" s="238" t="s">
        <v>19</v>
      </c>
      <c r="F106" s="239" t="s">
        <v>147</v>
      </c>
      <c r="G106" s="237"/>
      <c r="H106" s="238" t="s">
        <v>19</v>
      </c>
      <c r="I106" s="240"/>
      <c r="J106" s="237"/>
      <c r="K106" s="237"/>
      <c r="L106" s="241"/>
      <c r="M106" s="242"/>
      <c r="N106" s="243"/>
      <c r="O106" s="243"/>
      <c r="P106" s="243"/>
      <c r="Q106" s="243"/>
      <c r="R106" s="243"/>
      <c r="S106" s="243"/>
      <c r="T106" s="24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5" t="s">
        <v>140</v>
      </c>
      <c r="AU106" s="245" t="s">
        <v>81</v>
      </c>
      <c r="AV106" s="14" t="s">
        <v>79</v>
      </c>
      <c r="AW106" s="14" t="s">
        <v>33</v>
      </c>
      <c r="AX106" s="14" t="s">
        <v>71</v>
      </c>
      <c r="AY106" s="245" t="s">
        <v>129</v>
      </c>
    </row>
    <row r="107" s="13" customFormat="1">
      <c r="A107" s="13"/>
      <c r="B107" s="224"/>
      <c r="C107" s="225"/>
      <c r="D107" s="226" t="s">
        <v>140</v>
      </c>
      <c r="E107" s="227" t="s">
        <v>19</v>
      </c>
      <c r="F107" s="228" t="s">
        <v>148</v>
      </c>
      <c r="G107" s="225"/>
      <c r="H107" s="229">
        <v>1.5109999999999999</v>
      </c>
      <c r="I107" s="230"/>
      <c r="J107" s="225"/>
      <c r="K107" s="225"/>
      <c r="L107" s="231"/>
      <c r="M107" s="232"/>
      <c r="N107" s="233"/>
      <c r="O107" s="233"/>
      <c r="P107" s="233"/>
      <c r="Q107" s="233"/>
      <c r="R107" s="233"/>
      <c r="S107" s="233"/>
      <c r="T107" s="23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5" t="s">
        <v>140</v>
      </c>
      <c r="AU107" s="235" t="s">
        <v>81</v>
      </c>
      <c r="AV107" s="13" t="s">
        <v>81</v>
      </c>
      <c r="AW107" s="13" t="s">
        <v>33</v>
      </c>
      <c r="AX107" s="13" t="s">
        <v>79</v>
      </c>
      <c r="AY107" s="235" t="s">
        <v>129</v>
      </c>
    </row>
    <row r="108" s="2" customFormat="1" ht="62.7" customHeight="1">
      <c r="A108" s="40"/>
      <c r="B108" s="41"/>
      <c r="C108" s="206" t="s">
        <v>149</v>
      </c>
      <c r="D108" s="206" t="s">
        <v>131</v>
      </c>
      <c r="E108" s="207" t="s">
        <v>150</v>
      </c>
      <c r="F108" s="208" t="s">
        <v>151</v>
      </c>
      <c r="G108" s="209" t="s">
        <v>144</v>
      </c>
      <c r="H108" s="210">
        <v>1.2450000000000001</v>
      </c>
      <c r="I108" s="211"/>
      <c r="J108" s="212">
        <f>ROUND(I108*H108,2)</f>
        <v>0</v>
      </c>
      <c r="K108" s="208" t="s">
        <v>135</v>
      </c>
      <c r="L108" s="46"/>
      <c r="M108" s="213" t="s">
        <v>19</v>
      </c>
      <c r="N108" s="214" t="s">
        <v>42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136</v>
      </c>
      <c r="AT108" s="217" t="s">
        <v>131</v>
      </c>
      <c r="AU108" s="217" t="s">
        <v>81</v>
      </c>
      <c r="AY108" s="19" t="s">
        <v>129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79</v>
      </c>
      <c r="BK108" s="218">
        <f>ROUND(I108*H108,2)</f>
        <v>0</v>
      </c>
      <c r="BL108" s="19" t="s">
        <v>136</v>
      </c>
      <c r="BM108" s="217" t="s">
        <v>152</v>
      </c>
    </row>
    <row r="109" s="2" customFormat="1">
      <c r="A109" s="40"/>
      <c r="B109" s="41"/>
      <c r="C109" s="42"/>
      <c r="D109" s="219" t="s">
        <v>138</v>
      </c>
      <c r="E109" s="42"/>
      <c r="F109" s="220" t="s">
        <v>153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138</v>
      </c>
      <c r="AU109" s="19" t="s">
        <v>81</v>
      </c>
    </row>
    <row r="110" s="13" customFormat="1">
      <c r="A110" s="13"/>
      <c r="B110" s="224"/>
      <c r="C110" s="225"/>
      <c r="D110" s="226" t="s">
        <v>140</v>
      </c>
      <c r="E110" s="227" t="s">
        <v>19</v>
      </c>
      <c r="F110" s="228" t="s">
        <v>154</v>
      </c>
      <c r="G110" s="225"/>
      <c r="H110" s="229">
        <v>1.2450000000000001</v>
      </c>
      <c r="I110" s="230"/>
      <c r="J110" s="225"/>
      <c r="K110" s="225"/>
      <c r="L110" s="231"/>
      <c r="M110" s="232"/>
      <c r="N110" s="233"/>
      <c r="O110" s="233"/>
      <c r="P110" s="233"/>
      <c r="Q110" s="233"/>
      <c r="R110" s="233"/>
      <c r="S110" s="233"/>
      <c r="T110" s="234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5" t="s">
        <v>140</v>
      </c>
      <c r="AU110" s="235" t="s">
        <v>81</v>
      </c>
      <c r="AV110" s="13" t="s">
        <v>81</v>
      </c>
      <c r="AW110" s="13" t="s">
        <v>33</v>
      </c>
      <c r="AX110" s="13" t="s">
        <v>79</v>
      </c>
      <c r="AY110" s="235" t="s">
        <v>129</v>
      </c>
    </row>
    <row r="111" s="2" customFormat="1" ht="37.8" customHeight="1">
      <c r="A111" s="40"/>
      <c r="B111" s="41"/>
      <c r="C111" s="206" t="s">
        <v>136</v>
      </c>
      <c r="D111" s="206" t="s">
        <v>131</v>
      </c>
      <c r="E111" s="207" t="s">
        <v>155</v>
      </c>
      <c r="F111" s="208" t="s">
        <v>156</v>
      </c>
      <c r="G111" s="209" t="s">
        <v>144</v>
      </c>
      <c r="H111" s="210">
        <v>1.2450000000000001</v>
      </c>
      <c r="I111" s="211"/>
      <c r="J111" s="212">
        <f>ROUND(I111*H111,2)</f>
        <v>0</v>
      </c>
      <c r="K111" s="208" t="s">
        <v>135</v>
      </c>
      <c r="L111" s="46"/>
      <c r="M111" s="213" t="s">
        <v>19</v>
      </c>
      <c r="N111" s="214" t="s">
        <v>42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136</v>
      </c>
      <c r="AT111" s="217" t="s">
        <v>131</v>
      </c>
      <c r="AU111" s="217" t="s">
        <v>81</v>
      </c>
      <c r="AY111" s="19" t="s">
        <v>129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79</v>
      </c>
      <c r="BK111" s="218">
        <f>ROUND(I111*H111,2)</f>
        <v>0</v>
      </c>
      <c r="BL111" s="19" t="s">
        <v>136</v>
      </c>
      <c r="BM111" s="217" t="s">
        <v>157</v>
      </c>
    </row>
    <row r="112" s="2" customFormat="1">
      <c r="A112" s="40"/>
      <c r="B112" s="41"/>
      <c r="C112" s="42"/>
      <c r="D112" s="219" t="s">
        <v>138</v>
      </c>
      <c r="E112" s="42"/>
      <c r="F112" s="220" t="s">
        <v>158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138</v>
      </c>
      <c r="AU112" s="19" t="s">
        <v>81</v>
      </c>
    </row>
    <row r="113" s="13" customFormat="1">
      <c r="A113" s="13"/>
      <c r="B113" s="224"/>
      <c r="C113" s="225"/>
      <c r="D113" s="226" t="s">
        <v>140</v>
      </c>
      <c r="E113" s="227" t="s">
        <v>19</v>
      </c>
      <c r="F113" s="228" t="s">
        <v>159</v>
      </c>
      <c r="G113" s="225"/>
      <c r="H113" s="229">
        <v>1.2450000000000001</v>
      </c>
      <c r="I113" s="230"/>
      <c r="J113" s="225"/>
      <c r="K113" s="225"/>
      <c r="L113" s="231"/>
      <c r="M113" s="232"/>
      <c r="N113" s="233"/>
      <c r="O113" s="233"/>
      <c r="P113" s="233"/>
      <c r="Q113" s="233"/>
      <c r="R113" s="233"/>
      <c r="S113" s="233"/>
      <c r="T113" s="234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5" t="s">
        <v>140</v>
      </c>
      <c r="AU113" s="235" t="s">
        <v>81</v>
      </c>
      <c r="AV113" s="13" t="s">
        <v>81</v>
      </c>
      <c r="AW113" s="13" t="s">
        <v>33</v>
      </c>
      <c r="AX113" s="13" t="s">
        <v>79</v>
      </c>
      <c r="AY113" s="235" t="s">
        <v>129</v>
      </c>
    </row>
    <row r="114" s="2" customFormat="1" ht="44.25" customHeight="1">
      <c r="A114" s="40"/>
      <c r="B114" s="41"/>
      <c r="C114" s="206" t="s">
        <v>160</v>
      </c>
      <c r="D114" s="206" t="s">
        <v>131</v>
      </c>
      <c r="E114" s="207" t="s">
        <v>161</v>
      </c>
      <c r="F114" s="208" t="s">
        <v>162</v>
      </c>
      <c r="G114" s="209" t="s">
        <v>144</v>
      </c>
      <c r="H114" s="210">
        <v>0.26600000000000001</v>
      </c>
      <c r="I114" s="211"/>
      <c r="J114" s="212">
        <f>ROUND(I114*H114,2)</f>
        <v>0</v>
      </c>
      <c r="K114" s="208" t="s">
        <v>135</v>
      </c>
      <c r="L114" s="46"/>
      <c r="M114" s="213" t="s">
        <v>19</v>
      </c>
      <c r="N114" s="214" t="s">
        <v>42</v>
      </c>
      <c r="O114" s="86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136</v>
      </c>
      <c r="AT114" s="217" t="s">
        <v>131</v>
      </c>
      <c r="AU114" s="217" t="s">
        <v>81</v>
      </c>
      <c r="AY114" s="19" t="s">
        <v>129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79</v>
      </c>
      <c r="BK114" s="218">
        <f>ROUND(I114*H114,2)</f>
        <v>0</v>
      </c>
      <c r="BL114" s="19" t="s">
        <v>136</v>
      </c>
      <c r="BM114" s="217" t="s">
        <v>163</v>
      </c>
    </row>
    <row r="115" s="2" customFormat="1">
      <c r="A115" s="40"/>
      <c r="B115" s="41"/>
      <c r="C115" s="42"/>
      <c r="D115" s="219" t="s">
        <v>138</v>
      </c>
      <c r="E115" s="42"/>
      <c r="F115" s="220" t="s">
        <v>164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138</v>
      </c>
      <c r="AU115" s="19" t="s">
        <v>81</v>
      </c>
    </row>
    <row r="116" s="14" customFormat="1">
      <c r="A116" s="14"/>
      <c r="B116" s="236"/>
      <c r="C116" s="237"/>
      <c r="D116" s="226" t="s">
        <v>140</v>
      </c>
      <c r="E116" s="238" t="s">
        <v>19</v>
      </c>
      <c r="F116" s="239" t="s">
        <v>147</v>
      </c>
      <c r="G116" s="237"/>
      <c r="H116" s="238" t="s">
        <v>19</v>
      </c>
      <c r="I116" s="240"/>
      <c r="J116" s="237"/>
      <c r="K116" s="237"/>
      <c r="L116" s="241"/>
      <c r="M116" s="242"/>
      <c r="N116" s="243"/>
      <c r="O116" s="243"/>
      <c r="P116" s="243"/>
      <c r="Q116" s="243"/>
      <c r="R116" s="243"/>
      <c r="S116" s="243"/>
      <c r="T116" s="24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5" t="s">
        <v>140</v>
      </c>
      <c r="AU116" s="245" t="s">
        <v>81</v>
      </c>
      <c r="AV116" s="14" t="s">
        <v>79</v>
      </c>
      <c r="AW116" s="14" t="s">
        <v>33</v>
      </c>
      <c r="AX116" s="14" t="s">
        <v>71</v>
      </c>
      <c r="AY116" s="245" t="s">
        <v>129</v>
      </c>
    </row>
    <row r="117" s="13" customFormat="1">
      <c r="A117" s="13"/>
      <c r="B117" s="224"/>
      <c r="C117" s="225"/>
      <c r="D117" s="226" t="s">
        <v>140</v>
      </c>
      <c r="E117" s="227" t="s">
        <v>19</v>
      </c>
      <c r="F117" s="228" t="s">
        <v>165</v>
      </c>
      <c r="G117" s="225"/>
      <c r="H117" s="229">
        <v>0.26600000000000001</v>
      </c>
      <c r="I117" s="230"/>
      <c r="J117" s="225"/>
      <c r="K117" s="225"/>
      <c r="L117" s="231"/>
      <c r="M117" s="232"/>
      <c r="N117" s="233"/>
      <c r="O117" s="233"/>
      <c r="P117" s="233"/>
      <c r="Q117" s="233"/>
      <c r="R117" s="233"/>
      <c r="S117" s="233"/>
      <c r="T117" s="234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5" t="s">
        <v>140</v>
      </c>
      <c r="AU117" s="235" t="s">
        <v>81</v>
      </c>
      <c r="AV117" s="13" t="s">
        <v>81</v>
      </c>
      <c r="AW117" s="13" t="s">
        <v>33</v>
      </c>
      <c r="AX117" s="13" t="s">
        <v>79</v>
      </c>
      <c r="AY117" s="235" t="s">
        <v>129</v>
      </c>
    </row>
    <row r="118" s="2" customFormat="1" ht="37.8" customHeight="1">
      <c r="A118" s="40"/>
      <c r="B118" s="41"/>
      <c r="C118" s="206" t="s">
        <v>166</v>
      </c>
      <c r="D118" s="206" t="s">
        <v>131</v>
      </c>
      <c r="E118" s="207" t="s">
        <v>167</v>
      </c>
      <c r="F118" s="208" t="s">
        <v>168</v>
      </c>
      <c r="G118" s="209" t="s">
        <v>169</v>
      </c>
      <c r="H118" s="210">
        <v>3.2000000000000002</v>
      </c>
      <c r="I118" s="211"/>
      <c r="J118" s="212">
        <f>ROUND(I118*H118,2)</f>
        <v>0</v>
      </c>
      <c r="K118" s="208" t="s">
        <v>135</v>
      </c>
      <c r="L118" s="46"/>
      <c r="M118" s="213" t="s">
        <v>19</v>
      </c>
      <c r="N118" s="214" t="s">
        <v>42</v>
      </c>
      <c r="O118" s="86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136</v>
      </c>
      <c r="AT118" s="217" t="s">
        <v>131</v>
      </c>
      <c r="AU118" s="217" t="s">
        <v>81</v>
      </c>
      <c r="AY118" s="19" t="s">
        <v>129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79</v>
      </c>
      <c r="BK118" s="218">
        <f>ROUND(I118*H118,2)</f>
        <v>0</v>
      </c>
      <c r="BL118" s="19" t="s">
        <v>136</v>
      </c>
      <c r="BM118" s="217" t="s">
        <v>170</v>
      </c>
    </row>
    <row r="119" s="2" customFormat="1">
      <c r="A119" s="40"/>
      <c r="B119" s="41"/>
      <c r="C119" s="42"/>
      <c r="D119" s="219" t="s">
        <v>138</v>
      </c>
      <c r="E119" s="42"/>
      <c r="F119" s="220" t="s">
        <v>171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138</v>
      </c>
      <c r="AU119" s="19" t="s">
        <v>81</v>
      </c>
    </row>
    <row r="120" s="13" customFormat="1">
      <c r="A120" s="13"/>
      <c r="B120" s="224"/>
      <c r="C120" s="225"/>
      <c r="D120" s="226" t="s">
        <v>140</v>
      </c>
      <c r="E120" s="227" t="s">
        <v>19</v>
      </c>
      <c r="F120" s="228" t="s">
        <v>172</v>
      </c>
      <c r="G120" s="225"/>
      <c r="H120" s="229">
        <v>3.2000000000000002</v>
      </c>
      <c r="I120" s="230"/>
      <c r="J120" s="225"/>
      <c r="K120" s="225"/>
      <c r="L120" s="231"/>
      <c r="M120" s="232"/>
      <c r="N120" s="233"/>
      <c r="O120" s="233"/>
      <c r="P120" s="233"/>
      <c r="Q120" s="233"/>
      <c r="R120" s="233"/>
      <c r="S120" s="233"/>
      <c r="T120" s="234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5" t="s">
        <v>140</v>
      </c>
      <c r="AU120" s="235" t="s">
        <v>81</v>
      </c>
      <c r="AV120" s="13" t="s">
        <v>81</v>
      </c>
      <c r="AW120" s="13" t="s">
        <v>33</v>
      </c>
      <c r="AX120" s="13" t="s">
        <v>79</v>
      </c>
      <c r="AY120" s="235" t="s">
        <v>129</v>
      </c>
    </row>
    <row r="121" s="2" customFormat="1" ht="16.5" customHeight="1">
      <c r="A121" s="40"/>
      <c r="B121" s="41"/>
      <c r="C121" s="246" t="s">
        <v>173</v>
      </c>
      <c r="D121" s="246" t="s">
        <v>174</v>
      </c>
      <c r="E121" s="247" t="s">
        <v>175</v>
      </c>
      <c r="F121" s="248" t="s">
        <v>176</v>
      </c>
      <c r="G121" s="249" t="s">
        <v>177</v>
      </c>
      <c r="H121" s="250">
        <v>0.064000000000000001</v>
      </c>
      <c r="I121" s="251"/>
      <c r="J121" s="252">
        <f>ROUND(I121*H121,2)</f>
        <v>0</v>
      </c>
      <c r="K121" s="248" t="s">
        <v>135</v>
      </c>
      <c r="L121" s="253"/>
      <c r="M121" s="254" t="s">
        <v>19</v>
      </c>
      <c r="N121" s="255" t="s">
        <v>42</v>
      </c>
      <c r="O121" s="86"/>
      <c r="P121" s="215">
        <f>O121*H121</f>
        <v>0</v>
      </c>
      <c r="Q121" s="215">
        <v>0.001</v>
      </c>
      <c r="R121" s="215">
        <f>Q121*H121</f>
        <v>6.3999999999999997E-05</v>
      </c>
      <c r="S121" s="215">
        <v>0</v>
      </c>
      <c r="T121" s="216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7" t="s">
        <v>178</v>
      </c>
      <c r="AT121" s="217" t="s">
        <v>174</v>
      </c>
      <c r="AU121" s="217" t="s">
        <v>81</v>
      </c>
      <c r="AY121" s="19" t="s">
        <v>129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9" t="s">
        <v>79</v>
      </c>
      <c r="BK121" s="218">
        <f>ROUND(I121*H121,2)</f>
        <v>0</v>
      </c>
      <c r="BL121" s="19" t="s">
        <v>136</v>
      </c>
      <c r="BM121" s="217" t="s">
        <v>179</v>
      </c>
    </row>
    <row r="122" s="13" customFormat="1">
      <c r="A122" s="13"/>
      <c r="B122" s="224"/>
      <c r="C122" s="225"/>
      <c r="D122" s="226" t="s">
        <v>140</v>
      </c>
      <c r="E122" s="227" t="s">
        <v>19</v>
      </c>
      <c r="F122" s="228" t="s">
        <v>180</v>
      </c>
      <c r="G122" s="225"/>
      <c r="H122" s="229">
        <v>3.2000000000000002</v>
      </c>
      <c r="I122" s="230"/>
      <c r="J122" s="225"/>
      <c r="K122" s="225"/>
      <c r="L122" s="231"/>
      <c r="M122" s="232"/>
      <c r="N122" s="233"/>
      <c r="O122" s="233"/>
      <c r="P122" s="233"/>
      <c r="Q122" s="233"/>
      <c r="R122" s="233"/>
      <c r="S122" s="233"/>
      <c r="T122" s="234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5" t="s">
        <v>140</v>
      </c>
      <c r="AU122" s="235" t="s">
        <v>81</v>
      </c>
      <c r="AV122" s="13" t="s">
        <v>81</v>
      </c>
      <c r="AW122" s="13" t="s">
        <v>33</v>
      </c>
      <c r="AX122" s="13" t="s">
        <v>79</v>
      </c>
      <c r="AY122" s="235" t="s">
        <v>129</v>
      </c>
    </row>
    <row r="123" s="13" customFormat="1">
      <c r="A123" s="13"/>
      <c r="B123" s="224"/>
      <c r="C123" s="225"/>
      <c r="D123" s="226" t="s">
        <v>140</v>
      </c>
      <c r="E123" s="225"/>
      <c r="F123" s="228" t="s">
        <v>181</v>
      </c>
      <c r="G123" s="225"/>
      <c r="H123" s="229">
        <v>0.064000000000000001</v>
      </c>
      <c r="I123" s="230"/>
      <c r="J123" s="225"/>
      <c r="K123" s="225"/>
      <c r="L123" s="231"/>
      <c r="M123" s="232"/>
      <c r="N123" s="233"/>
      <c r="O123" s="233"/>
      <c r="P123" s="233"/>
      <c r="Q123" s="233"/>
      <c r="R123" s="233"/>
      <c r="S123" s="233"/>
      <c r="T123" s="234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5" t="s">
        <v>140</v>
      </c>
      <c r="AU123" s="235" t="s">
        <v>81</v>
      </c>
      <c r="AV123" s="13" t="s">
        <v>81</v>
      </c>
      <c r="AW123" s="13" t="s">
        <v>4</v>
      </c>
      <c r="AX123" s="13" t="s">
        <v>79</v>
      </c>
      <c r="AY123" s="235" t="s">
        <v>129</v>
      </c>
    </row>
    <row r="124" s="2" customFormat="1" ht="24.15" customHeight="1">
      <c r="A124" s="40"/>
      <c r="B124" s="41"/>
      <c r="C124" s="206" t="s">
        <v>178</v>
      </c>
      <c r="D124" s="206" t="s">
        <v>131</v>
      </c>
      <c r="E124" s="207" t="s">
        <v>182</v>
      </c>
      <c r="F124" s="208" t="s">
        <v>183</v>
      </c>
      <c r="G124" s="209" t="s">
        <v>169</v>
      </c>
      <c r="H124" s="210">
        <v>3.2000000000000002</v>
      </c>
      <c r="I124" s="211"/>
      <c r="J124" s="212">
        <f>ROUND(I124*H124,2)</f>
        <v>0</v>
      </c>
      <c r="K124" s="208" t="s">
        <v>135</v>
      </c>
      <c r="L124" s="46"/>
      <c r="M124" s="213" t="s">
        <v>19</v>
      </c>
      <c r="N124" s="214" t="s">
        <v>42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136</v>
      </c>
      <c r="AT124" s="217" t="s">
        <v>131</v>
      </c>
      <c r="AU124" s="217" t="s">
        <v>81</v>
      </c>
      <c r="AY124" s="19" t="s">
        <v>129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79</v>
      </c>
      <c r="BK124" s="218">
        <f>ROUND(I124*H124,2)</f>
        <v>0</v>
      </c>
      <c r="BL124" s="19" t="s">
        <v>136</v>
      </c>
      <c r="BM124" s="217" t="s">
        <v>184</v>
      </c>
    </row>
    <row r="125" s="2" customFormat="1">
      <c r="A125" s="40"/>
      <c r="B125" s="41"/>
      <c r="C125" s="42"/>
      <c r="D125" s="219" t="s">
        <v>138</v>
      </c>
      <c r="E125" s="42"/>
      <c r="F125" s="220" t="s">
        <v>185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138</v>
      </c>
      <c r="AU125" s="19" t="s">
        <v>81</v>
      </c>
    </row>
    <row r="126" s="13" customFormat="1">
      <c r="A126" s="13"/>
      <c r="B126" s="224"/>
      <c r="C126" s="225"/>
      <c r="D126" s="226" t="s">
        <v>140</v>
      </c>
      <c r="E126" s="227" t="s">
        <v>19</v>
      </c>
      <c r="F126" s="228" t="s">
        <v>172</v>
      </c>
      <c r="G126" s="225"/>
      <c r="H126" s="229">
        <v>3.2000000000000002</v>
      </c>
      <c r="I126" s="230"/>
      <c r="J126" s="225"/>
      <c r="K126" s="225"/>
      <c r="L126" s="231"/>
      <c r="M126" s="232"/>
      <c r="N126" s="233"/>
      <c r="O126" s="233"/>
      <c r="P126" s="233"/>
      <c r="Q126" s="233"/>
      <c r="R126" s="233"/>
      <c r="S126" s="233"/>
      <c r="T126" s="23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5" t="s">
        <v>140</v>
      </c>
      <c r="AU126" s="235" t="s">
        <v>81</v>
      </c>
      <c r="AV126" s="13" t="s">
        <v>81</v>
      </c>
      <c r="AW126" s="13" t="s">
        <v>33</v>
      </c>
      <c r="AX126" s="13" t="s">
        <v>79</v>
      </c>
      <c r="AY126" s="235" t="s">
        <v>129</v>
      </c>
    </row>
    <row r="127" s="12" customFormat="1" ht="22.8" customHeight="1">
      <c r="A127" s="12"/>
      <c r="B127" s="190"/>
      <c r="C127" s="191"/>
      <c r="D127" s="192" t="s">
        <v>70</v>
      </c>
      <c r="E127" s="204" t="s">
        <v>160</v>
      </c>
      <c r="F127" s="204" t="s">
        <v>186</v>
      </c>
      <c r="G127" s="191"/>
      <c r="H127" s="191"/>
      <c r="I127" s="194"/>
      <c r="J127" s="205">
        <f>BK127</f>
        <v>0</v>
      </c>
      <c r="K127" s="191"/>
      <c r="L127" s="196"/>
      <c r="M127" s="197"/>
      <c r="N127" s="198"/>
      <c r="O127" s="198"/>
      <c r="P127" s="199">
        <f>SUM(P128:P130)</f>
        <v>0</v>
      </c>
      <c r="Q127" s="198"/>
      <c r="R127" s="199">
        <f>SUM(R128:R130)</f>
        <v>1.9992000000000001</v>
      </c>
      <c r="S127" s="198"/>
      <c r="T127" s="200">
        <f>SUM(T128:T130)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1" t="s">
        <v>79</v>
      </c>
      <c r="AT127" s="202" t="s">
        <v>70</v>
      </c>
      <c r="AU127" s="202" t="s">
        <v>79</v>
      </c>
      <c r="AY127" s="201" t="s">
        <v>129</v>
      </c>
      <c r="BK127" s="203">
        <f>SUM(BK128:BK130)</f>
        <v>0</v>
      </c>
    </row>
    <row r="128" s="2" customFormat="1" ht="24.15" customHeight="1">
      <c r="A128" s="40"/>
      <c r="B128" s="41"/>
      <c r="C128" s="206" t="s">
        <v>187</v>
      </c>
      <c r="D128" s="206" t="s">
        <v>131</v>
      </c>
      <c r="E128" s="207" t="s">
        <v>188</v>
      </c>
      <c r="F128" s="208" t="s">
        <v>189</v>
      </c>
      <c r="G128" s="209" t="s">
        <v>169</v>
      </c>
      <c r="H128" s="210">
        <v>4.9000000000000004</v>
      </c>
      <c r="I128" s="211"/>
      <c r="J128" s="212">
        <f>ROUND(I128*H128,2)</f>
        <v>0</v>
      </c>
      <c r="K128" s="208" t="s">
        <v>135</v>
      </c>
      <c r="L128" s="46"/>
      <c r="M128" s="213" t="s">
        <v>19</v>
      </c>
      <c r="N128" s="214" t="s">
        <v>42</v>
      </c>
      <c r="O128" s="86"/>
      <c r="P128" s="215">
        <f>O128*H128</f>
        <v>0</v>
      </c>
      <c r="Q128" s="215">
        <v>0.40799999999999997</v>
      </c>
      <c r="R128" s="215">
        <f>Q128*H128</f>
        <v>1.9992000000000001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136</v>
      </c>
      <c r="AT128" s="217" t="s">
        <v>131</v>
      </c>
      <c r="AU128" s="217" t="s">
        <v>81</v>
      </c>
      <c r="AY128" s="19" t="s">
        <v>129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79</v>
      </c>
      <c r="BK128" s="218">
        <f>ROUND(I128*H128,2)</f>
        <v>0</v>
      </c>
      <c r="BL128" s="19" t="s">
        <v>136</v>
      </c>
      <c r="BM128" s="217" t="s">
        <v>190</v>
      </c>
    </row>
    <row r="129" s="2" customFormat="1">
      <c r="A129" s="40"/>
      <c r="B129" s="41"/>
      <c r="C129" s="42"/>
      <c r="D129" s="219" t="s">
        <v>138</v>
      </c>
      <c r="E129" s="42"/>
      <c r="F129" s="220" t="s">
        <v>191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138</v>
      </c>
      <c r="AU129" s="19" t="s">
        <v>81</v>
      </c>
    </row>
    <row r="130" s="13" customFormat="1">
      <c r="A130" s="13"/>
      <c r="B130" s="224"/>
      <c r="C130" s="225"/>
      <c r="D130" s="226" t="s">
        <v>140</v>
      </c>
      <c r="E130" s="227" t="s">
        <v>19</v>
      </c>
      <c r="F130" s="228" t="s">
        <v>192</v>
      </c>
      <c r="G130" s="225"/>
      <c r="H130" s="229">
        <v>4.9000000000000004</v>
      </c>
      <c r="I130" s="230"/>
      <c r="J130" s="225"/>
      <c r="K130" s="225"/>
      <c r="L130" s="231"/>
      <c r="M130" s="232"/>
      <c r="N130" s="233"/>
      <c r="O130" s="233"/>
      <c r="P130" s="233"/>
      <c r="Q130" s="233"/>
      <c r="R130" s="233"/>
      <c r="S130" s="233"/>
      <c r="T130" s="23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5" t="s">
        <v>140</v>
      </c>
      <c r="AU130" s="235" t="s">
        <v>81</v>
      </c>
      <c r="AV130" s="13" t="s">
        <v>81</v>
      </c>
      <c r="AW130" s="13" t="s">
        <v>33</v>
      </c>
      <c r="AX130" s="13" t="s">
        <v>79</v>
      </c>
      <c r="AY130" s="235" t="s">
        <v>129</v>
      </c>
    </row>
    <row r="131" s="12" customFormat="1" ht="22.8" customHeight="1">
      <c r="A131" s="12"/>
      <c r="B131" s="190"/>
      <c r="C131" s="191"/>
      <c r="D131" s="192" t="s">
        <v>70</v>
      </c>
      <c r="E131" s="204" t="s">
        <v>193</v>
      </c>
      <c r="F131" s="204" t="s">
        <v>194</v>
      </c>
      <c r="G131" s="191"/>
      <c r="H131" s="191"/>
      <c r="I131" s="194"/>
      <c r="J131" s="205">
        <f>BK131</f>
        <v>0</v>
      </c>
      <c r="K131" s="191"/>
      <c r="L131" s="196"/>
      <c r="M131" s="197"/>
      <c r="N131" s="198"/>
      <c r="O131" s="198"/>
      <c r="P131" s="199">
        <f>SUM(P132:P143)</f>
        <v>0</v>
      </c>
      <c r="Q131" s="198"/>
      <c r="R131" s="199">
        <f>SUM(R132:R143)</f>
        <v>0.077986800000000009</v>
      </c>
      <c r="S131" s="198"/>
      <c r="T131" s="200">
        <f>SUM(T132:T143)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01" t="s">
        <v>79</v>
      </c>
      <c r="AT131" s="202" t="s">
        <v>70</v>
      </c>
      <c r="AU131" s="202" t="s">
        <v>79</v>
      </c>
      <c r="AY131" s="201" t="s">
        <v>129</v>
      </c>
      <c r="BK131" s="203">
        <f>SUM(BK132:BK143)</f>
        <v>0</v>
      </c>
    </row>
    <row r="132" s="2" customFormat="1" ht="24.15" customHeight="1">
      <c r="A132" s="40"/>
      <c r="B132" s="41"/>
      <c r="C132" s="206" t="s">
        <v>195</v>
      </c>
      <c r="D132" s="206" t="s">
        <v>131</v>
      </c>
      <c r="E132" s="207" t="s">
        <v>196</v>
      </c>
      <c r="F132" s="208" t="s">
        <v>197</v>
      </c>
      <c r="G132" s="209" t="s">
        <v>169</v>
      </c>
      <c r="H132" s="210">
        <v>1.48</v>
      </c>
      <c r="I132" s="211"/>
      <c r="J132" s="212">
        <f>ROUND(I132*H132,2)</f>
        <v>0</v>
      </c>
      <c r="K132" s="208" t="s">
        <v>135</v>
      </c>
      <c r="L132" s="46"/>
      <c r="M132" s="213" t="s">
        <v>19</v>
      </c>
      <c r="N132" s="214" t="s">
        <v>42</v>
      </c>
      <c r="O132" s="86"/>
      <c r="P132" s="215">
        <f>O132*H132</f>
        <v>0</v>
      </c>
      <c r="Q132" s="215">
        <v>0.00025999999999999998</v>
      </c>
      <c r="R132" s="215">
        <f>Q132*H132</f>
        <v>0.00038479999999999997</v>
      </c>
      <c r="S132" s="215">
        <v>0</v>
      </c>
      <c r="T132" s="21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136</v>
      </c>
      <c r="AT132" s="217" t="s">
        <v>131</v>
      </c>
      <c r="AU132" s="217" t="s">
        <v>81</v>
      </c>
      <c r="AY132" s="19" t="s">
        <v>129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79</v>
      </c>
      <c r="BK132" s="218">
        <f>ROUND(I132*H132,2)</f>
        <v>0</v>
      </c>
      <c r="BL132" s="19" t="s">
        <v>136</v>
      </c>
      <c r="BM132" s="217" t="s">
        <v>198</v>
      </c>
    </row>
    <row r="133" s="2" customFormat="1">
      <c r="A133" s="40"/>
      <c r="B133" s="41"/>
      <c r="C133" s="42"/>
      <c r="D133" s="219" t="s">
        <v>138</v>
      </c>
      <c r="E133" s="42"/>
      <c r="F133" s="220" t="s">
        <v>199</v>
      </c>
      <c r="G133" s="42"/>
      <c r="H133" s="42"/>
      <c r="I133" s="221"/>
      <c r="J133" s="42"/>
      <c r="K133" s="42"/>
      <c r="L133" s="46"/>
      <c r="M133" s="222"/>
      <c r="N133" s="223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138</v>
      </c>
      <c r="AU133" s="19" t="s">
        <v>81</v>
      </c>
    </row>
    <row r="134" s="13" customFormat="1">
      <c r="A134" s="13"/>
      <c r="B134" s="224"/>
      <c r="C134" s="225"/>
      <c r="D134" s="226" t="s">
        <v>140</v>
      </c>
      <c r="E134" s="227" t="s">
        <v>19</v>
      </c>
      <c r="F134" s="228" t="s">
        <v>200</v>
      </c>
      <c r="G134" s="225"/>
      <c r="H134" s="229">
        <v>1.48</v>
      </c>
      <c r="I134" s="230"/>
      <c r="J134" s="225"/>
      <c r="K134" s="225"/>
      <c r="L134" s="231"/>
      <c r="M134" s="232"/>
      <c r="N134" s="233"/>
      <c r="O134" s="233"/>
      <c r="P134" s="233"/>
      <c r="Q134" s="233"/>
      <c r="R134" s="233"/>
      <c r="S134" s="233"/>
      <c r="T134" s="23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5" t="s">
        <v>140</v>
      </c>
      <c r="AU134" s="235" t="s">
        <v>81</v>
      </c>
      <c r="AV134" s="13" t="s">
        <v>81</v>
      </c>
      <c r="AW134" s="13" t="s">
        <v>33</v>
      </c>
      <c r="AX134" s="13" t="s">
        <v>79</v>
      </c>
      <c r="AY134" s="235" t="s">
        <v>129</v>
      </c>
    </row>
    <row r="135" s="2" customFormat="1" ht="37.8" customHeight="1">
      <c r="A135" s="40"/>
      <c r="B135" s="41"/>
      <c r="C135" s="206" t="s">
        <v>201</v>
      </c>
      <c r="D135" s="206" t="s">
        <v>131</v>
      </c>
      <c r="E135" s="207" t="s">
        <v>202</v>
      </c>
      <c r="F135" s="208" t="s">
        <v>203</v>
      </c>
      <c r="G135" s="209" t="s">
        <v>169</v>
      </c>
      <c r="H135" s="210">
        <v>1.48</v>
      </c>
      <c r="I135" s="211"/>
      <c r="J135" s="212">
        <f>ROUND(I135*H135,2)</f>
        <v>0</v>
      </c>
      <c r="K135" s="208" t="s">
        <v>135</v>
      </c>
      <c r="L135" s="46"/>
      <c r="M135" s="213" t="s">
        <v>19</v>
      </c>
      <c r="N135" s="214" t="s">
        <v>42</v>
      </c>
      <c r="O135" s="86"/>
      <c r="P135" s="215">
        <f>O135*H135</f>
        <v>0</v>
      </c>
      <c r="Q135" s="215">
        <v>0.015400000000000001</v>
      </c>
      <c r="R135" s="215">
        <f>Q135*H135</f>
        <v>0.022792</v>
      </c>
      <c r="S135" s="215">
        <v>0</v>
      </c>
      <c r="T135" s="216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7" t="s">
        <v>136</v>
      </c>
      <c r="AT135" s="217" t="s">
        <v>131</v>
      </c>
      <c r="AU135" s="217" t="s">
        <v>81</v>
      </c>
      <c r="AY135" s="19" t="s">
        <v>129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9" t="s">
        <v>79</v>
      </c>
      <c r="BK135" s="218">
        <f>ROUND(I135*H135,2)</f>
        <v>0</v>
      </c>
      <c r="BL135" s="19" t="s">
        <v>136</v>
      </c>
      <c r="BM135" s="217" t="s">
        <v>204</v>
      </c>
    </row>
    <row r="136" s="2" customFormat="1">
      <c r="A136" s="40"/>
      <c r="B136" s="41"/>
      <c r="C136" s="42"/>
      <c r="D136" s="219" t="s">
        <v>138</v>
      </c>
      <c r="E136" s="42"/>
      <c r="F136" s="220" t="s">
        <v>205</v>
      </c>
      <c r="G136" s="42"/>
      <c r="H136" s="42"/>
      <c r="I136" s="221"/>
      <c r="J136" s="42"/>
      <c r="K136" s="42"/>
      <c r="L136" s="46"/>
      <c r="M136" s="222"/>
      <c r="N136" s="223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138</v>
      </c>
      <c r="AU136" s="19" t="s">
        <v>81</v>
      </c>
    </row>
    <row r="137" s="13" customFormat="1">
      <c r="A137" s="13"/>
      <c r="B137" s="224"/>
      <c r="C137" s="225"/>
      <c r="D137" s="226" t="s">
        <v>140</v>
      </c>
      <c r="E137" s="227" t="s">
        <v>19</v>
      </c>
      <c r="F137" s="228" t="s">
        <v>200</v>
      </c>
      <c r="G137" s="225"/>
      <c r="H137" s="229">
        <v>1.48</v>
      </c>
      <c r="I137" s="230"/>
      <c r="J137" s="225"/>
      <c r="K137" s="225"/>
      <c r="L137" s="231"/>
      <c r="M137" s="232"/>
      <c r="N137" s="233"/>
      <c r="O137" s="233"/>
      <c r="P137" s="233"/>
      <c r="Q137" s="233"/>
      <c r="R137" s="233"/>
      <c r="S137" s="233"/>
      <c r="T137" s="23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5" t="s">
        <v>140</v>
      </c>
      <c r="AU137" s="235" t="s">
        <v>81</v>
      </c>
      <c r="AV137" s="13" t="s">
        <v>81</v>
      </c>
      <c r="AW137" s="13" t="s">
        <v>33</v>
      </c>
      <c r="AX137" s="13" t="s">
        <v>79</v>
      </c>
      <c r="AY137" s="235" t="s">
        <v>129</v>
      </c>
    </row>
    <row r="138" s="2" customFormat="1" ht="24.15" customHeight="1">
      <c r="A138" s="40"/>
      <c r="B138" s="41"/>
      <c r="C138" s="206" t="s">
        <v>8</v>
      </c>
      <c r="D138" s="206" t="s">
        <v>131</v>
      </c>
      <c r="E138" s="207" t="s">
        <v>206</v>
      </c>
      <c r="F138" s="208" t="s">
        <v>207</v>
      </c>
      <c r="G138" s="209" t="s">
        <v>169</v>
      </c>
      <c r="H138" s="210">
        <v>3.5</v>
      </c>
      <c r="I138" s="211"/>
      <c r="J138" s="212">
        <f>ROUND(I138*H138,2)</f>
        <v>0</v>
      </c>
      <c r="K138" s="208" t="s">
        <v>135</v>
      </c>
      <c r="L138" s="46"/>
      <c r="M138" s="213" t="s">
        <v>19</v>
      </c>
      <c r="N138" s="214" t="s">
        <v>42</v>
      </c>
      <c r="O138" s="86"/>
      <c r="P138" s="215">
        <f>O138*H138</f>
        <v>0</v>
      </c>
      <c r="Q138" s="215">
        <v>0.00025999999999999998</v>
      </c>
      <c r="R138" s="215">
        <f>Q138*H138</f>
        <v>0.00090999999999999989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136</v>
      </c>
      <c r="AT138" s="217" t="s">
        <v>131</v>
      </c>
      <c r="AU138" s="217" t="s">
        <v>81</v>
      </c>
      <c r="AY138" s="19" t="s">
        <v>129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79</v>
      </c>
      <c r="BK138" s="218">
        <f>ROUND(I138*H138,2)</f>
        <v>0</v>
      </c>
      <c r="BL138" s="19" t="s">
        <v>136</v>
      </c>
      <c r="BM138" s="217" t="s">
        <v>208</v>
      </c>
    </row>
    <row r="139" s="2" customFormat="1">
      <c r="A139" s="40"/>
      <c r="B139" s="41"/>
      <c r="C139" s="42"/>
      <c r="D139" s="219" t="s">
        <v>138</v>
      </c>
      <c r="E139" s="42"/>
      <c r="F139" s="220" t="s">
        <v>209</v>
      </c>
      <c r="G139" s="42"/>
      <c r="H139" s="42"/>
      <c r="I139" s="221"/>
      <c r="J139" s="42"/>
      <c r="K139" s="42"/>
      <c r="L139" s="46"/>
      <c r="M139" s="222"/>
      <c r="N139" s="223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138</v>
      </c>
      <c r="AU139" s="19" t="s">
        <v>81</v>
      </c>
    </row>
    <row r="140" s="13" customFormat="1">
      <c r="A140" s="13"/>
      <c r="B140" s="224"/>
      <c r="C140" s="225"/>
      <c r="D140" s="226" t="s">
        <v>140</v>
      </c>
      <c r="E140" s="227" t="s">
        <v>19</v>
      </c>
      <c r="F140" s="228" t="s">
        <v>210</v>
      </c>
      <c r="G140" s="225"/>
      <c r="H140" s="229">
        <v>3.5</v>
      </c>
      <c r="I140" s="230"/>
      <c r="J140" s="225"/>
      <c r="K140" s="225"/>
      <c r="L140" s="231"/>
      <c r="M140" s="232"/>
      <c r="N140" s="233"/>
      <c r="O140" s="233"/>
      <c r="P140" s="233"/>
      <c r="Q140" s="233"/>
      <c r="R140" s="233"/>
      <c r="S140" s="233"/>
      <c r="T140" s="23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5" t="s">
        <v>140</v>
      </c>
      <c r="AU140" s="235" t="s">
        <v>81</v>
      </c>
      <c r="AV140" s="13" t="s">
        <v>81</v>
      </c>
      <c r="AW140" s="13" t="s">
        <v>33</v>
      </c>
      <c r="AX140" s="13" t="s">
        <v>79</v>
      </c>
      <c r="AY140" s="235" t="s">
        <v>129</v>
      </c>
    </row>
    <row r="141" s="2" customFormat="1" ht="37.8" customHeight="1">
      <c r="A141" s="40"/>
      <c r="B141" s="41"/>
      <c r="C141" s="206" t="s">
        <v>211</v>
      </c>
      <c r="D141" s="206" t="s">
        <v>131</v>
      </c>
      <c r="E141" s="207" t="s">
        <v>212</v>
      </c>
      <c r="F141" s="208" t="s">
        <v>213</v>
      </c>
      <c r="G141" s="209" t="s">
        <v>169</v>
      </c>
      <c r="H141" s="210">
        <v>3.5</v>
      </c>
      <c r="I141" s="211"/>
      <c r="J141" s="212">
        <f>ROUND(I141*H141,2)</f>
        <v>0</v>
      </c>
      <c r="K141" s="208" t="s">
        <v>135</v>
      </c>
      <c r="L141" s="46"/>
      <c r="M141" s="213" t="s">
        <v>19</v>
      </c>
      <c r="N141" s="214" t="s">
        <v>42</v>
      </c>
      <c r="O141" s="86"/>
      <c r="P141" s="215">
        <f>O141*H141</f>
        <v>0</v>
      </c>
      <c r="Q141" s="215">
        <v>0.015400000000000001</v>
      </c>
      <c r="R141" s="215">
        <f>Q141*H141</f>
        <v>0.053900000000000003</v>
      </c>
      <c r="S141" s="215">
        <v>0</v>
      </c>
      <c r="T141" s="216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7" t="s">
        <v>136</v>
      </c>
      <c r="AT141" s="217" t="s">
        <v>131</v>
      </c>
      <c r="AU141" s="217" t="s">
        <v>81</v>
      </c>
      <c r="AY141" s="19" t="s">
        <v>129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9" t="s">
        <v>79</v>
      </c>
      <c r="BK141" s="218">
        <f>ROUND(I141*H141,2)</f>
        <v>0</v>
      </c>
      <c r="BL141" s="19" t="s">
        <v>136</v>
      </c>
      <c r="BM141" s="217" t="s">
        <v>214</v>
      </c>
    </row>
    <row r="142" s="2" customFormat="1">
      <c r="A142" s="40"/>
      <c r="B142" s="41"/>
      <c r="C142" s="42"/>
      <c r="D142" s="219" t="s">
        <v>138</v>
      </c>
      <c r="E142" s="42"/>
      <c r="F142" s="220" t="s">
        <v>215</v>
      </c>
      <c r="G142" s="42"/>
      <c r="H142" s="42"/>
      <c r="I142" s="221"/>
      <c r="J142" s="42"/>
      <c r="K142" s="42"/>
      <c r="L142" s="46"/>
      <c r="M142" s="222"/>
      <c r="N142" s="223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138</v>
      </c>
      <c r="AU142" s="19" t="s">
        <v>81</v>
      </c>
    </row>
    <row r="143" s="13" customFormat="1">
      <c r="A143" s="13"/>
      <c r="B143" s="224"/>
      <c r="C143" s="225"/>
      <c r="D143" s="226" t="s">
        <v>140</v>
      </c>
      <c r="E143" s="227" t="s">
        <v>19</v>
      </c>
      <c r="F143" s="228" t="s">
        <v>210</v>
      </c>
      <c r="G143" s="225"/>
      <c r="H143" s="229">
        <v>3.5</v>
      </c>
      <c r="I143" s="230"/>
      <c r="J143" s="225"/>
      <c r="K143" s="225"/>
      <c r="L143" s="231"/>
      <c r="M143" s="232"/>
      <c r="N143" s="233"/>
      <c r="O143" s="233"/>
      <c r="P143" s="233"/>
      <c r="Q143" s="233"/>
      <c r="R143" s="233"/>
      <c r="S143" s="233"/>
      <c r="T143" s="23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5" t="s">
        <v>140</v>
      </c>
      <c r="AU143" s="235" t="s">
        <v>81</v>
      </c>
      <c r="AV143" s="13" t="s">
        <v>81</v>
      </c>
      <c r="AW143" s="13" t="s">
        <v>33</v>
      </c>
      <c r="AX143" s="13" t="s">
        <v>79</v>
      </c>
      <c r="AY143" s="235" t="s">
        <v>129</v>
      </c>
    </row>
    <row r="144" s="12" customFormat="1" ht="22.8" customHeight="1">
      <c r="A144" s="12"/>
      <c r="B144" s="190"/>
      <c r="C144" s="191"/>
      <c r="D144" s="192" t="s">
        <v>70</v>
      </c>
      <c r="E144" s="204" t="s">
        <v>216</v>
      </c>
      <c r="F144" s="204" t="s">
        <v>217</v>
      </c>
      <c r="G144" s="191"/>
      <c r="H144" s="191"/>
      <c r="I144" s="194"/>
      <c r="J144" s="205">
        <f>BK144</f>
        <v>0</v>
      </c>
      <c r="K144" s="191"/>
      <c r="L144" s="196"/>
      <c r="M144" s="197"/>
      <c r="N144" s="198"/>
      <c r="O144" s="198"/>
      <c r="P144" s="199">
        <f>SUM(P145:P154)</f>
        <v>0</v>
      </c>
      <c r="Q144" s="198"/>
      <c r="R144" s="199">
        <f>SUM(R145:R154)</f>
        <v>0.77801465000000003</v>
      </c>
      <c r="S144" s="198"/>
      <c r="T144" s="200">
        <f>SUM(T145:T154)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01" t="s">
        <v>79</v>
      </c>
      <c r="AT144" s="202" t="s">
        <v>70</v>
      </c>
      <c r="AU144" s="202" t="s">
        <v>79</v>
      </c>
      <c r="AY144" s="201" t="s">
        <v>129</v>
      </c>
      <c r="BK144" s="203">
        <f>SUM(BK145:BK154)</f>
        <v>0</v>
      </c>
    </row>
    <row r="145" s="2" customFormat="1" ht="44.25" customHeight="1">
      <c r="A145" s="40"/>
      <c r="B145" s="41"/>
      <c r="C145" s="206" t="s">
        <v>218</v>
      </c>
      <c r="D145" s="206" t="s">
        <v>131</v>
      </c>
      <c r="E145" s="207" t="s">
        <v>219</v>
      </c>
      <c r="F145" s="208" t="s">
        <v>220</v>
      </c>
      <c r="G145" s="209" t="s">
        <v>134</v>
      </c>
      <c r="H145" s="210">
        <v>5.9500000000000002</v>
      </c>
      <c r="I145" s="211"/>
      <c r="J145" s="212">
        <f>ROUND(I145*H145,2)</f>
        <v>0</v>
      </c>
      <c r="K145" s="208" t="s">
        <v>135</v>
      </c>
      <c r="L145" s="46"/>
      <c r="M145" s="213" t="s">
        <v>19</v>
      </c>
      <c r="N145" s="214" t="s">
        <v>42</v>
      </c>
      <c r="O145" s="86"/>
      <c r="P145" s="215">
        <f>O145*H145</f>
        <v>0</v>
      </c>
      <c r="Q145" s="215">
        <v>0.10095</v>
      </c>
      <c r="R145" s="215">
        <f>Q145*H145</f>
        <v>0.60065250000000003</v>
      </c>
      <c r="S145" s="215">
        <v>0</v>
      </c>
      <c r="T145" s="216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7" t="s">
        <v>136</v>
      </c>
      <c r="AT145" s="217" t="s">
        <v>131</v>
      </c>
      <c r="AU145" s="217" t="s">
        <v>81</v>
      </c>
      <c r="AY145" s="19" t="s">
        <v>129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9" t="s">
        <v>79</v>
      </c>
      <c r="BK145" s="218">
        <f>ROUND(I145*H145,2)</f>
        <v>0</v>
      </c>
      <c r="BL145" s="19" t="s">
        <v>136</v>
      </c>
      <c r="BM145" s="217" t="s">
        <v>221</v>
      </c>
    </row>
    <row r="146" s="2" customFormat="1">
      <c r="A146" s="40"/>
      <c r="B146" s="41"/>
      <c r="C146" s="42"/>
      <c r="D146" s="219" t="s">
        <v>138</v>
      </c>
      <c r="E146" s="42"/>
      <c r="F146" s="220" t="s">
        <v>222</v>
      </c>
      <c r="G146" s="42"/>
      <c r="H146" s="42"/>
      <c r="I146" s="221"/>
      <c r="J146" s="42"/>
      <c r="K146" s="42"/>
      <c r="L146" s="46"/>
      <c r="M146" s="222"/>
      <c r="N146" s="223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138</v>
      </c>
      <c r="AU146" s="19" t="s">
        <v>81</v>
      </c>
    </row>
    <row r="147" s="13" customFormat="1">
      <c r="A147" s="13"/>
      <c r="B147" s="224"/>
      <c r="C147" s="225"/>
      <c r="D147" s="226" t="s">
        <v>140</v>
      </c>
      <c r="E147" s="227" t="s">
        <v>19</v>
      </c>
      <c r="F147" s="228" t="s">
        <v>223</v>
      </c>
      <c r="G147" s="225"/>
      <c r="H147" s="229">
        <v>5.9500000000000002</v>
      </c>
      <c r="I147" s="230"/>
      <c r="J147" s="225"/>
      <c r="K147" s="225"/>
      <c r="L147" s="231"/>
      <c r="M147" s="232"/>
      <c r="N147" s="233"/>
      <c r="O147" s="233"/>
      <c r="P147" s="233"/>
      <c r="Q147" s="233"/>
      <c r="R147" s="233"/>
      <c r="S147" s="233"/>
      <c r="T147" s="23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5" t="s">
        <v>140</v>
      </c>
      <c r="AU147" s="235" t="s">
        <v>81</v>
      </c>
      <c r="AV147" s="13" t="s">
        <v>81</v>
      </c>
      <c r="AW147" s="13" t="s">
        <v>33</v>
      </c>
      <c r="AX147" s="13" t="s">
        <v>79</v>
      </c>
      <c r="AY147" s="235" t="s">
        <v>129</v>
      </c>
    </row>
    <row r="148" s="2" customFormat="1" ht="16.5" customHeight="1">
      <c r="A148" s="40"/>
      <c r="B148" s="41"/>
      <c r="C148" s="246" t="s">
        <v>224</v>
      </c>
      <c r="D148" s="246" t="s">
        <v>174</v>
      </c>
      <c r="E148" s="247" t="s">
        <v>225</v>
      </c>
      <c r="F148" s="248" t="s">
        <v>226</v>
      </c>
      <c r="G148" s="249" t="s">
        <v>134</v>
      </c>
      <c r="H148" s="250">
        <v>6.2480000000000002</v>
      </c>
      <c r="I148" s="251"/>
      <c r="J148" s="252">
        <f>ROUND(I148*H148,2)</f>
        <v>0</v>
      </c>
      <c r="K148" s="248" t="s">
        <v>135</v>
      </c>
      <c r="L148" s="253"/>
      <c r="M148" s="254" t="s">
        <v>19</v>
      </c>
      <c r="N148" s="255" t="s">
        <v>42</v>
      </c>
      <c r="O148" s="86"/>
      <c r="P148" s="215">
        <f>O148*H148</f>
        <v>0</v>
      </c>
      <c r="Q148" s="215">
        <v>0.028000000000000001</v>
      </c>
      <c r="R148" s="215">
        <f>Q148*H148</f>
        <v>0.17494400000000002</v>
      </c>
      <c r="S148" s="215">
        <v>0</v>
      </c>
      <c r="T148" s="21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178</v>
      </c>
      <c r="AT148" s="217" t="s">
        <v>174</v>
      </c>
      <c r="AU148" s="217" t="s">
        <v>81</v>
      </c>
      <c r="AY148" s="19" t="s">
        <v>129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9" t="s">
        <v>79</v>
      </c>
      <c r="BK148" s="218">
        <f>ROUND(I148*H148,2)</f>
        <v>0</v>
      </c>
      <c r="BL148" s="19" t="s">
        <v>136</v>
      </c>
      <c r="BM148" s="217" t="s">
        <v>227</v>
      </c>
    </row>
    <row r="149" s="13" customFormat="1">
      <c r="A149" s="13"/>
      <c r="B149" s="224"/>
      <c r="C149" s="225"/>
      <c r="D149" s="226" t="s">
        <v>140</v>
      </c>
      <c r="E149" s="227" t="s">
        <v>19</v>
      </c>
      <c r="F149" s="228" t="s">
        <v>228</v>
      </c>
      <c r="G149" s="225"/>
      <c r="H149" s="229">
        <v>5.9500000000000002</v>
      </c>
      <c r="I149" s="230"/>
      <c r="J149" s="225"/>
      <c r="K149" s="225"/>
      <c r="L149" s="231"/>
      <c r="M149" s="232"/>
      <c r="N149" s="233"/>
      <c r="O149" s="233"/>
      <c r="P149" s="233"/>
      <c r="Q149" s="233"/>
      <c r="R149" s="233"/>
      <c r="S149" s="233"/>
      <c r="T149" s="23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5" t="s">
        <v>140</v>
      </c>
      <c r="AU149" s="235" t="s">
        <v>81</v>
      </c>
      <c r="AV149" s="13" t="s">
        <v>81</v>
      </c>
      <c r="AW149" s="13" t="s">
        <v>33</v>
      </c>
      <c r="AX149" s="13" t="s">
        <v>79</v>
      </c>
      <c r="AY149" s="235" t="s">
        <v>129</v>
      </c>
    </row>
    <row r="150" s="13" customFormat="1">
      <c r="A150" s="13"/>
      <c r="B150" s="224"/>
      <c r="C150" s="225"/>
      <c r="D150" s="226" t="s">
        <v>140</v>
      </c>
      <c r="E150" s="225"/>
      <c r="F150" s="228" t="s">
        <v>229</v>
      </c>
      <c r="G150" s="225"/>
      <c r="H150" s="229">
        <v>6.2480000000000002</v>
      </c>
      <c r="I150" s="230"/>
      <c r="J150" s="225"/>
      <c r="K150" s="225"/>
      <c r="L150" s="231"/>
      <c r="M150" s="232"/>
      <c r="N150" s="233"/>
      <c r="O150" s="233"/>
      <c r="P150" s="233"/>
      <c r="Q150" s="233"/>
      <c r="R150" s="233"/>
      <c r="S150" s="233"/>
      <c r="T150" s="234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5" t="s">
        <v>140</v>
      </c>
      <c r="AU150" s="235" t="s">
        <v>81</v>
      </c>
      <c r="AV150" s="13" t="s">
        <v>81</v>
      </c>
      <c r="AW150" s="13" t="s">
        <v>4</v>
      </c>
      <c r="AX150" s="13" t="s">
        <v>79</v>
      </c>
      <c r="AY150" s="235" t="s">
        <v>129</v>
      </c>
    </row>
    <row r="151" s="2" customFormat="1" ht="24.15" customHeight="1">
      <c r="A151" s="40"/>
      <c r="B151" s="41"/>
      <c r="C151" s="206" t="s">
        <v>230</v>
      </c>
      <c r="D151" s="206" t="s">
        <v>131</v>
      </c>
      <c r="E151" s="207" t="s">
        <v>231</v>
      </c>
      <c r="F151" s="208" t="s">
        <v>232</v>
      </c>
      <c r="G151" s="209" t="s">
        <v>169</v>
      </c>
      <c r="H151" s="210">
        <v>5.1449999999999996</v>
      </c>
      <c r="I151" s="211"/>
      <c r="J151" s="212">
        <f>ROUND(I151*H151,2)</f>
        <v>0</v>
      </c>
      <c r="K151" s="208" t="s">
        <v>135</v>
      </c>
      <c r="L151" s="46"/>
      <c r="M151" s="213" t="s">
        <v>19</v>
      </c>
      <c r="N151" s="214" t="s">
        <v>42</v>
      </c>
      <c r="O151" s="86"/>
      <c r="P151" s="215">
        <f>O151*H151</f>
        <v>0</v>
      </c>
      <c r="Q151" s="215">
        <v>0.00046999999999999999</v>
      </c>
      <c r="R151" s="215">
        <f>Q151*H151</f>
        <v>0.0024181499999999996</v>
      </c>
      <c r="S151" s="215">
        <v>0</v>
      </c>
      <c r="T151" s="216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7" t="s">
        <v>136</v>
      </c>
      <c r="AT151" s="217" t="s">
        <v>131</v>
      </c>
      <c r="AU151" s="217" t="s">
        <v>81</v>
      </c>
      <c r="AY151" s="19" t="s">
        <v>129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9" t="s">
        <v>79</v>
      </c>
      <c r="BK151" s="218">
        <f>ROUND(I151*H151,2)</f>
        <v>0</v>
      </c>
      <c r="BL151" s="19" t="s">
        <v>136</v>
      </c>
      <c r="BM151" s="217" t="s">
        <v>233</v>
      </c>
    </row>
    <row r="152" s="2" customFormat="1">
      <c r="A152" s="40"/>
      <c r="B152" s="41"/>
      <c r="C152" s="42"/>
      <c r="D152" s="219" t="s">
        <v>138</v>
      </c>
      <c r="E152" s="42"/>
      <c r="F152" s="220" t="s">
        <v>234</v>
      </c>
      <c r="G152" s="42"/>
      <c r="H152" s="42"/>
      <c r="I152" s="221"/>
      <c r="J152" s="42"/>
      <c r="K152" s="42"/>
      <c r="L152" s="46"/>
      <c r="M152" s="222"/>
      <c r="N152" s="223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138</v>
      </c>
      <c r="AU152" s="19" t="s">
        <v>81</v>
      </c>
    </row>
    <row r="153" s="13" customFormat="1">
      <c r="A153" s="13"/>
      <c r="B153" s="224"/>
      <c r="C153" s="225"/>
      <c r="D153" s="226" t="s">
        <v>140</v>
      </c>
      <c r="E153" s="227" t="s">
        <v>19</v>
      </c>
      <c r="F153" s="228" t="s">
        <v>192</v>
      </c>
      <c r="G153" s="225"/>
      <c r="H153" s="229">
        <v>4.9000000000000004</v>
      </c>
      <c r="I153" s="230"/>
      <c r="J153" s="225"/>
      <c r="K153" s="225"/>
      <c r="L153" s="231"/>
      <c r="M153" s="232"/>
      <c r="N153" s="233"/>
      <c r="O153" s="233"/>
      <c r="P153" s="233"/>
      <c r="Q153" s="233"/>
      <c r="R153" s="233"/>
      <c r="S153" s="233"/>
      <c r="T153" s="23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5" t="s">
        <v>140</v>
      </c>
      <c r="AU153" s="235" t="s">
        <v>81</v>
      </c>
      <c r="AV153" s="13" t="s">
        <v>81</v>
      </c>
      <c r="AW153" s="13" t="s">
        <v>33</v>
      </c>
      <c r="AX153" s="13" t="s">
        <v>79</v>
      </c>
      <c r="AY153" s="235" t="s">
        <v>129</v>
      </c>
    </row>
    <row r="154" s="13" customFormat="1">
      <c r="A154" s="13"/>
      <c r="B154" s="224"/>
      <c r="C154" s="225"/>
      <c r="D154" s="226" t="s">
        <v>140</v>
      </c>
      <c r="E154" s="225"/>
      <c r="F154" s="228" t="s">
        <v>235</v>
      </c>
      <c r="G154" s="225"/>
      <c r="H154" s="229">
        <v>5.1449999999999996</v>
      </c>
      <c r="I154" s="230"/>
      <c r="J154" s="225"/>
      <c r="K154" s="225"/>
      <c r="L154" s="231"/>
      <c r="M154" s="232"/>
      <c r="N154" s="233"/>
      <c r="O154" s="233"/>
      <c r="P154" s="233"/>
      <c r="Q154" s="233"/>
      <c r="R154" s="233"/>
      <c r="S154" s="233"/>
      <c r="T154" s="23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5" t="s">
        <v>140</v>
      </c>
      <c r="AU154" s="235" t="s">
        <v>81</v>
      </c>
      <c r="AV154" s="13" t="s">
        <v>81</v>
      </c>
      <c r="AW154" s="13" t="s">
        <v>4</v>
      </c>
      <c r="AX154" s="13" t="s">
        <v>79</v>
      </c>
      <c r="AY154" s="235" t="s">
        <v>129</v>
      </c>
    </row>
    <row r="155" s="12" customFormat="1" ht="22.8" customHeight="1">
      <c r="A155" s="12"/>
      <c r="B155" s="190"/>
      <c r="C155" s="191"/>
      <c r="D155" s="192" t="s">
        <v>70</v>
      </c>
      <c r="E155" s="204" t="s">
        <v>236</v>
      </c>
      <c r="F155" s="204" t="s">
        <v>237</v>
      </c>
      <c r="G155" s="191"/>
      <c r="H155" s="191"/>
      <c r="I155" s="194"/>
      <c r="J155" s="205">
        <f>BK155</f>
        <v>0</v>
      </c>
      <c r="K155" s="191"/>
      <c r="L155" s="196"/>
      <c r="M155" s="197"/>
      <c r="N155" s="198"/>
      <c r="O155" s="198"/>
      <c r="P155" s="199">
        <f>SUM(P156:P176)</f>
        <v>0</v>
      </c>
      <c r="Q155" s="198"/>
      <c r="R155" s="199">
        <f>SUM(R156:R176)</f>
        <v>0</v>
      </c>
      <c r="S155" s="198"/>
      <c r="T155" s="200">
        <f>SUM(T156:T176)</f>
        <v>7.766388000000001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01" t="s">
        <v>79</v>
      </c>
      <c r="AT155" s="202" t="s">
        <v>70</v>
      </c>
      <c r="AU155" s="202" t="s">
        <v>79</v>
      </c>
      <c r="AY155" s="201" t="s">
        <v>129</v>
      </c>
      <c r="BK155" s="203">
        <f>SUM(BK156:BK176)</f>
        <v>0</v>
      </c>
    </row>
    <row r="156" s="2" customFormat="1" ht="24.15" customHeight="1">
      <c r="A156" s="40"/>
      <c r="B156" s="41"/>
      <c r="C156" s="206" t="s">
        <v>238</v>
      </c>
      <c r="D156" s="206" t="s">
        <v>131</v>
      </c>
      <c r="E156" s="207" t="s">
        <v>239</v>
      </c>
      <c r="F156" s="208" t="s">
        <v>240</v>
      </c>
      <c r="G156" s="209" t="s">
        <v>169</v>
      </c>
      <c r="H156" s="210">
        <v>19.776</v>
      </c>
      <c r="I156" s="211"/>
      <c r="J156" s="212">
        <f>ROUND(I156*H156,2)</f>
        <v>0</v>
      </c>
      <c r="K156" s="208" t="s">
        <v>135</v>
      </c>
      <c r="L156" s="46"/>
      <c r="M156" s="213" t="s">
        <v>19</v>
      </c>
      <c r="N156" s="214" t="s">
        <v>42</v>
      </c>
      <c r="O156" s="86"/>
      <c r="P156" s="215">
        <f>O156*H156</f>
        <v>0</v>
      </c>
      <c r="Q156" s="215">
        <v>0</v>
      </c>
      <c r="R156" s="215">
        <f>Q156*H156</f>
        <v>0</v>
      </c>
      <c r="S156" s="215">
        <v>0.188</v>
      </c>
      <c r="T156" s="216">
        <f>S156*H156</f>
        <v>3.7178879999999999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136</v>
      </c>
      <c r="AT156" s="217" t="s">
        <v>131</v>
      </c>
      <c r="AU156" s="217" t="s">
        <v>81</v>
      </c>
      <c r="AY156" s="19" t="s">
        <v>129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79</v>
      </c>
      <c r="BK156" s="218">
        <f>ROUND(I156*H156,2)</f>
        <v>0</v>
      </c>
      <c r="BL156" s="19" t="s">
        <v>136</v>
      </c>
      <c r="BM156" s="217" t="s">
        <v>241</v>
      </c>
    </row>
    <row r="157" s="2" customFormat="1">
      <c r="A157" s="40"/>
      <c r="B157" s="41"/>
      <c r="C157" s="42"/>
      <c r="D157" s="219" t="s">
        <v>138</v>
      </c>
      <c r="E157" s="42"/>
      <c r="F157" s="220" t="s">
        <v>242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138</v>
      </c>
      <c r="AU157" s="19" t="s">
        <v>81</v>
      </c>
    </row>
    <row r="158" s="14" customFormat="1">
      <c r="A158" s="14"/>
      <c r="B158" s="236"/>
      <c r="C158" s="237"/>
      <c r="D158" s="226" t="s">
        <v>140</v>
      </c>
      <c r="E158" s="238" t="s">
        <v>19</v>
      </c>
      <c r="F158" s="239" t="s">
        <v>243</v>
      </c>
      <c r="G158" s="237"/>
      <c r="H158" s="238" t="s">
        <v>19</v>
      </c>
      <c r="I158" s="240"/>
      <c r="J158" s="237"/>
      <c r="K158" s="237"/>
      <c r="L158" s="241"/>
      <c r="M158" s="242"/>
      <c r="N158" s="243"/>
      <c r="O158" s="243"/>
      <c r="P158" s="243"/>
      <c r="Q158" s="243"/>
      <c r="R158" s="243"/>
      <c r="S158" s="243"/>
      <c r="T158" s="24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5" t="s">
        <v>140</v>
      </c>
      <c r="AU158" s="245" t="s">
        <v>81</v>
      </c>
      <c r="AV158" s="14" t="s">
        <v>79</v>
      </c>
      <c r="AW158" s="14" t="s">
        <v>33</v>
      </c>
      <c r="AX158" s="14" t="s">
        <v>71</v>
      </c>
      <c r="AY158" s="245" t="s">
        <v>129</v>
      </c>
    </row>
    <row r="159" s="13" customFormat="1">
      <c r="A159" s="13"/>
      <c r="B159" s="224"/>
      <c r="C159" s="225"/>
      <c r="D159" s="226" t="s">
        <v>140</v>
      </c>
      <c r="E159" s="227" t="s">
        <v>19</v>
      </c>
      <c r="F159" s="228" t="s">
        <v>244</v>
      </c>
      <c r="G159" s="225"/>
      <c r="H159" s="229">
        <v>19.776</v>
      </c>
      <c r="I159" s="230"/>
      <c r="J159" s="225"/>
      <c r="K159" s="225"/>
      <c r="L159" s="231"/>
      <c r="M159" s="232"/>
      <c r="N159" s="233"/>
      <c r="O159" s="233"/>
      <c r="P159" s="233"/>
      <c r="Q159" s="233"/>
      <c r="R159" s="233"/>
      <c r="S159" s="233"/>
      <c r="T159" s="23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5" t="s">
        <v>140</v>
      </c>
      <c r="AU159" s="235" t="s">
        <v>81</v>
      </c>
      <c r="AV159" s="13" t="s">
        <v>81</v>
      </c>
      <c r="AW159" s="13" t="s">
        <v>33</v>
      </c>
      <c r="AX159" s="13" t="s">
        <v>79</v>
      </c>
      <c r="AY159" s="235" t="s">
        <v>129</v>
      </c>
    </row>
    <row r="160" s="2" customFormat="1" ht="24.15" customHeight="1">
      <c r="A160" s="40"/>
      <c r="B160" s="41"/>
      <c r="C160" s="206" t="s">
        <v>245</v>
      </c>
      <c r="D160" s="206" t="s">
        <v>131</v>
      </c>
      <c r="E160" s="207" t="s">
        <v>246</v>
      </c>
      <c r="F160" s="208" t="s">
        <v>247</v>
      </c>
      <c r="G160" s="209" t="s">
        <v>144</v>
      </c>
      <c r="H160" s="210">
        <v>1.6240000000000001</v>
      </c>
      <c r="I160" s="211"/>
      <c r="J160" s="212">
        <f>ROUND(I160*H160,2)</f>
        <v>0</v>
      </c>
      <c r="K160" s="208" t="s">
        <v>135</v>
      </c>
      <c r="L160" s="46"/>
      <c r="M160" s="213" t="s">
        <v>19</v>
      </c>
      <c r="N160" s="214" t="s">
        <v>42</v>
      </c>
      <c r="O160" s="86"/>
      <c r="P160" s="215">
        <f>O160*H160</f>
        <v>0</v>
      </c>
      <c r="Q160" s="215">
        <v>0</v>
      </c>
      <c r="R160" s="215">
        <f>Q160*H160</f>
        <v>0</v>
      </c>
      <c r="S160" s="215">
        <v>2.2000000000000002</v>
      </c>
      <c r="T160" s="216">
        <f>S160*H160</f>
        <v>3.5728000000000004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7" t="s">
        <v>136</v>
      </c>
      <c r="AT160" s="217" t="s">
        <v>131</v>
      </c>
      <c r="AU160" s="217" t="s">
        <v>81</v>
      </c>
      <c r="AY160" s="19" t="s">
        <v>129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9" t="s">
        <v>79</v>
      </c>
      <c r="BK160" s="218">
        <f>ROUND(I160*H160,2)</f>
        <v>0</v>
      </c>
      <c r="BL160" s="19" t="s">
        <v>136</v>
      </c>
      <c r="BM160" s="217" t="s">
        <v>248</v>
      </c>
    </row>
    <row r="161" s="2" customFormat="1">
      <c r="A161" s="40"/>
      <c r="B161" s="41"/>
      <c r="C161" s="42"/>
      <c r="D161" s="219" t="s">
        <v>138</v>
      </c>
      <c r="E161" s="42"/>
      <c r="F161" s="220" t="s">
        <v>249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138</v>
      </c>
      <c r="AU161" s="19" t="s">
        <v>81</v>
      </c>
    </row>
    <row r="162" s="13" customFormat="1">
      <c r="A162" s="13"/>
      <c r="B162" s="224"/>
      <c r="C162" s="225"/>
      <c r="D162" s="226" t="s">
        <v>140</v>
      </c>
      <c r="E162" s="227" t="s">
        <v>19</v>
      </c>
      <c r="F162" s="228" t="s">
        <v>250</v>
      </c>
      <c r="G162" s="225"/>
      <c r="H162" s="229">
        <v>1.6240000000000001</v>
      </c>
      <c r="I162" s="230"/>
      <c r="J162" s="225"/>
      <c r="K162" s="225"/>
      <c r="L162" s="231"/>
      <c r="M162" s="232"/>
      <c r="N162" s="233"/>
      <c r="O162" s="233"/>
      <c r="P162" s="233"/>
      <c r="Q162" s="233"/>
      <c r="R162" s="233"/>
      <c r="S162" s="233"/>
      <c r="T162" s="234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5" t="s">
        <v>140</v>
      </c>
      <c r="AU162" s="235" t="s">
        <v>81</v>
      </c>
      <c r="AV162" s="13" t="s">
        <v>81</v>
      </c>
      <c r="AW162" s="13" t="s">
        <v>33</v>
      </c>
      <c r="AX162" s="13" t="s">
        <v>71</v>
      </c>
      <c r="AY162" s="235" t="s">
        <v>129</v>
      </c>
    </row>
    <row r="163" s="15" customFormat="1">
      <c r="A163" s="15"/>
      <c r="B163" s="256"/>
      <c r="C163" s="257"/>
      <c r="D163" s="226" t="s">
        <v>140</v>
      </c>
      <c r="E163" s="258" t="s">
        <v>19</v>
      </c>
      <c r="F163" s="259" t="s">
        <v>251</v>
      </c>
      <c r="G163" s="257"/>
      <c r="H163" s="260">
        <v>1.6240000000000001</v>
      </c>
      <c r="I163" s="261"/>
      <c r="J163" s="257"/>
      <c r="K163" s="257"/>
      <c r="L163" s="262"/>
      <c r="M163" s="263"/>
      <c r="N163" s="264"/>
      <c r="O163" s="264"/>
      <c r="P163" s="264"/>
      <c r="Q163" s="264"/>
      <c r="R163" s="264"/>
      <c r="S163" s="264"/>
      <c r="T163" s="26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66" t="s">
        <v>140</v>
      </c>
      <c r="AU163" s="266" t="s">
        <v>81</v>
      </c>
      <c r="AV163" s="15" t="s">
        <v>136</v>
      </c>
      <c r="AW163" s="15" t="s">
        <v>33</v>
      </c>
      <c r="AX163" s="15" t="s">
        <v>79</v>
      </c>
      <c r="AY163" s="266" t="s">
        <v>129</v>
      </c>
    </row>
    <row r="164" s="2" customFormat="1" ht="33" customHeight="1">
      <c r="A164" s="40"/>
      <c r="B164" s="41"/>
      <c r="C164" s="206" t="s">
        <v>252</v>
      </c>
      <c r="D164" s="206" t="s">
        <v>131</v>
      </c>
      <c r="E164" s="207" t="s">
        <v>253</v>
      </c>
      <c r="F164" s="208" t="s">
        <v>254</v>
      </c>
      <c r="G164" s="209" t="s">
        <v>144</v>
      </c>
      <c r="H164" s="210">
        <v>1.6240000000000001</v>
      </c>
      <c r="I164" s="211"/>
      <c r="J164" s="212">
        <f>ROUND(I164*H164,2)</f>
        <v>0</v>
      </c>
      <c r="K164" s="208" t="s">
        <v>135</v>
      </c>
      <c r="L164" s="46"/>
      <c r="M164" s="213" t="s">
        <v>19</v>
      </c>
      <c r="N164" s="214" t="s">
        <v>42</v>
      </c>
      <c r="O164" s="86"/>
      <c r="P164" s="215">
        <f>O164*H164</f>
        <v>0</v>
      </c>
      <c r="Q164" s="215">
        <v>0</v>
      </c>
      <c r="R164" s="215">
        <f>Q164*H164</f>
        <v>0</v>
      </c>
      <c r="S164" s="215">
        <v>0.043999999999999997</v>
      </c>
      <c r="T164" s="216">
        <f>S164*H164</f>
        <v>0.071456000000000006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7" t="s">
        <v>136</v>
      </c>
      <c r="AT164" s="217" t="s">
        <v>131</v>
      </c>
      <c r="AU164" s="217" t="s">
        <v>81</v>
      </c>
      <c r="AY164" s="19" t="s">
        <v>129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9" t="s">
        <v>79</v>
      </c>
      <c r="BK164" s="218">
        <f>ROUND(I164*H164,2)</f>
        <v>0</v>
      </c>
      <c r="BL164" s="19" t="s">
        <v>136</v>
      </c>
      <c r="BM164" s="217" t="s">
        <v>255</v>
      </c>
    </row>
    <row r="165" s="2" customFormat="1">
      <c r="A165" s="40"/>
      <c r="B165" s="41"/>
      <c r="C165" s="42"/>
      <c r="D165" s="219" t="s">
        <v>138</v>
      </c>
      <c r="E165" s="42"/>
      <c r="F165" s="220" t="s">
        <v>256</v>
      </c>
      <c r="G165" s="42"/>
      <c r="H165" s="42"/>
      <c r="I165" s="221"/>
      <c r="J165" s="42"/>
      <c r="K165" s="42"/>
      <c r="L165" s="46"/>
      <c r="M165" s="222"/>
      <c r="N165" s="223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138</v>
      </c>
      <c r="AU165" s="19" t="s">
        <v>81</v>
      </c>
    </row>
    <row r="166" s="13" customFormat="1">
      <c r="A166" s="13"/>
      <c r="B166" s="224"/>
      <c r="C166" s="225"/>
      <c r="D166" s="226" t="s">
        <v>140</v>
      </c>
      <c r="E166" s="227" t="s">
        <v>19</v>
      </c>
      <c r="F166" s="228" t="s">
        <v>250</v>
      </c>
      <c r="G166" s="225"/>
      <c r="H166" s="229">
        <v>1.6240000000000001</v>
      </c>
      <c r="I166" s="230"/>
      <c r="J166" s="225"/>
      <c r="K166" s="225"/>
      <c r="L166" s="231"/>
      <c r="M166" s="232"/>
      <c r="N166" s="233"/>
      <c r="O166" s="233"/>
      <c r="P166" s="233"/>
      <c r="Q166" s="233"/>
      <c r="R166" s="233"/>
      <c r="S166" s="233"/>
      <c r="T166" s="234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5" t="s">
        <v>140</v>
      </c>
      <c r="AU166" s="235" t="s">
        <v>81</v>
      </c>
      <c r="AV166" s="13" t="s">
        <v>81</v>
      </c>
      <c r="AW166" s="13" t="s">
        <v>33</v>
      </c>
      <c r="AX166" s="13" t="s">
        <v>71</v>
      </c>
      <c r="AY166" s="235" t="s">
        <v>129</v>
      </c>
    </row>
    <row r="167" s="15" customFormat="1">
      <c r="A167" s="15"/>
      <c r="B167" s="256"/>
      <c r="C167" s="257"/>
      <c r="D167" s="226" t="s">
        <v>140</v>
      </c>
      <c r="E167" s="258" t="s">
        <v>19</v>
      </c>
      <c r="F167" s="259" t="s">
        <v>251</v>
      </c>
      <c r="G167" s="257"/>
      <c r="H167" s="260">
        <v>1.6240000000000001</v>
      </c>
      <c r="I167" s="261"/>
      <c r="J167" s="257"/>
      <c r="K167" s="257"/>
      <c r="L167" s="262"/>
      <c r="M167" s="263"/>
      <c r="N167" s="264"/>
      <c r="O167" s="264"/>
      <c r="P167" s="264"/>
      <c r="Q167" s="264"/>
      <c r="R167" s="264"/>
      <c r="S167" s="264"/>
      <c r="T167" s="26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66" t="s">
        <v>140</v>
      </c>
      <c r="AU167" s="266" t="s">
        <v>81</v>
      </c>
      <c r="AV167" s="15" t="s">
        <v>136</v>
      </c>
      <c r="AW167" s="15" t="s">
        <v>33</v>
      </c>
      <c r="AX167" s="15" t="s">
        <v>79</v>
      </c>
      <c r="AY167" s="266" t="s">
        <v>129</v>
      </c>
    </row>
    <row r="168" s="2" customFormat="1" ht="37.8" customHeight="1">
      <c r="A168" s="40"/>
      <c r="B168" s="41"/>
      <c r="C168" s="206" t="s">
        <v>257</v>
      </c>
      <c r="D168" s="206" t="s">
        <v>131</v>
      </c>
      <c r="E168" s="207" t="s">
        <v>258</v>
      </c>
      <c r="F168" s="208" t="s">
        <v>259</v>
      </c>
      <c r="G168" s="209" t="s">
        <v>169</v>
      </c>
      <c r="H168" s="210">
        <v>5.319</v>
      </c>
      <c r="I168" s="211"/>
      <c r="J168" s="212">
        <f>ROUND(I168*H168,2)</f>
        <v>0</v>
      </c>
      <c r="K168" s="208" t="s">
        <v>135</v>
      </c>
      <c r="L168" s="46"/>
      <c r="M168" s="213" t="s">
        <v>19</v>
      </c>
      <c r="N168" s="214" t="s">
        <v>42</v>
      </c>
      <c r="O168" s="86"/>
      <c r="P168" s="215">
        <f>O168*H168</f>
        <v>0</v>
      </c>
      <c r="Q168" s="215">
        <v>0</v>
      </c>
      <c r="R168" s="215">
        <f>Q168*H168</f>
        <v>0</v>
      </c>
      <c r="S168" s="215">
        <v>0.075999999999999998</v>
      </c>
      <c r="T168" s="216">
        <f>S168*H168</f>
        <v>0.40424399999999999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7" t="s">
        <v>136</v>
      </c>
      <c r="AT168" s="217" t="s">
        <v>131</v>
      </c>
      <c r="AU168" s="217" t="s">
        <v>81</v>
      </c>
      <c r="AY168" s="19" t="s">
        <v>129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9" t="s">
        <v>79</v>
      </c>
      <c r="BK168" s="218">
        <f>ROUND(I168*H168,2)</f>
        <v>0</v>
      </c>
      <c r="BL168" s="19" t="s">
        <v>136</v>
      </c>
      <c r="BM168" s="217" t="s">
        <v>260</v>
      </c>
    </row>
    <row r="169" s="2" customFormat="1">
      <c r="A169" s="40"/>
      <c r="B169" s="41"/>
      <c r="C169" s="42"/>
      <c r="D169" s="219" t="s">
        <v>138</v>
      </c>
      <c r="E169" s="42"/>
      <c r="F169" s="220" t="s">
        <v>261</v>
      </c>
      <c r="G169" s="42"/>
      <c r="H169" s="42"/>
      <c r="I169" s="221"/>
      <c r="J169" s="42"/>
      <c r="K169" s="42"/>
      <c r="L169" s="46"/>
      <c r="M169" s="222"/>
      <c r="N169" s="223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138</v>
      </c>
      <c r="AU169" s="19" t="s">
        <v>81</v>
      </c>
    </row>
    <row r="170" s="13" customFormat="1">
      <c r="A170" s="13"/>
      <c r="B170" s="224"/>
      <c r="C170" s="225"/>
      <c r="D170" s="226" t="s">
        <v>140</v>
      </c>
      <c r="E170" s="227" t="s">
        <v>19</v>
      </c>
      <c r="F170" s="228" t="s">
        <v>262</v>
      </c>
      <c r="G170" s="225"/>
      <c r="H170" s="229">
        <v>5.319</v>
      </c>
      <c r="I170" s="230"/>
      <c r="J170" s="225"/>
      <c r="K170" s="225"/>
      <c r="L170" s="231"/>
      <c r="M170" s="232"/>
      <c r="N170" s="233"/>
      <c r="O170" s="233"/>
      <c r="P170" s="233"/>
      <c r="Q170" s="233"/>
      <c r="R170" s="233"/>
      <c r="S170" s="233"/>
      <c r="T170" s="234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5" t="s">
        <v>140</v>
      </c>
      <c r="AU170" s="235" t="s">
        <v>81</v>
      </c>
      <c r="AV170" s="13" t="s">
        <v>81</v>
      </c>
      <c r="AW170" s="13" t="s">
        <v>33</v>
      </c>
      <c r="AX170" s="13" t="s">
        <v>79</v>
      </c>
      <c r="AY170" s="235" t="s">
        <v>129</v>
      </c>
    </row>
    <row r="171" s="2" customFormat="1" ht="21.75" customHeight="1">
      <c r="A171" s="40"/>
      <c r="B171" s="41"/>
      <c r="C171" s="206" t="s">
        <v>7</v>
      </c>
      <c r="D171" s="206" t="s">
        <v>131</v>
      </c>
      <c r="E171" s="207" t="s">
        <v>263</v>
      </c>
      <c r="F171" s="208" t="s">
        <v>264</v>
      </c>
      <c r="G171" s="209" t="s">
        <v>169</v>
      </c>
      <c r="H171" s="210">
        <v>26.199999999999999</v>
      </c>
      <c r="I171" s="211"/>
      <c r="J171" s="212">
        <f>ROUND(I171*H171,2)</f>
        <v>0</v>
      </c>
      <c r="K171" s="208" t="s">
        <v>135</v>
      </c>
      <c r="L171" s="46"/>
      <c r="M171" s="213" t="s">
        <v>19</v>
      </c>
      <c r="N171" s="214" t="s">
        <v>42</v>
      </c>
      <c r="O171" s="86"/>
      <c r="P171" s="215">
        <f>O171*H171</f>
        <v>0</v>
      </c>
      <c r="Q171" s="215">
        <v>0</v>
      </c>
      <c r="R171" s="215">
        <f>Q171*H171</f>
        <v>0</v>
      </c>
      <c r="S171" s="215">
        <v>0</v>
      </c>
      <c r="T171" s="216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7" t="s">
        <v>136</v>
      </c>
      <c r="AT171" s="217" t="s">
        <v>131</v>
      </c>
      <c r="AU171" s="217" t="s">
        <v>81</v>
      </c>
      <c r="AY171" s="19" t="s">
        <v>129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9" t="s">
        <v>79</v>
      </c>
      <c r="BK171" s="218">
        <f>ROUND(I171*H171,2)</f>
        <v>0</v>
      </c>
      <c r="BL171" s="19" t="s">
        <v>136</v>
      </c>
      <c r="BM171" s="217" t="s">
        <v>265</v>
      </c>
    </row>
    <row r="172" s="2" customFormat="1">
      <c r="A172" s="40"/>
      <c r="B172" s="41"/>
      <c r="C172" s="42"/>
      <c r="D172" s="219" t="s">
        <v>138</v>
      </c>
      <c r="E172" s="42"/>
      <c r="F172" s="220" t="s">
        <v>266</v>
      </c>
      <c r="G172" s="42"/>
      <c r="H172" s="42"/>
      <c r="I172" s="221"/>
      <c r="J172" s="42"/>
      <c r="K172" s="42"/>
      <c r="L172" s="46"/>
      <c r="M172" s="222"/>
      <c r="N172" s="223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138</v>
      </c>
      <c r="AU172" s="19" t="s">
        <v>81</v>
      </c>
    </row>
    <row r="173" s="13" customFormat="1">
      <c r="A173" s="13"/>
      <c r="B173" s="224"/>
      <c r="C173" s="225"/>
      <c r="D173" s="226" t="s">
        <v>140</v>
      </c>
      <c r="E173" s="227" t="s">
        <v>19</v>
      </c>
      <c r="F173" s="228" t="s">
        <v>267</v>
      </c>
      <c r="G173" s="225"/>
      <c r="H173" s="229">
        <v>26.199999999999999</v>
      </c>
      <c r="I173" s="230"/>
      <c r="J173" s="225"/>
      <c r="K173" s="225"/>
      <c r="L173" s="231"/>
      <c r="M173" s="232"/>
      <c r="N173" s="233"/>
      <c r="O173" s="233"/>
      <c r="P173" s="233"/>
      <c r="Q173" s="233"/>
      <c r="R173" s="233"/>
      <c r="S173" s="233"/>
      <c r="T173" s="23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5" t="s">
        <v>140</v>
      </c>
      <c r="AU173" s="235" t="s">
        <v>81</v>
      </c>
      <c r="AV173" s="13" t="s">
        <v>81</v>
      </c>
      <c r="AW173" s="13" t="s">
        <v>33</v>
      </c>
      <c r="AX173" s="13" t="s">
        <v>79</v>
      </c>
      <c r="AY173" s="235" t="s">
        <v>129</v>
      </c>
    </row>
    <row r="174" s="2" customFormat="1" ht="24.15" customHeight="1">
      <c r="A174" s="40"/>
      <c r="B174" s="41"/>
      <c r="C174" s="206" t="s">
        <v>268</v>
      </c>
      <c r="D174" s="206" t="s">
        <v>131</v>
      </c>
      <c r="E174" s="207" t="s">
        <v>269</v>
      </c>
      <c r="F174" s="208" t="s">
        <v>270</v>
      </c>
      <c r="G174" s="209" t="s">
        <v>169</v>
      </c>
      <c r="H174" s="210">
        <v>52.399999999999999</v>
      </c>
      <c r="I174" s="211"/>
      <c r="J174" s="212">
        <f>ROUND(I174*H174,2)</f>
        <v>0</v>
      </c>
      <c r="K174" s="208" t="s">
        <v>135</v>
      </c>
      <c r="L174" s="46"/>
      <c r="M174" s="213" t="s">
        <v>19</v>
      </c>
      <c r="N174" s="214" t="s">
        <v>42</v>
      </c>
      <c r="O174" s="86"/>
      <c r="P174" s="215">
        <f>O174*H174</f>
        <v>0</v>
      </c>
      <c r="Q174" s="215">
        <v>0</v>
      </c>
      <c r="R174" s="215">
        <f>Q174*H174</f>
        <v>0</v>
      </c>
      <c r="S174" s="215">
        <v>0</v>
      </c>
      <c r="T174" s="216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7" t="s">
        <v>136</v>
      </c>
      <c r="AT174" s="217" t="s">
        <v>131</v>
      </c>
      <c r="AU174" s="217" t="s">
        <v>81</v>
      </c>
      <c r="AY174" s="19" t="s">
        <v>129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9" t="s">
        <v>79</v>
      </c>
      <c r="BK174" s="218">
        <f>ROUND(I174*H174,2)</f>
        <v>0</v>
      </c>
      <c r="BL174" s="19" t="s">
        <v>136</v>
      </c>
      <c r="BM174" s="217" t="s">
        <v>271</v>
      </c>
    </row>
    <row r="175" s="2" customFormat="1">
      <c r="A175" s="40"/>
      <c r="B175" s="41"/>
      <c r="C175" s="42"/>
      <c r="D175" s="219" t="s">
        <v>138</v>
      </c>
      <c r="E175" s="42"/>
      <c r="F175" s="220" t="s">
        <v>272</v>
      </c>
      <c r="G175" s="42"/>
      <c r="H175" s="42"/>
      <c r="I175" s="221"/>
      <c r="J175" s="42"/>
      <c r="K175" s="42"/>
      <c r="L175" s="46"/>
      <c r="M175" s="222"/>
      <c r="N175" s="223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138</v>
      </c>
      <c r="AU175" s="19" t="s">
        <v>81</v>
      </c>
    </row>
    <row r="176" s="13" customFormat="1">
      <c r="A176" s="13"/>
      <c r="B176" s="224"/>
      <c r="C176" s="225"/>
      <c r="D176" s="226" t="s">
        <v>140</v>
      </c>
      <c r="E176" s="227" t="s">
        <v>19</v>
      </c>
      <c r="F176" s="228" t="s">
        <v>273</v>
      </c>
      <c r="G176" s="225"/>
      <c r="H176" s="229">
        <v>52.399999999999999</v>
      </c>
      <c r="I176" s="230"/>
      <c r="J176" s="225"/>
      <c r="K176" s="225"/>
      <c r="L176" s="231"/>
      <c r="M176" s="232"/>
      <c r="N176" s="233"/>
      <c r="O176" s="233"/>
      <c r="P176" s="233"/>
      <c r="Q176" s="233"/>
      <c r="R176" s="233"/>
      <c r="S176" s="233"/>
      <c r="T176" s="234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5" t="s">
        <v>140</v>
      </c>
      <c r="AU176" s="235" t="s">
        <v>81</v>
      </c>
      <c r="AV176" s="13" t="s">
        <v>81</v>
      </c>
      <c r="AW176" s="13" t="s">
        <v>33</v>
      </c>
      <c r="AX176" s="13" t="s">
        <v>79</v>
      </c>
      <c r="AY176" s="235" t="s">
        <v>129</v>
      </c>
    </row>
    <row r="177" s="12" customFormat="1" ht="22.8" customHeight="1">
      <c r="A177" s="12"/>
      <c r="B177" s="190"/>
      <c r="C177" s="191"/>
      <c r="D177" s="192" t="s">
        <v>70</v>
      </c>
      <c r="E177" s="204" t="s">
        <v>274</v>
      </c>
      <c r="F177" s="204" t="s">
        <v>275</v>
      </c>
      <c r="G177" s="191"/>
      <c r="H177" s="191"/>
      <c r="I177" s="194"/>
      <c r="J177" s="205">
        <f>BK177</f>
        <v>0</v>
      </c>
      <c r="K177" s="191"/>
      <c r="L177" s="196"/>
      <c r="M177" s="197"/>
      <c r="N177" s="198"/>
      <c r="O177" s="198"/>
      <c r="P177" s="199">
        <f>SUM(P178:P186)</f>
        <v>0</v>
      </c>
      <c r="Q177" s="198"/>
      <c r="R177" s="199">
        <f>SUM(R178:R186)</f>
        <v>0</v>
      </c>
      <c r="S177" s="198"/>
      <c r="T177" s="200">
        <f>SUM(T178:T186)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01" t="s">
        <v>79</v>
      </c>
      <c r="AT177" s="202" t="s">
        <v>70</v>
      </c>
      <c r="AU177" s="202" t="s">
        <v>79</v>
      </c>
      <c r="AY177" s="201" t="s">
        <v>129</v>
      </c>
      <c r="BK177" s="203">
        <f>SUM(BK178:BK186)</f>
        <v>0</v>
      </c>
    </row>
    <row r="178" s="2" customFormat="1" ht="37.8" customHeight="1">
      <c r="A178" s="40"/>
      <c r="B178" s="41"/>
      <c r="C178" s="206" t="s">
        <v>276</v>
      </c>
      <c r="D178" s="206" t="s">
        <v>131</v>
      </c>
      <c r="E178" s="207" t="s">
        <v>277</v>
      </c>
      <c r="F178" s="208" t="s">
        <v>278</v>
      </c>
      <c r="G178" s="209" t="s">
        <v>279</v>
      </c>
      <c r="H178" s="210">
        <v>10.294000000000001</v>
      </c>
      <c r="I178" s="211"/>
      <c r="J178" s="212">
        <f>ROUND(I178*H178,2)</f>
        <v>0</v>
      </c>
      <c r="K178" s="208" t="s">
        <v>135</v>
      </c>
      <c r="L178" s="46"/>
      <c r="M178" s="213" t="s">
        <v>19</v>
      </c>
      <c r="N178" s="214" t="s">
        <v>42</v>
      </c>
      <c r="O178" s="86"/>
      <c r="P178" s="215">
        <f>O178*H178</f>
        <v>0</v>
      </c>
      <c r="Q178" s="215">
        <v>0</v>
      </c>
      <c r="R178" s="215">
        <f>Q178*H178</f>
        <v>0</v>
      </c>
      <c r="S178" s="215">
        <v>0</v>
      </c>
      <c r="T178" s="216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7" t="s">
        <v>136</v>
      </c>
      <c r="AT178" s="217" t="s">
        <v>131</v>
      </c>
      <c r="AU178" s="217" t="s">
        <v>81</v>
      </c>
      <c r="AY178" s="19" t="s">
        <v>129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9" t="s">
        <v>79</v>
      </c>
      <c r="BK178" s="218">
        <f>ROUND(I178*H178,2)</f>
        <v>0</v>
      </c>
      <c r="BL178" s="19" t="s">
        <v>136</v>
      </c>
      <c r="BM178" s="217" t="s">
        <v>280</v>
      </c>
    </row>
    <row r="179" s="2" customFormat="1">
      <c r="A179" s="40"/>
      <c r="B179" s="41"/>
      <c r="C179" s="42"/>
      <c r="D179" s="219" t="s">
        <v>138</v>
      </c>
      <c r="E179" s="42"/>
      <c r="F179" s="220" t="s">
        <v>281</v>
      </c>
      <c r="G179" s="42"/>
      <c r="H179" s="42"/>
      <c r="I179" s="221"/>
      <c r="J179" s="42"/>
      <c r="K179" s="42"/>
      <c r="L179" s="46"/>
      <c r="M179" s="222"/>
      <c r="N179" s="223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138</v>
      </c>
      <c r="AU179" s="19" t="s">
        <v>81</v>
      </c>
    </row>
    <row r="180" s="2" customFormat="1" ht="33" customHeight="1">
      <c r="A180" s="40"/>
      <c r="B180" s="41"/>
      <c r="C180" s="206" t="s">
        <v>282</v>
      </c>
      <c r="D180" s="206" t="s">
        <v>131</v>
      </c>
      <c r="E180" s="207" t="s">
        <v>283</v>
      </c>
      <c r="F180" s="208" t="s">
        <v>284</v>
      </c>
      <c r="G180" s="209" t="s">
        <v>279</v>
      </c>
      <c r="H180" s="210">
        <v>10.294000000000001</v>
      </c>
      <c r="I180" s="211"/>
      <c r="J180" s="212">
        <f>ROUND(I180*H180,2)</f>
        <v>0</v>
      </c>
      <c r="K180" s="208" t="s">
        <v>135</v>
      </c>
      <c r="L180" s="46"/>
      <c r="M180" s="213" t="s">
        <v>19</v>
      </c>
      <c r="N180" s="214" t="s">
        <v>42</v>
      </c>
      <c r="O180" s="86"/>
      <c r="P180" s="215">
        <f>O180*H180</f>
        <v>0</v>
      </c>
      <c r="Q180" s="215">
        <v>0</v>
      </c>
      <c r="R180" s="215">
        <f>Q180*H180</f>
        <v>0</v>
      </c>
      <c r="S180" s="215">
        <v>0</v>
      </c>
      <c r="T180" s="216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7" t="s">
        <v>136</v>
      </c>
      <c r="AT180" s="217" t="s">
        <v>131</v>
      </c>
      <c r="AU180" s="217" t="s">
        <v>81</v>
      </c>
      <c r="AY180" s="19" t="s">
        <v>129</v>
      </c>
      <c r="BE180" s="218">
        <f>IF(N180="základní",J180,0)</f>
        <v>0</v>
      </c>
      <c r="BF180" s="218">
        <f>IF(N180="snížená",J180,0)</f>
        <v>0</v>
      </c>
      <c r="BG180" s="218">
        <f>IF(N180="zákl. přenesená",J180,0)</f>
        <v>0</v>
      </c>
      <c r="BH180" s="218">
        <f>IF(N180="sníž. přenesená",J180,0)</f>
        <v>0</v>
      </c>
      <c r="BI180" s="218">
        <f>IF(N180="nulová",J180,0)</f>
        <v>0</v>
      </c>
      <c r="BJ180" s="19" t="s">
        <v>79</v>
      </c>
      <c r="BK180" s="218">
        <f>ROUND(I180*H180,2)</f>
        <v>0</v>
      </c>
      <c r="BL180" s="19" t="s">
        <v>136</v>
      </c>
      <c r="BM180" s="217" t="s">
        <v>285</v>
      </c>
    </row>
    <row r="181" s="2" customFormat="1">
      <c r="A181" s="40"/>
      <c r="B181" s="41"/>
      <c r="C181" s="42"/>
      <c r="D181" s="219" t="s">
        <v>138</v>
      </c>
      <c r="E181" s="42"/>
      <c r="F181" s="220" t="s">
        <v>286</v>
      </c>
      <c r="G181" s="42"/>
      <c r="H181" s="42"/>
      <c r="I181" s="221"/>
      <c r="J181" s="42"/>
      <c r="K181" s="42"/>
      <c r="L181" s="46"/>
      <c r="M181" s="222"/>
      <c r="N181" s="223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138</v>
      </c>
      <c r="AU181" s="19" t="s">
        <v>81</v>
      </c>
    </row>
    <row r="182" s="2" customFormat="1" ht="44.25" customHeight="1">
      <c r="A182" s="40"/>
      <c r="B182" s="41"/>
      <c r="C182" s="206" t="s">
        <v>287</v>
      </c>
      <c r="D182" s="206" t="s">
        <v>131</v>
      </c>
      <c r="E182" s="207" t="s">
        <v>288</v>
      </c>
      <c r="F182" s="208" t="s">
        <v>289</v>
      </c>
      <c r="G182" s="209" t="s">
        <v>279</v>
      </c>
      <c r="H182" s="210">
        <v>144.11600000000001</v>
      </c>
      <c r="I182" s="211"/>
      <c r="J182" s="212">
        <f>ROUND(I182*H182,2)</f>
        <v>0</v>
      </c>
      <c r="K182" s="208" t="s">
        <v>135</v>
      </c>
      <c r="L182" s="46"/>
      <c r="M182" s="213" t="s">
        <v>19</v>
      </c>
      <c r="N182" s="214" t="s">
        <v>42</v>
      </c>
      <c r="O182" s="86"/>
      <c r="P182" s="215">
        <f>O182*H182</f>
        <v>0</v>
      </c>
      <c r="Q182" s="215">
        <v>0</v>
      </c>
      <c r="R182" s="215">
        <f>Q182*H182</f>
        <v>0</v>
      </c>
      <c r="S182" s="215">
        <v>0</v>
      </c>
      <c r="T182" s="216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7" t="s">
        <v>136</v>
      </c>
      <c r="AT182" s="217" t="s">
        <v>131</v>
      </c>
      <c r="AU182" s="217" t="s">
        <v>81</v>
      </c>
      <c r="AY182" s="19" t="s">
        <v>129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9" t="s">
        <v>79</v>
      </c>
      <c r="BK182" s="218">
        <f>ROUND(I182*H182,2)</f>
        <v>0</v>
      </c>
      <c r="BL182" s="19" t="s">
        <v>136</v>
      </c>
      <c r="BM182" s="217" t="s">
        <v>290</v>
      </c>
    </row>
    <row r="183" s="2" customFormat="1">
      <c r="A183" s="40"/>
      <c r="B183" s="41"/>
      <c r="C183" s="42"/>
      <c r="D183" s="219" t="s">
        <v>138</v>
      </c>
      <c r="E183" s="42"/>
      <c r="F183" s="220" t="s">
        <v>291</v>
      </c>
      <c r="G183" s="42"/>
      <c r="H183" s="42"/>
      <c r="I183" s="221"/>
      <c r="J183" s="42"/>
      <c r="K183" s="42"/>
      <c r="L183" s="46"/>
      <c r="M183" s="222"/>
      <c r="N183" s="223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138</v>
      </c>
      <c r="AU183" s="19" t="s">
        <v>81</v>
      </c>
    </row>
    <row r="184" s="13" customFormat="1">
      <c r="A184" s="13"/>
      <c r="B184" s="224"/>
      <c r="C184" s="225"/>
      <c r="D184" s="226" t="s">
        <v>140</v>
      </c>
      <c r="E184" s="227" t="s">
        <v>19</v>
      </c>
      <c r="F184" s="228" t="s">
        <v>292</v>
      </c>
      <c r="G184" s="225"/>
      <c r="H184" s="229">
        <v>144.11600000000001</v>
      </c>
      <c r="I184" s="230"/>
      <c r="J184" s="225"/>
      <c r="K184" s="225"/>
      <c r="L184" s="231"/>
      <c r="M184" s="232"/>
      <c r="N184" s="233"/>
      <c r="O184" s="233"/>
      <c r="P184" s="233"/>
      <c r="Q184" s="233"/>
      <c r="R184" s="233"/>
      <c r="S184" s="233"/>
      <c r="T184" s="23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5" t="s">
        <v>140</v>
      </c>
      <c r="AU184" s="235" t="s">
        <v>81</v>
      </c>
      <c r="AV184" s="13" t="s">
        <v>81</v>
      </c>
      <c r="AW184" s="13" t="s">
        <v>33</v>
      </c>
      <c r="AX184" s="13" t="s">
        <v>79</v>
      </c>
      <c r="AY184" s="235" t="s">
        <v>129</v>
      </c>
    </row>
    <row r="185" s="2" customFormat="1" ht="49.05" customHeight="1">
      <c r="A185" s="40"/>
      <c r="B185" s="41"/>
      <c r="C185" s="206" t="s">
        <v>293</v>
      </c>
      <c r="D185" s="206" t="s">
        <v>131</v>
      </c>
      <c r="E185" s="207" t="s">
        <v>294</v>
      </c>
      <c r="F185" s="208" t="s">
        <v>295</v>
      </c>
      <c r="G185" s="209" t="s">
        <v>279</v>
      </c>
      <c r="H185" s="210">
        <v>10.294000000000001</v>
      </c>
      <c r="I185" s="211"/>
      <c r="J185" s="212">
        <f>ROUND(I185*H185,2)</f>
        <v>0</v>
      </c>
      <c r="K185" s="208" t="s">
        <v>135</v>
      </c>
      <c r="L185" s="46"/>
      <c r="M185" s="213" t="s">
        <v>19</v>
      </c>
      <c r="N185" s="214" t="s">
        <v>42</v>
      </c>
      <c r="O185" s="86"/>
      <c r="P185" s="215">
        <f>O185*H185</f>
        <v>0</v>
      </c>
      <c r="Q185" s="215">
        <v>0</v>
      </c>
      <c r="R185" s="215">
        <f>Q185*H185</f>
        <v>0</v>
      </c>
      <c r="S185" s="215">
        <v>0</v>
      </c>
      <c r="T185" s="216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17" t="s">
        <v>136</v>
      </c>
      <c r="AT185" s="217" t="s">
        <v>131</v>
      </c>
      <c r="AU185" s="217" t="s">
        <v>81</v>
      </c>
      <c r="AY185" s="19" t="s">
        <v>129</v>
      </c>
      <c r="BE185" s="218">
        <f>IF(N185="základní",J185,0)</f>
        <v>0</v>
      </c>
      <c r="BF185" s="218">
        <f>IF(N185="snížená",J185,0)</f>
        <v>0</v>
      </c>
      <c r="BG185" s="218">
        <f>IF(N185="zákl. přenesená",J185,0)</f>
        <v>0</v>
      </c>
      <c r="BH185" s="218">
        <f>IF(N185="sníž. přenesená",J185,0)</f>
        <v>0</v>
      </c>
      <c r="BI185" s="218">
        <f>IF(N185="nulová",J185,0)</f>
        <v>0</v>
      </c>
      <c r="BJ185" s="19" t="s">
        <v>79</v>
      </c>
      <c r="BK185" s="218">
        <f>ROUND(I185*H185,2)</f>
        <v>0</v>
      </c>
      <c r="BL185" s="19" t="s">
        <v>136</v>
      </c>
      <c r="BM185" s="217" t="s">
        <v>296</v>
      </c>
    </row>
    <row r="186" s="2" customFormat="1">
      <c r="A186" s="40"/>
      <c r="B186" s="41"/>
      <c r="C186" s="42"/>
      <c r="D186" s="219" t="s">
        <v>138</v>
      </c>
      <c r="E186" s="42"/>
      <c r="F186" s="220" t="s">
        <v>297</v>
      </c>
      <c r="G186" s="42"/>
      <c r="H186" s="42"/>
      <c r="I186" s="221"/>
      <c r="J186" s="42"/>
      <c r="K186" s="42"/>
      <c r="L186" s="46"/>
      <c r="M186" s="222"/>
      <c r="N186" s="223"/>
      <c r="O186" s="86"/>
      <c r="P186" s="86"/>
      <c r="Q186" s="86"/>
      <c r="R186" s="86"/>
      <c r="S186" s="86"/>
      <c r="T186" s="87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9" t="s">
        <v>138</v>
      </c>
      <c r="AU186" s="19" t="s">
        <v>81</v>
      </c>
    </row>
    <row r="187" s="12" customFormat="1" ht="22.8" customHeight="1">
      <c r="A187" s="12"/>
      <c r="B187" s="190"/>
      <c r="C187" s="191"/>
      <c r="D187" s="192" t="s">
        <v>70</v>
      </c>
      <c r="E187" s="204" t="s">
        <v>298</v>
      </c>
      <c r="F187" s="204" t="s">
        <v>299</v>
      </c>
      <c r="G187" s="191"/>
      <c r="H187" s="191"/>
      <c r="I187" s="194"/>
      <c r="J187" s="205">
        <f>BK187</f>
        <v>0</v>
      </c>
      <c r="K187" s="191"/>
      <c r="L187" s="196"/>
      <c r="M187" s="197"/>
      <c r="N187" s="198"/>
      <c r="O187" s="198"/>
      <c r="P187" s="199">
        <f>SUM(P188:P189)</f>
        <v>0</v>
      </c>
      <c r="Q187" s="198"/>
      <c r="R187" s="199">
        <f>SUM(R188:R189)</f>
        <v>0</v>
      </c>
      <c r="S187" s="198"/>
      <c r="T187" s="200">
        <f>SUM(T188:T189)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01" t="s">
        <v>79</v>
      </c>
      <c r="AT187" s="202" t="s">
        <v>70</v>
      </c>
      <c r="AU187" s="202" t="s">
        <v>79</v>
      </c>
      <c r="AY187" s="201" t="s">
        <v>129</v>
      </c>
      <c r="BK187" s="203">
        <f>SUM(BK188:BK189)</f>
        <v>0</v>
      </c>
    </row>
    <row r="188" s="2" customFormat="1" ht="55.5" customHeight="1">
      <c r="A188" s="40"/>
      <c r="B188" s="41"/>
      <c r="C188" s="206" t="s">
        <v>300</v>
      </c>
      <c r="D188" s="206" t="s">
        <v>131</v>
      </c>
      <c r="E188" s="207" t="s">
        <v>301</v>
      </c>
      <c r="F188" s="208" t="s">
        <v>302</v>
      </c>
      <c r="G188" s="209" t="s">
        <v>279</v>
      </c>
      <c r="H188" s="210">
        <v>2.855</v>
      </c>
      <c r="I188" s="211"/>
      <c r="J188" s="212">
        <f>ROUND(I188*H188,2)</f>
        <v>0</v>
      </c>
      <c r="K188" s="208" t="s">
        <v>135</v>
      </c>
      <c r="L188" s="46"/>
      <c r="M188" s="213" t="s">
        <v>19</v>
      </c>
      <c r="N188" s="214" t="s">
        <v>42</v>
      </c>
      <c r="O188" s="86"/>
      <c r="P188" s="215">
        <f>O188*H188</f>
        <v>0</v>
      </c>
      <c r="Q188" s="215">
        <v>0</v>
      </c>
      <c r="R188" s="215">
        <f>Q188*H188</f>
        <v>0</v>
      </c>
      <c r="S188" s="215">
        <v>0</v>
      </c>
      <c r="T188" s="216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7" t="s">
        <v>136</v>
      </c>
      <c r="AT188" s="217" t="s">
        <v>131</v>
      </c>
      <c r="AU188" s="217" t="s">
        <v>81</v>
      </c>
      <c r="AY188" s="19" t="s">
        <v>129</v>
      </c>
      <c r="BE188" s="218">
        <f>IF(N188="základní",J188,0)</f>
        <v>0</v>
      </c>
      <c r="BF188" s="218">
        <f>IF(N188="snížená",J188,0)</f>
        <v>0</v>
      </c>
      <c r="BG188" s="218">
        <f>IF(N188="zákl. přenesená",J188,0)</f>
        <v>0</v>
      </c>
      <c r="BH188" s="218">
        <f>IF(N188="sníž. přenesená",J188,0)</f>
        <v>0</v>
      </c>
      <c r="BI188" s="218">
        <f>IF(N188="nulová",J188,0)</f>
        <v>0</v>
      </c>
      <c r="BJ188" s="19" t="s">
        <v>79</v>
      </c>
      <c r="BK188" s="218">
        <f>ROUND(I188*H188,2)</f>
        <v>0</v>
      </c>
      <c r="BL188" s="19" t="s">
        <v>136</v>
      </c>
      <c r="BM188" s="217" t="s">
        <v>303</v>
      </c>
    </row>
    <row r="189" s="2" customFormat="1">
      <c r="A189" s="40"/>
      <c r="B189" s="41"/>
      <c r="C189" s="42"/>
      <c r="D189" s="219" t="s">
        <v>138</v>
      </c>
      <c r="E189" s="42"/>
      <c r="F189" s="220" t="s">
        <v>304</v>
      </c>
      <c r="G189" s="42"/>
      <c r="H189" s="42"/>
      <c r="I189" s="221"/>
      <c r="J189" s="42"/>
      <c r="K189" s="42"/>
      <c r="L189" s="46"/>
      <c r="M189" s="222"/>
      <c r="N189" s="223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138</v>
      </c>
      <c r="AU189" s="19" t="s">
        <v>81</v>
      </c>
    </row>
    <row r="190" s="12" customFormat="1" ht="25.92" customHeight="1">
      <c r="A190" s="12"/>
      <c r="B190" s="190"/>
      <c r="C190" s="191"/>
      <c r="D190" s="192" t="s">
        <v>70</v>
      </c>
      <c r="E190" s="193" t="s">
        <v>305</v>
      </c>
      <c r="F190" s="193" t="s">
        <v>306</v>
      </c>
      <c r="G190" s="191"/>
      <c r="H190" s="191"/>
      <c r="I190" s="194"/>
      <c r="J190" s="195">
        <f>BK190</f>
        <v>0</v>
      </c>
      <c r="K190" s="191"/>
      <c r="L190" s="196"/>
      <c r="M190" s="197"/>
      <c r="N190" s="198"/>
      <c r="O190" s="198"/>
      <c r="P190" s="199">
        <f>P191+P195+P204+P214+P221+P234+P241+P247+P260+P275</f>
        <v>0</v>
      </c>
      <c r="Q190" s="198"/>
      <c r="R190" s="199">
        <f>R191+R195+R204+R214+R221+R234+R241+R247+R260+R275</f>
        <v>0.57812879999999989</v>
      </c>
      <c r="S190" s="198"/>
      <c r="T190" s="200">
        <f>T191+T195+T204+T214+T221+T234+T241+T247+T260+T275</f>
        <v>1.317725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01" t="s">
        <v>81</v>
      </c>
      <c r="AT190" s="202" t="s">
        <v>70</v>
      </c>
      <c r="AU190" s="202" t="s">
        <v>71</v>
      </c>
      <c r="AY190" s="201" t="s">
        <v>129</v>
      </c>
      <c r="BK190" s="203">
        <f>BK191+BK195+BK204+BK214+BK221+BK234+BK241+BK247+BK260+BK275</f>
        <v>0</v>
      </c>
    </row>
    <row r="191" s="12" customFormat="1" ht="22.8" customHeight="1">
      <c r="A191" s="12"/>
      <c r="B191" s="190"/>
      <c r="C191" s="191"/>
      <c r="D191" s="192" t="s">
        <v>70</v>
      </c>
      <c r="E191" s="204" t="s">
        <v>307</v>
      </c>
      <c r="F191" s="204" t="s">
        <v>308</v>
      </c>
      <c r="G191" s="191"/>
      <c r="H191" s="191"/>
      <c r="I191" s="194"/>
      <c r="J191" s="205">
        <f>BK191</f>
        <v>0</v>
      </c>
      <c r="K191" s="191"/>
      <c r="L191" s="196"/>
      <c r="M191" s="197"/>
      <c r="N191" s="198"/>
      <c r="O191" s="198"/>
      <c r="P191" s="199">
        <f>SUM(P192:P194)</f>
        <v>0</v>
      </c>
      <c r="Q191" s="198"/>
      <c r="R191" s="199">
        <f>SUM(R192:R194)</f>
        <v>0</v>
      </c>
      <c r="S191" s="198"/>
      <c r="T191" s="200">
        <f>SUM(T192:T194)</f>
        <v>0.82530000000000003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01" t="s">
        <v>81</v>
      </c>
      <c r="AT191" s="202" t="s">
        <v>70</v>
      </c>
      <c r="AU191" s="202" t="s">
        <v>79</v>
      </c>
      <c r="AY191" s="201" t="s">
        <v>129</v>
      </c>
      <c r="BK191" s="203">
        <f>SUM(BK192:BK194)</f>
        <v>0</v>
      </c>
    </row>
    <row r="192" s="2" customFormat="1" ht="24.15" customHeight="1">
      <c r="A192" s="40"/>
      <c r="B192" s="41"/>
      <c r="C192" s="206" t="s">
        <v>309</v>
      </c>
      <c r="D192" s="206" t="s">
        <v>131</v>
      </c>
      <c r="E192" s="207" t="s">
        <v>310</v>
      </c>
      <c r="F192" s="208" t="s">
        <v>311</v>
      </c>
      <c r="G192" s="209" t="s">
        <v>169</v>
      </c>
      <c r="H192" s="210">
        <v>55.020000000000003</v>
      </c>
      <c r="I192" s="211"/>
      <c r="J192" s="212">
        <f>ROUND(I192*H192,2)</f>
        <v>0</v>
      </c>
      <c r="K192" s="208" t="s">
        <v>312</v>
      </c>
      <c r="L192" s="46"/>
      <c r="M192" s="213" t="s">
        <v>19</v>
      </c>
      <c r="N192" s="214" t="s">
        <v>42</v>
      </c>
      <c r="O192" s="86"/>
      <c r="P192" s="215">
        <f>O192*H192</f>
        <v>0</v>
      </c>
      <c r="Q192" s="215">
        <v>0</v>
      </c>
      <c r="R192" s="215">
        <f>Q192*H192</f>
        <v>0</v>
      </c>
      <c r="S192" s="215">
        <v>0.014999999999999999</v>
      </c>
      <c r="T192" s="216">
        <f>S192*H192</f>
        <v>0.82530000000000003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7" t="s">
        <v>230</v>
      </c>
      <c r="AT192" s="217" t="s">
        <v>131</v>
      </c>
      <c r="AU192" s="217" t="s">
        <v>81</v>
      </c>
      <c r="AY192" s="19" t="s">
        <v>129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9" t="s">
        <v>79</v>
      </c>
      <c r="BK192" s="218">
        <f>ROUND(I192*H192,2)</f>
        <v>0</v>
      </c>
      <c r="BL192" s="19" t="s">
        <v>230</v>
      </c>
      <c r="BM192" s="217" t="s">
        <v>313</v>
      </c>
    </row>
    <row r="193" s="14" customFormat="1">
      <c r="A193" s="14"/>
      <c r="B193" s="236"/>
      <c r="C193" s="237"/>
      <c r="D193" s="226" t="s">
        <v>140</v>
      </c>
      <c r="E193" s="238" t="s">
        <v>19</v>
      </c>
      <c r="F193" s="239" t="s">
        <v>243</v>
      </c>
      <c r="G193" s="237"/>
      <c r="H193" s="238" t="s">
        <v>19</v>
      </c>
      <c r="I193" s="240"/>
      <c r="J193" s="237"/>
      <c r="K193" s="237"/>
      <c r="L193" s="241"/>
      <c r="M193" s="242"/>
      <c r="N193" s="243"/>
      <c r="O193" s="243"/>
      <c r="P193" s="243"/>
      <c r="Q193" s="243"/>
      <c r="R193" s="243"/>
      <c r="S193" s="243"/>
      <c r="T193" s="24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5" t="s">
        <v>140</v>
      </c>
      <c r="AU193" s="245" t="s">
        <v>81</v>
      </c>
      <c r="AV193" s="14" t="s">
        <v>79</v>
      </c>
      <c r="AW193" s="14" t="s">
        <v>33</v>
      </c>
      <c r="AX193" s="14" t="s">
        <v>71</v>
      </c>
      <c r="AY193" s="245" t="s">
        <v>129</v>
      </c>
    </row>
    <row r="194" s="13" customFormat="1">
      <c r="A194" s="13"/>
      <c r="B194" s="224"/>
      <c r="C194" s="225"/>
      <c r="D194" s="226" t="s">
        <v>140</v>
      </c>
      <c r="E194" s="227" t="s">
        <v>19</v>
      </c>
      <c r="F194" s="228" t="s">
        <v>314</v>
      </c>
      <c r="G194" s="225"/>
      <c r="H194" s="229">
        <v>55.020000000000003</v>
      </c>
      <c r="I194" s="230"/>
      <c r="J194" s="225"/>
      <c r="K194" s="225"/>
      <c r="L194" s="231"/>
      <c r="M194" s="232"/>
      <c r="N194" s="233"/>
      <c r="O194" s="233"/>
      <c r="P194" s="233"/>
      <c r="Q194" s="233"/>
      <c r="R194" s="233"/>
      <c r="S194" s="233"/>
      <c r="T194" s="234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5" t="s">
        <v>140</v>
      </c>
      <c r="AU194" s="235" t="s">
        <v>81</v>
      </c>
      <c r="AV194" s="13" t="s">
        <v>81</v>
      </c>
      <c r="AW194" s="13" t="s">
        <v>33</v>
      </c>
      <c r="AX194" s="13" t="s">
        <v>79</v>
      </c>
      <c r="AY194" s="235" t="s">
        <v>129</v>
      </c>
    </row>
    <row r="195" s="12" customFormat="1" ht="22.8" customHeight="1">
      <c r="A195" s="12"/>
      <c r="B195" s="190"/>
      <c r="C195" s="191"/>
      <c r="D195" s="192" t="s">
        <v>70</v>
      </c>
      <c r="E195" s="204" t="s">
        <v>315</v>
      </c>
      <c r="F195" s="204" t="s">
        <v>316</v>
      </c>
      <c r="G195" s="191"/>
      <c r="H195" s="191"/>
      <c r="I195" s="194"/>
      <c r="J195" s="205">
        <f>BK195</f>
        <v>0</v>
      </c>
      <c r="K195" s="191"/>
      <c r="L195" s="196"/>
      <c r="M195" s="197"/>
      <c r="N195" s="198"/>
      <c r="O195" s="198"/>
      <c r="P195" s="199">
        <f>SUM(P196:P203)</f>
        <v>0</v>
      </c>
      <c r="Q195" s="198"/>
      <c r="R195" s="199">
        <f>SUM(R196:R203)</f>
        <v>0.14879999999999999</v>
      </c>
      <c r="S195" s="198"/>
      <c r="T195" s="200">
        <f>SUM(T196:T203)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01" t="s">
        <v>81</v>
      </c>
      <c r="AT195" s="202" t="s">
        <v>70</v>
      </c>
      <c r="AU195" s="202" t="s">
        <v>79</v>
      </c>
      <c r="AY195" s="201" t="s">
        <v>129</v>
      </c>
      <c r="BK195" s="203">
        <f>SUM(BK196:BK203)</f>
        <v>0</v>
      </c>
    </row>
    <row r="196" s="2" customFormat="1" ht="37.8" customHeight="1">
      <c r="A196" s="40"/>
      <c r="B196" s="41"/>
      <c r="C196" s="206" t="s">
        <v>317</v>
      </c>
      <c r="D196" s="206" t="s">
        <v>131</v>
      </c>
      <c r="E196" s="207" t="s">
        <v>318</v>
      </c>
      <c r="F196" s="208" t="s">
        <v>319</v>
      </c>
      <c r="G196" s="209" t="s">
        <v>320</v>
      </c>
      <c r="H196" s="210">
        <v>2</v>
      </c>
      <c r="I196" s="211"/>
      <c r="J196" s="212">
        <f>ROUND(I196*H196,2)</f>
        <v>0</v>
      </c>
      <c r="K196" s="208" t="s">
        <v>312</v>
      </c>
      <c r="L196" s="46"/>
      <c r="M196" s="213" t="s">
        <v>19</v>
      </c>
      <c r="N196" s="214" t="s">
        <v>42</v>
      </c>
      <c r="O196" s="86"/>
      <c r="P196" s="215">
        <f>O196*H196</f>
        <v>0</v>
      </c>
      <c r="Q196" s="215">
        <v>0.074399999999999994</v>
      </c>
      <c r="R196" s="215">
        <f>Q196*H196</f>
        <v>0.14879999999999999</v>
      </c>
      <c r="S196" s="215">
        <v>0</v>
      </c>
      <c r="T196" s="216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7" t="s">
        <v>230</v>
      </c>
      <c r="AT196" s="217" t="s">
        <v>131</v>
      </c>
      <c r="AU196" s="217" t="s">
        <v>81</v>
      </c>
      <c r="AY196" s="19" t="s">
        <v>129</v>
      </c>
      <c r="BE196" s="218">
        <f>IF(N196="základní",J196,0)</f>
        <v>0</v>
      </c>
      <c r="BF196" s="218">
        <f>IF(N196="snížená",J196,0)</f>
        <v>0</v>
      </c>
      <c r="BG196" s="218">
        <f>IF(N196="zákl. přenesená",J196,0)</f>
        <v>0</v>
      </c>
      <c r="BH196" s="218">
        <f>IF(N196="sníž. přenesená",J196,0)</f>
        <v>0</v>
      </c>
      <c r="BI196" s="218">
        <f>IF(N196="nulová",J196,0)</f>
        <v>0</v>
      </c>
      <c r="BJ196" s="19" t="s">
        <v>79</v>
      </c>
      <c r="BK196" s="218">
        <f>ROUND(I196*H196,2)</f>
        <v>0</v>
      </c>
      <c r="BL196" s="19" t="s">
        <v>230</v>
      </c>
      <c r="BM196" s="217" t="s">
        <v>321</v>
      </c>
    </row>
    <row r="197" s="13" customFormat="1">
      <c r="A197" s="13"/>
      <c r="B197" s="224"/>
      <c r="C197" s="225"/>
      <c r="D197" s="226" t="s">
        <v>140</v>
      </c>
      <c r="E197" s="227" t="s">
        <v>19</v>
      </c>
      <c r="F197" s="228" t="s">
        <v>322</v>
      </c>
      <c r="G197" s="225"/>
      <c r="H197" s="229">
        <v>2</v>
      </c>
      <c r="I197" s="230"/>
      <c r="J197" s="225"/>
      <c r="K197" s="225"/>
      <c r="L197" s="231"/>
      <c r="M197" s="232"/>
      <c r="N197" s="233"/>
      <c r="O197" s="233"/>
      <c r="P197" s="233"/>
      <c r="Q197" s="233"/>
      <c r="R197" s="233"/>
      <c r="S197" s="233"/>
      <c r="T197" s="234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5" t="s">
        <v>140</v>
      </c>
      <c r="AU197" s="235" t="s">
        <v>81</v>
      </c>
      <c r="AV197" s="13" t="s">
        <v>81</v>
      </c>
      <c r="AW197" s="13" t="s">
        <v>33</v>
      </c>
      <c r="AX197" s="13" t="s">
        <v>79</v>
      </c>
      <c r="AY197" s="235" t="s">
        <v>129</v>
      </c>
    </row>
    <row r="198" s="14" customFormat="1">
      <c r="A198" s="14"/>
      <c r="B198" s="236"/>
      <c r="C198" s="237"/>
      <c r="D198" s="226" t="s">
        <v>140</v>
      </c>
      <c r="E198" s="238" t="s">
        <v>19</v>
      </c>
      <c r="F198" s="239" t="s">
        <v>323</v>
      </c>
      <c r="G198" s="237"/>
      <c r="H198" s="238" t="s">
        <v>19</v>
      </c>
      <c r="I198" s="240"/>
      <c r="J198" s="237"/>
      <c r="K198" s="237"/>
      <c r="L198" s="241"/>
      <c r="M198" s="242"/>
      <c r="N198" s="243"/>
      <c r="O198" s="243"/>
      <c r="P198" s="243"/>
      <c r="Q198" s="243"/>
      <c r="R198" s="243"/>
      <c r="S198" s="243"/>
      <c r="T198" s="24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5" t="s">
        <v>140</v>
      </c>
      <c r="AU198" s="245" t="s">
        <v>81</v>
      </c>
      <c r="AV198" s="14" t="s">
        <v>79</v>
      </c>
      <c r="AW198" s="14" t="s">
        <v>33</v>
      </c>
      <c r="AX198" s="14" t="s">
        <v>71</v>
      </c>
      <c r="AY198" s="245" t="s">
        <v>129</v>
      </c>
    </row>
    <row r="199" s="14" customFormat="1">
      <c r="A199" s="14"/>
      <c r="B199" s="236"/>
      <c r="C199" s="237"/>
      <c r="D199" s="226" t="s">
        <v>140</v>
      </c>
      <c r="E199" s="238" t="s">
        <v>19</v>
      </c>
      <c r="F199" s="239" t="s">
        <v>324</v>
      </c>
      <c r="G199" s="237"/>
      <c r="H199" s="238" t="s">
        <v>19</v>
      </c>
      <c r="I199" s="240"/>
      <c r="J199" s="237"/>
      <c r="K199" s="237"/>
      <c r="L199" s="241"/>
      <c r="M199" s="242"/>
      <c r="N199" s="243"/>
      <c r="O199" s="243"/>
      <c r="P199" s="243"/>
      <c r="Q199" s="243"/>
      <c r="R199" s="243"/>
      <c r="S199" s="243"/>
      <c r="T199" s="24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5" t="s">
        <v>140</v>
      </c>
      <c r="AU199" s="245" t="s">
        <v>81</v>
      </c>
      <c r="AV199" s="14" t="s">
        <v>79</v>
      </c>
      <c r="AW199" s="14" t="s">
        <v>33</v>
      </c>
      <c r="AX199" s="14" t="s">
        <v>71</v>
      </c>
      <c r="AY199" s="245" t="s">
        <v>129</v>
      </c>
    </row>
    <row r="200" s="14" customFormat="1">
      <c r="A200" s="14"/>
      <c r="B200" s="236"/>
      <c r="C200" s="237"/>
      <c r="D200" s="226" t="s">
        <v>140</v>
      </c>
      <c r="E200" s="238" t="s">
        <v>19</v>
      </c>
      <c r="F200" s="239" t="s">
        <v>325</v>
      </c>
      <c r="G200" s="237"/>
      <c r="H200" s="238" t="s">
        <v>19</v>
      </c>
      <c r="I200" s="240"/>
      <c r="J200" s="237"/>
      <c r="K200" s="237"/>
      <c r="L200" s="241"/>
      <c r="M200" s="242"/>
      <c r="N200" s="243"/>
      <c r="O200" s="243"/>
      <c r="P200" s="243"/>
      <c r="Q200" s="243"/>
      <c r="R200" s="243"/>
      <c r="S200" s="243"/>
      <c r="T200" s="24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5" t="s">
        <v>140</v>
      </c>
      <c r="AU200" s="245" t="s">
        <v>81</v>
      </c>
      <c r="AV200" s="14" t="s">
        <v>79</v>
      </c>
      <c r="AW200" s="14" t="s">
        <v>33</v>
      </c>
      <c r="AX200" s="14" t="s">
        <v>71</v>
      </c>
      <c r="AY200" s="245" t="s">
        <v>129</v>
      </c>
    </row>
    <row r="201" s="14" customFormat="1">
      <c r="A201" s="14"/>
      <c r="B201" s="236"/>
      <c r="C201" s="237"/>
      <c r="D201" s="226" t="s">
        <v>140</v>
      </c>
      <c r="E201" s="238" t="s">
        <v>19</v>
      </c>
      <c r="F201" s="239" t="s">
        <v>326</v>
      </c>
      <c r="G201" s="237"/>
      <c r="H201" s="238" t="s">
        <v>19</v>
      </c>
      <c r="I201" s="240"/>
      <c r="J201" s="237"/>
      <c r="K201" s="237"/>
      <c r="L201" s="241"/>
      <c r="M201" s="242"/>
      <c r="N201" s="243"/>
      <c r="O201" s="243"/>
      <c r="P201" s="243"/>
      <c r="Q201" s="243"/>
      <c r="R201" s="243"/>
      <c r="S201" s="243"/>
      <c r="T201" s="24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5" t="s">
        <v>140</v>
      </c>
      <c r="AU201" s="245" t="s">
        <v>81</v>
      </c>
      <c r="AV201" s="14" t="s">
        <v>79</v>
      </c>
      <c r="AW201" s="14" t="s">
        <v>33</v>
      </c>
      <c r="AX201" s="14" t="s">
        <v>71</v>
      </c>
      <c r="AY201" s="245" t="s">
        <v>129</v>
      </c>
    </row>
    <row r="202" s="2" customFormat="1" ht="49.05" customHeight="1">
      <c r="A202" s="40"/>
      <c r="B202" s="41"/>
      <c r="C202" s="206" t="s">
        <v>327</v>
      </c>
      <c r="D202" s="206" t="s">
        <v>131</v>
      </c>
      <c r="E202" s="207" t="s">
        <v>328</v>
      </c>
      <c r="F202" s="208" t="s">
        <v>329</v>
      </c>
      <c r="G202" s="209" t="s">
        <v>330</v>
      </c>
      <c r="H202" s="267"/>
      <c r="I202" s="211"/>
      <c r="J202" s="212">
        <f>ROUND(I202*H202,2)</f>
        <v>0</v>
      </c>
      <c r="K202" s="208" t="s">
        <v>135</v>
      </c>
      <c r="L202" s="46"/>
      <c r="M202" s="213" t="s">
        <v>19</v>
      </c>
      <c r="N202" s="214" t="s">
        <v>42</v>
      </c>
      <c r="O202" s="86"/>
      <c r="P202" s="215">
        <f>O202*H202</f>
        <v>0</v>
      </c>
      <c r="Q202" s="215">
        <v>0</v>
      </c>
      <c r="R202" s="215">
        <f>Q202*H202</f>
        <v>0</v>
      </c>
      <c r="S202" s="215">
        <v>0</v>
      </c>
      <c r="T202" s="216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7" t="s">
        <v>230</v>
      </c>
      <c r="AT202" s="217" t="s">
        <v>131</v>
      </c>
      <c r="AU202" s="217" t="s">
        <v>81</v>
      </c>
      <c r="AY202" s="19" t="s">
        <v>129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9" t="s">
        <v>79</v>
      </c>
      <c r="BK202" s="218">
        <f>ROUND(I202*H202,2)</f>
        <v>0</v>
      </c>
      <c r="BL202" s="19" t="s">
        <v>230</v>
      </c>
      <c r="BM202" s="217" t="s">
        <v>331</v>
      </c>
    </row>
    <row r="203" s="2" customFormat="1">
      <c r="A203" s="40"/>
      <c r="B203" s="41"/>
      <c r="C203" s="42"/>
      <c r="D203" s="219" t="s">
        <v>138</v>
      </c>
      <c r="E203" s="42"/>
      <c r="F203" s="220" t="s">
        <v>332</v>
      </c>
      <c r="G203" s="42"/>
      <c r="H203" s="42"/>
      <c r="I203" s="221"/>
      <c r="J203" s="42"/>
      <c r="K203" s="42"/>
      <c r="L203" s="46"/>
      <c r="M203" s="222"/>
      <c r="N203" s="223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138</v>
      </c>
      <c r="AU203" s="19" t="s">
        <v>81</v>
      </c>
    </row>
    <row r="204" s="12" customFormat="1" ht="22.8" customHeight="1">
      <c r="A204" s="12"/>
      <c r="B204" s="190"/>
      <c r="C204" s="191"/>
      <c r="D204" s="192" t="s">
        <v>70</v>
      </c>
      <c r="E204" s="204" t="s">
        <v>333</v>
      </c>
      <c r="F204" s="204" t="s">
        <v>334</v>
      </c>
      <c r="G204" s="191"/>
      <c r="H204" s="191"/>
      <c r="I204" s="194"/>
      <c r="J204" s="205">
        <f>BK204</f>
        <v>0</v>
      </c>
      <c r="K204" s="191"/>
      <c r="L204" s="196"/>
      <c r="M204" s="197"/>
      <c r="N204" s="198"/>
      <c r="O204" s="198"/>
      <c r="P204" s="199">
        <f>SUM(P205:P213)</f>
        <v>0</v>
      </c>
      <c r="Q204" s="198"/>
      <c r="R204" s="199">
        <f>SUM(R205:R213)</f>
        <v>0.00029999999999999997</v>
      </c>
      <c r="S204" s="198"/>
      <c r="T204" s="200">
        <f>SUM(T205:T213)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01" t="s">
        <v>81</v>
      </c>
      <c r="AT204" s="202" t="s">
        <v>70</v>
      </c>
      <c r="AU204" s="202" t="s">
        <v>79</v>
      </c>
      <c r="AY204" s="201" t="s">
        <v>129</v>
      </c>
      <c r="BK204" s="203">
        <f>SUM(BK205:BK213)</f>
        <v>0</v>
      </c>
    </row>
    <row r="205" s="2" customFormat="1" ht="37.8" customHeight="1">
      <c r="A205" s="40"/>
      <c r="B205" s="41"/>
      <c r="C205" s="206" t="s">
        <v>335</v>
      </c>
      <c r="D205" s="206" t="s">
        <v>131</v>
      </c>
      <c r="E205" s="207" t="s">
        <v>336</v>
      </c>
      <c r="F205" s="208" t="s">
        <v>337</v>
      </c>
      <c r="G205" s="209" t="s">
        <v>320</v>
      </c>
      <c r="H205" s="210">
        <v>2</v>
      </c>
      <c r="I205" s="211"/>
      <c r="J205" s="212">
        <f>ROUND(I205*H205,2)</f>
        <v>0</v>
      </c>
      <c r="K205" s="208" t="s">
        <v>135</v>
      </c>
      <c r="L205" s="46"/>
      <c r="M205" s="213" t="s">
        <v>19</v>
      </c>
      <c r="N205" s="214" t="s">
        <v>42</v>
      </c>
      <c r="O205" s="86"/>
      <c r="P205" s="215">
        <f>O205*H205</f>
        <v>0</v>
      </c>
      <c r="Q205" s="215">
        <v>0.00014999999999999999</v>
      </c>
      <c r="R205" s="215">
        <f>Q205*H205</f>
        <v>0.00029999999999999997</v>
      </c>
      <c r="S205" s="215">
        <v>0</v>
      </c>
      <c r="T205" s="216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17" t="s">
        <v>230</v>
      </c>
      <c r="AT205" s="217" t="s">
        <v>131</v>
      </c>
      <c r="AU205" s="217" t="s">
        <v>81</v>
      </c>
      <c r="AY205" s="19" t="s">
        <v>129</v>
      </c>
      <c r="BE205" s="218">
        <f>IF(N205="základní",J205,0)</f>
        <v>0</v>
      </c>
      <c r="BF205" s="218">
        <f>IF(N205="snížená",J205,0)</f>
        <v>0</v>
      </c>
      <c r="BG205" s="218">
        <f>IF(N205="zákl. přenesená",J205,0)</f>
        <v>0</v>
      </c>
      <c r="BH205" s="218">
        <f>IF(N205="sníž. přenesená",J205,0)</f>
        <v>0</v>
      </c>
      <c r="BI205" s="218">
        <f>IF(N205="nulová",J205,0)</f>
        <v>0</v>
      </c>
      <c r="BJ205" s="19" t="s">
        <v>79</v>
      </c>
      <c r="BK205" s="218">
        <f>ROUND(I205*H205,2)</f>
        <v>0</v>
      </c>
      <c r="BL205" s="19" t="s">
        <v>230</v>
      </c>
      <c r="BM205" s="217" t="s">
        <v>338</v>
      </c>
    </row>
    <row r="206" s="2" customFormat="1">
      <c r="A206" s="40"/>
      <c r="B206" s="41"/>
      <c r="C206" s="42"/>
      <c r="D206" s="219" t="s">
        <v>138</v>
      </c>
      <c r="E206" s="42"/>
      <c r="F206" s="220" t="s">
        <v>339</v>
      </c>
      <c r="G206" s="42"/>
      <c r="H206" s="42"/>
      <c r="I206" s="221"/>
      <c r="J206" s="42"/>
      <c r="K206" s="42"/>
      <c r="L206" s="46"/>
      <c r="M206" s="222"/>
      <c r="N206" s="223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9" t="s">
        <v>138</v>
      </c>
      <c r="AU206" s="19" t="s">
        <v>81</v>
      </c>
    </row>
    <row r="207" s="13" customFormat="1">
      <c r="A207" s="13"/>
      <c r="B207" s="224"/>
      <c r="C207" s="225"/>
      <c r="D207" s="226" t="s">
        <v>140</v>
      </c>
      <c r="E207" s="227" t="s">
        <v>19</v>
      </c>
      <c r="F207" s="228" t="s">
        <v>322</v>
      </c>
      <c r="G207" s="225"/>
      <c r="H207" s="229">
        <v>2</v>
      </c>
      <c r="I207" s="230"/>
      <c r="J207" s="225"/>
      <c r="K207" s="225"/>
      <c r="L207" s="231"/>
      <c r="M207" s="232"/>
      <c r="N207" s="233"/>
      <c r="O207" s="233"/>
      <c r="P207" s="233"/>
      <c r="Q207" s="233"/>
      <c r="R207" s="233"/>
      <c r="S207" s="233"/>
      <c r="T207" s="234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5" t="s">
        <v>140</v>
      </c>
      <c r="AU207" s="235" t="s">
        <v>81</v>
      </c>
      <c r="AV207" s="13" t="s">
        <v>81</v>
      </c>
      <c r="AW207" s="13" t="s">
        <v>33</v>
      </c>
      <c r="AX207" s="13" t="s">
        <v>79</v>
      </c>
      <c r="AY207" s="235" t="s">
        <v>129</v>
      </c>
    </row>
    <row r="208" s="14" customFormat="1">
      <c r="A208" s="14"/>
      <c r="B208" s="236"/>
      <c r="C208" s="237"/>
      <c r="D208" s="226" t="s">
        <v>140</v>
      </c>
      <c r="E208" s="238" t="s">
        <v>19</v>
      </c>
      <c r="F208" s="239" t="s">
        <v>323</v>
      </c>
      <c r="G208" s="237"/>
      <c r="H208" s="238" t="s">
        <v>19</v>
      </c>
      <c r="I208" s="240"/>
      <c r="J208" s="237"/>
      <c r="K208" s="237"/>
      <c r="L208" s="241"/>
      <c r="M208" s="242"/>
      <c r="N208" s="243"/>
      <c r="O208" s="243"/>
      <c r="P208" s="243"/>
      <c r="Q208" s="243"/>
      <c r="R208" s="243"/>
      <c r="S208" s="243"/>
      <c r="T208" s="24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5" t="s">
        <v>140</v>
      </c>
      <c r="AU208" s="245" t="s">
        <v>81</v>
      </c>
      <c r="AV208" s="14" t="s">
        <v>79</v>
      </c>
      <c r="AW208" s="14" t="s">
        <v>33</v>
      </c>
      <c r="AX208" s="14" t="s">
        <v>71</v>
      </c>
      <c r="AY208" s="245" t="s">
        <v>129</v>
      </c>
    </row>
    <row r="209" s="14" customFormat="1">
      <c r="A209" s="14"/>
      <c r="B209" s="236"/>
      <c r="C209" s="237"/>
      <c r="D209" s="226" t="s">
        <v>140</v>
      </c>
      <c r="E209" s="238" t="s">
        <v>19</v>
      </c>
      <c r="F209" s="239" t="s">
        <v>324</v>
      </c>
      <c r="G209" s="237"/>
      <c r="H209" s="238" t="s">
        <v>19</v>
      </c>
      <c r="I209" s="240"/>
      <c r="J209" s="237"/>
      <c r="K209" s="237"/>
      <c r="L209" s="241"/>
      <c r="M209" s="242"/>
      <c r="N209" s="243"/>
      <c r="O209" s="243"/>
      <c r="P209" s="243"/>
      <c r="Q209" s="243"/>
      <c r="R209" s="243"/>
      <c r="S209" s="243"/>
      <c r="T209" s="24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5" t="s">
        <v>140</v>
      </c>
      <c r="AU209" s="245" t="s">
        <v>81</v>
      </c>
      <c r="AV209" s="14" t="s">
        <v>79</v>
      </c>
      <c r="AW209" s="14" t="s">
        <v>33</v>
      </c>
      <c r="AX209" s="14" t="s">
        <v>71</v>
      </c>
      <c r="AY209" s="245" t="s">
        <v>129</v>
      </c>
    </row>
    <row r="210" s="14" customFormat="1">
      <c r="A210" s="14"/>
      <c r="B210" s="236"/>
      <c r="C210" s="237"/>
      <c r="D210" s="226" t="s">
        <v>140</v>
      </c>
      <c r="E210" s="238" t="s">
        <v>19</v>
      </c>
      <c r="F210" s="239" t="s">
        <v>340</v>
      </c>
      <c r="G210" s="237"/>
      <c r="H210" s="238" t="s">
        <v>19</v>
      </c>
      <c r="I210" s="240"/>
      <c r="J210" s="237"/>
      <c r="K210" s="237"/>
      <c r="L210" s="241"/>
      <c r="M210" s="242"/>
      <c r="N210" s="243"/>
      <c r="O210" s="243"/>
      <c r="P210" s="243"/>
      <c r="Q210" s="243"/>
      <c r="R210" s="243"/>
      <c r="S210" s="243"/>
      <c r="T210" s="24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5" t="s">
        <v>140</v>
      </c>
      <c r="AU210" s="245" t="s">
        <v>81</v>
      </c>
      <c r="AV210" s="14" t="s">
        <v>79</v>
      </c>
      <c r="AW210" s="14" t="s">
        <v>33</v>
      </c>
      <c r="AX210" s="14" t="s">
        <v>71</v>
      </c>
      <c r="AY210" s="245" t="s">
        <v>129</v>
      </c>
    </row>
    <row r="211" s="14" customFormat="1">
      <c r="A211" s="14"/>
      <c r="B211" s="236"/>
      <c r="C211" s="237"/>
      <c r="D211" s="226" t="s">
        <v>140</v>
      </c>
      <c r="E211" s="238" t="s">
        <v>19</v>
      </c>
      <c r="F211" s="239" t="s">
        <v>326</v>
      </c>
      <c r="G211" s="237"/>
      <c r="H211" s="238" t="s">
        <v>19</v>
      </c>
      <c r="I211" s="240"/>
      <c r="J211" s="237"/>
      <c r="K211" s="237"/>
      <c r="L211" s="241"/>
      <c r="M211" s="242"/>
      <c r="N211" s="243"/>
      <c r="O211" s="243"/>
      <c r="P211" s="243"/>
      <c r="Q211" s="243"/>
      <c r="R211" s="243"/>
      <c r="S211" s="243"/>
      <c r="T211" s="24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5" t="s">
        <v>140</v>
      </c>
      <c r="AU211" s="245" t="s">
        <v>81</v>
      </c>
      <c r="AV211" s="14" t="s">
        <v>79</v>
      </c>
      <c r="AW211" s="14" t="s">
        <v>33</v>
      </c>
      <c r="AX211" s="14" t="s">
        <v>71</v>
      </c>
      <c r="AY211" s="245" t="s">
        <v>129</v>
      </c>
    </row>
    <row r="212" s="2" customFormat="1" ht="49.05" customHeight="1">
      <c r="A212" s="40"/>
      <c r="B212" s="41"/>
      <c r="C212" s="206" t="s">
        <v>341</v>
      </c>
      <c r="D212" s="206" t="s">
        <v>131</v>
      </c>
      <c r="E212" s="207" t="s">
        <v>342</v>
      </c>
      <c r="F212" s="208" t="s">
        <v>343</v>
      </c>
      <c r="G212" s="209" t="s">
        <v>330</v>
      </c>
      <c r="H212" s="267"/>
      <c r="I212" s="211"/>
      <c r="J212" s="212">
        <f>ROUND(I212*H212,2)</f>
        <v>0</v>
      </c>
      <c r="K212" s="208" t="s">
        <v>135</v>
      </c>
      <c r="L212" s="46"/>
      <c r="M212" s="213" t="s">
        <v>19</v>
      </c>
      <c r="N212" s="214" t="s">
        <v>42</v>
      </c>
      <c r="O212" s="86"/>
      <c r="P212" s="215">
        <f>O212*H212</f>
        <v>0</v>
      </c>
      <c r="Q212" s="215">
        <v>0</v>
      </c>
      <c r="R212" s="215">
        <f>Q212*H212</f>
        <v>0</v>
      </c>
      <c r="S212" s="215">
        <v>0</v>
      </c>
      <c r="T212" s="216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7" t="s">
        <v>230</v>
      </c>
      <c r="AT212" s="217" t="s">
        <v>131</v>
      </c>
      <c r="AU212" s="217" t="s">
        <v>81</v>
      </c>
      <c r="AY212" s="19" t="s">
        <v>129</v>
      </c>
      <c r="BE212" s="218">
        <f>IF(N212="základní",J212,0)</f>
        <v>0</v>
      </c>
      <c r="BF212" s="218">
        <f>IF(N212="snížená",J212,0)</f>
        <v>0</v>
      </c>
      <c r="BG212" s="218">
        <f>IF(N212="zákl. přenesená",J212,0)</f>
        <v>0</v>
      </c>
      <c r="BH212" s="218">
        <f>IF(N212="sníž. přenesená",J212,0)</f>
        <v>0</v>
      </c>
      <c r="BI212" s="218">
        <f>IF(N212="nulová",J212,0)</f>
        <v>0</v>
      </c>
      <c r="BJ212" s="19" t="s">
        <v>79</v>
      </c>
      <c r="BK212" s="218">
        <f>ROUND(I212*H212,2)</f>
        <v>0</v>
      </c>
      <c r="BL212" s="19" t="s">
        <v>230</v>
      </c>
      <c r="BM212" s="217" t="s">
        <v>344</v>
      </c>
    </row>
    <row r="213" s="2" customFormat="1">
      <c r="A213" s="40"/>
      <c r="B213" s="41"/>
      <c r="C213" s="42"/>
      <c r="D213" s="219" t="s">
        <v>138</v>
      </c>
      <c r="E213" s="42"/>
      <c r="F213" s="220" t="s">
        <v>345</v>
      </c>
      <c r="G213" s="42"/>
      <c r="H213" s="42"/>
      <c r="I213" s="221"/>
      <c r="J213" s="42"/>
      <c r="K213" s="42"/>
      <c r="L213" s="46"/>
      <c r="M213" s="222"/>
      <c r="N213" s="223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9" t="s">
        <v>138</v>
      </c>
      <c r="AU213" s="19" t="s">
        <v>81</v>
      </c>
    </row>
    <row r="214" s="12" customFormat="1" ht="22.8" customHeight="1">
      <c r="A214" s="12"/>
      <c r="B214" s="190"/>
      <c r="C214" s="191"/>
      <c r="D214" s="192" t="s">
        <v>70</v>
      </c>
      <c r="E214" s="204" t="s">
        <v>346</v>
      </c>
      <c r="F214" s="204" t="s">
        <v>347</v>
      </c>
      <c r="G214" s="191"/>
      <c r="H214" s="191"/>
      <c r="I214" s="194"/>
      <c r="J214" s="205">
        <f>BK214</f>
        <v>0</v>
      </c>
      <c r="K214" s="191"/>
      <c r="L214" s="196"/>
      <c r="M214" s="197"/>
      <c r="N214" s="198"/>
      <c r="O214" s="198"/>
      <c r="P214" s="199">
        <f>SUM(P215:P220)</f>
        <v>0</v>
      </c>
      <c r="Q214" s="198"/>
      <c r="R214" s="199">
        <f>SUM(R215:R220)</f>
        <v>0.20000000000000001</v>
      </c>
      <c r="S214" s="198"/>
      <c r="T214" s="200">
        <f>SUM(T215:T220)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01" t="s">
        <v>81</v>
      </c>
      <c r="AT214" s="202" t="s">
        <v>70</v>
      </c>
      <c r="AU214" s="202" t="s">
        <v>79</v>
      </c>
      <c r="AY214" s="201" t="s">
        <v>129</v>
      </c>
      <c r="BK214" s="203">
        <f>SUM(BK215:BK220)</f>
        <v>0</v>
      </c>
    </row>
    <row r="215" s="2" customFormat="1" ht="49.05" customHeight="1">
      <c r="A215" s="40"/>
      <c r="B215" s="41"/>
      <c r="C215" s="206" t="s">
        <v>348</v>
      </c>
      <c r="D215" s="206" t="s">
        <v>131</v>
      </c>
      <c r="E215" s="207" t="s">
        <v>349</v>
      </c>
      <c r="F215" s="208" t="s">
        <v>350</v>
      </c>
      <c r="G215" s="209" t="s">
        <v>320</v>
      </c>
      <c r="H215" s="210">
        <v>1</v>
      </c>
      <c r="I215" s="211"/>
      <c r="J215" s="212">
        <f>ROUND(I215*H215,2)</f>
        <v>0</v>
      </c>
      <c r="K215" s="208" t="s">
        <v>312</v>
      </c>
      <c r="L215" s="46"/>
      <c r="M215" s="213" t="s">
        <v>19</v>
      </c>
      <c r="N215" s="214" t="s">
        <v>42</v>
      </c>
      <c r="O215" s="86"/>
      <c r="P215" s="215">
        <f>O215*H215</f>
        <v>0</v>
      </c>
      <c r="Q215" s="215">
        <v>0.20000000000000001</v>
      </c>
      <c r="R215" s="215">
        <f>Q215*H215</f>
        <v>0.20000000000000001</v>
      </c>
      <c r="S215" s="215">
        <v>0</v>
      </c>
      <c r="T215" s="216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17" t="s">
        <v>230</v>
      </c>
      <c r="AT215" s="217" t="s">
        <v>131</v>
      </c>
      <c r="AU215" s="217" t="s">
        <v>81</v>
      </c>
      <c r="AY215" s="19" t="s">
        <v>129</v>
      </c>
      <c r="BE215" s="218">
        <f>IF(N215="základní",J215,0)</f>
        <v>0</v>
      </c>
      <c r="BF215" s="218">
        <f>IF(N215="snížená",J215,0)</f>
        <v>0</v>
      </c>
      <c r="BG215" s="218">
        <f>IF(N215="zákl. přenesená",J215,0)</f>
        <v>0</v>
      </c>
      <c r="BH215" s="218">
        <f>IF(N215="sníž. přenesená",J215,0)</f>
        <v>0</v>
      </c>
      <c r="BI215" s="218">
        <f>IF(N215="nulová",J215,0)</f>
        <v>0</v>
      </c>
      <c r="BJ215" s="19" t="s">
        <v>79</v>
      </c>
      <c r="BK215" s="218">
        <f>ROUND(I215*H215,2)</f>
        <v>0</v>
      </c>
      <c r="BL215" s="19" t="s">
        <v>230</v>
      </c>
      <c r="BM215" s="217" t="s">
        <v>351</v>
      </c>
    </row>
    <row r="216" s="13" customFormat="1">
      <c r="A216" s="13"/>
      <c r="B216" s="224"/>
      <c r="C216" s="225"/>
      <c r="D216" s="226" t="s">
        <v>140</v>
      </c>
      <c r="E216" s="227" t="s">
        <v>19</v>
      </c>
      <c r="F216" s="228" t="s">
        <v>352</v>
      </c>
      <c r="G216" s="225"/>
      <c r="H216" s="229">
        <v>1</v>
      </c>
      <c r="I216" s="230"/>
      <c r="J216" s="225"/>
      <c r="K216" s="225"/>
      <c r="L216" s="231"/>
      <c r="M216" s="232"/>
      <c r="N216" s="233"/>
      <c r="O216" s="233"/>
      <c r="P216" s="233"/>
      <c r="Q216" s="233"/>
      <c r="R216" s="233"/>
      <c r="S216" s="233"/>
      <c r="T216" s="234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5" t="s">
        <v>140</v>
      </c>
      <c r="AU216" s="235" t="s">
        <v>81</v>
      </c>
      <c r="AV216" s="13" t="s">
        <v>81</v>
      </c>
      <c r="AW216" s="13" t="s">
        <v>33</v>
      </c>
      <c r="AX216" s="13" t="s">
        <v>79</v>
      </c>
      <c r="AY216" s="235" t="s">
        <v>129</v>
      </c>
    </row>
    <row r="217" s="14" customFormat="1">
      <c r="A217" s="14"/>
      <c r="B217" s="236"/>
      <c r="C217" s="237"/>
      <c r="D217" s="226" t="s">
        <v>140</v>
      </c>
      <c r="E217" s="238" t="s">
        <v>19</v>
      </c>
      <c r="F217" s="239" t="s">
        <v>353</v>
      </c>
      <c r="G217" s="237"/>
      <c r="H217" s="238" t="s">
        <v>19</v>
      </c>
      <c r="I217" s="240"/>
      <c r="J217" s="237"/>
      <c r="K217" s="237"/>
      <c r="L217" s="241"/>
      <c r="M217" s="242"/>
      <c r="N217" s="243"/>
      <c r="O217" s="243"/>
      <c r="P217" s="243"/>
      <c r="Q217" s="243"/>
      <c r="R217" s="243"/>
      <c r="S217" s="243"/>
      <c r="T217" s="24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5" t="s">
        <v>140</v>
      </c>
      <c r="AU217" s="245" t="s">
        <v>81</v>
      </c>
      <c r="AV217" s="14" t="s">
        <v>79</v>
      </c>
      <c r="AW217" s="14" t="s">
        <v>33</v>
      </c>
      <c r="AX217" s="14" t="s">
        <v>71</v>
      </c>
      <c r="AY217" s="245" t="s">
        <v>129</v>
      </c>
    </row>
    <row r="218" s="14" customFormat="1">
      <c r="A218" s="14"/>
      <c r="B218" s="236"/>
      <c r="C218" s="237"/>
      <c r="D218" s="226" t="s">
        <v>140</v>
      </c>
      <c r="E218" s="238" t="s">
        <v>19</v>
      </c>
      <c r="F218" s="239" t="s">
        <v>354</v>
      </c>
      <c r="G218" s="237"/>
      <c r="H218" s="238" t="s">
        <v>19</v>
      </c>
      <c r="I218" s="240"/>
      <c r="J218" s="237"/>
      <c r="K218" s="237"/>
      <c r="L218" s="241"/>
      <c r="M218" s="242"/>
      <c r="N218" s="243"/>
      <c r="O218" s="243"/>
      <c r="P218" s="243"/>
      <c r="Q218" s="243"/>
      <c r="R218" s="243"/>
      <c r="S218" s="243"/>
      <c r="T218" s="24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5" t="s">
        <v>140</v>
      </c>
      <c r="AU218" s="245" t="s">
        <v>81</v>
      </c>
      <c r="AV218" s="14" t="s">
        <v>79</v>
      </c>
      <c r="AW218" s="14" t="s">
        <v>33</v>
      </c>
      <c r="AX218" s="14" t="s">
        <v>71</v>
      </c>
      <c r="AY218" s="245" t="s">
        <v>129</v>
      </c>
    </row>
    <row r="219" s="2" customFormat="1" ht="49.05" customHeight="1">
      <c r="A219" s="40"/>
      <c r="B219" s="41"/>
      <c r="C219" s="206" t="s">
        <v>355</v>
      </c>
      <c r="D219" s="206" t="s">
        <v>131</v>
      </c>
      <c r="E219" s="207" t="s">
        <v>356</v>
      </c>
      <c r="F219" s="208" t="s">
        <v>357</v>
      </c>
      <c r="G219" s="209" t="s">
        <v>330</v>
      </c>
      <c r="H219" s="267"/>
      <c r="I219" s="211"/>
      <c r="J219" s="212">
        <f>ROUND(I219*H219,2)</f>
        <v>0</v>
      </c>
      <c r="K219" s="208" t="s">
        <v>135</v>
      </c>
      <c r="L219" s="46"/>
      <c r="M219" s="213" t="s">
        <v>19</v>
      </c>
      <c r="N219" s="214" t="s">
        <v>42</v>
      </c>
      <c r="O219" s="86"/>
      <c r="P219" s="215">
        <f>O219*H219</f>
        <v>0</v>
      </c>
      <c r="Q219" s="215">
        <v>0</v>
      </c>
      <c r="R219" s="215">
        <f>Q219*H219</f>
        <v>0</v>
      </c>
      <c r="S219" s="215">
        <v>0</v>
      </c>
      <c r="T219" s="216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17" t="s">
        <v>230</v>
      </c>
      <c r="AT219" s="217" t="s">
        <v>131</v>
      </c>
      <c r="AU219" s="217" t="s">
        <v>81</v>
      </c>
      <c r="AY219" s="19" t="s">
        <v>129</v>
      </c>
      <c r="BE219" s="218">
        <f>IF(N219="základní",J219,0)</f>
        <v>0</v>
      </c>
      <c r="BF219" s="218">
        <f>IF(N219="snížená",J219,0)</f>
        <v>0</v>
      </c>
      <c r="BG219" s="218">
        <f>IF(N219="zákl. přenesená",J219,0)</f>
        <v>0</v>
      </c>
      <c r="BH219" s="218">
        <f>IF(N219="sníž. přenesená",J219,0)</f>
        <v>0</v>
      </c>
      <c r="BI219" s="218">
        <f>IF(N219="nulová",J219,0)</f>
        <v>0</v>
      </c>
      <c r="BJ219" s="19" t="s">
        <v>79</v>
      </c>
      <c r="BK219" s="218">
        <f>ROUND(I219*H219,2)</f>
        <v>0</v>
      </c>
      <c r="BL219" s="19" t="s">
        <v>230</v>
      </c>
      <c r="BM219" s="217" t="s">
        <v>358</v>
      </c>
    </row>
    <row r="220" s="2" customFormat="1">
      <c r="A220" s="40"/>
      <c r="B220" s="41"/>
      <c r="C220" s="42"/>
      <c r="D220" s="219" t="s">
        <v>138</v>
      </c>
      <c r="E220" s="42"/>
      <c r="F220" s="220" t="s">
        <v>359</v>
      </c>
      <c r="G220" s="42"/>
      <c r="H220" s="42"/>
      <c r="I220" s="221"/>
      <c r="J220" s="42"/>
      <c r="K220" s="42"/>
      <c r="L220" s="46"/>
      <c r="M220" s="222"/>
      <c r="N220" s="223"/>
      <c r="O220" s="86"/>
      <c r="P220" s="86"/>
      <c r="Q220" s="86"/>
      <c r="R220" s="86"/>
      <c r="S220" s="86"/>
      <c r="T220" s="87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9" t="s">
        <v>138</v>
      </c>
      <c r="AU220" s="19" t="s">
        <v>81</v>
      </c>
    </row>
    <row r="221" s="12" customFormat="1" ht="22.8" customHeight="1">
      <c r="A221" s="12"/>
      <c r="B221" s="190"/>
      <c r="C221" s="191"/>
      <c r="D221" s="192" t="s">
        <v>70</v>
      </c>
      <c r="E221" s="204" t="s">
        <v>360</v>
      </c>
      <c r="F221" s="204" t="s">
        <v>361</v>
      </c>
      <c r="G221" s="191"/>
      <c r="H221" s="191"/>
      <c r="I221" s="194"/>
      <c r="J221" s="205">
        <f>BK221</f>
        <v>0</v>
      </c>
      <c r="K221" s="191"/>
      <c r="L221" s="196"/>
      <c r="M221" s="197"/>
      <c r="N221" s="198"/>
      <c r="O221" s="198"/>
      <c r="P221" s="199">
        <f>SUM(P222:P233)</f>
        <v>0</v>
      </c>
      <c r="Q221" s="198"/>
      <c r="R221" s="199">
        <f>SUM(R222:R233)</f>
        <v>0.0118</v>
      </c>
      <c r="S221" s="198"/>
      <c r="T221" s="200">
        <f>SUM(T222:T233)</f>
        <v>0.0025000000000000001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01" t="s">
        <v>81</v>
      </c>
      <c r="AT221" s="202" t="s">
        <v>70</v>
      </c>
      <c r="AU221" s="202" t="s">
        <v>79</v>
      </c>
      <c r="AY221" s="201" t="s">
        <v>129</v>
      </c>
      <c r="BK221" s="203">
        <f>SUM(BK222:BK233)</f>
        <v>0</v>
      </c>
    </row>
    <row r="222" s="2" customFormat="1" ht="37.8" customHeight="1">
      <c r="A222" s="40"/>
      <c r="B222" s="41"/>
      <c r="C222" s="206" t="s">
        <v>362</v>
      </c>
      <c r="D222" s="206" t="s">
        <v>131</v>
      </c>
      <c r="E222" s="207" t="s">
        <v>363</v>
      </c>
      <c r="F222" s="208" t="s">
        <v>364</v>
      </c>
      <c r="G222" s="209" t="s">
        <v>365</v>
      </c>
      <c r="H222" s="210">
        <v>1</v>
      </c>
      <c r="I222" s="211"/>
      <c r="J222" s="212">
        <f>ROUND(I222*H222,2)</f>
        <v>0</v>
      </c>
      <c r="K222" s="208" t="s">
        <v>135</v>
      </c>
      <c r="L222" s="46"/>
      <c r="M222" s="213" t="s">
        <v>19</v>
      </c>
      <c r="N222" s="214" t="s">
        <v>42</v>
      </c>
      <c r="O222" s="86"/>
      <c r="P222" s="215">
        <f>O222*H222</f>
        <v>0</v>
      </c>
      <c r="Q222" s="215">
        <v>0</v>
      </c>
      <c r="R222" s="215">
        <f>Q222*H222</f>
        <v>0</v>
      </c>
      <c r="S222" s="215">
        <v>0</v>
      </c>
      <c r="T222" s="216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7" t="s">
        <v>230</v>
      </c>
      <c r="AT222" s="217" t="s">
        <v>131</v>
      </c>
      <c r="AU222" s="217" t="s">
        <v>81</v>
      </c>
      <c r="AY222" s="19" t="s">
        <v>129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9" t="s">
        <v>79</v>
      </c>
      <c r="BK222" s="218">
        <f>ROUND(I222*H222,2)</f>
        <v>0</v>
      </c>
      <c r="BL222" s="19" t="s">
        <v>230</v>
      </c>
      <c r="BM222" s="217" t="s">
        <v>366</v>
      </c>
    </row>
    <row r="223" s="2" customFormat="1">
      <c r="A223" s="40"/>
      <c r="B223" s="41"/>
      <c r="C223" s="42"/>
      <c r="D223" s="219" t="s">
        <v>138</v>
      </c>
      <c r="E223" s="42"/>
      <c r="F223" s="220" t="s">
        <v>367</v>
      </c>
      <c r="G223" s="42"/>
      <c r="H223" s="42"/>
      <c r="I223" s="221"/>
      <c r="J223" s="42"/>
      <c r="K223" s="42"/>
      <c r="L223" s="46"/>
      <c r="M223" s="222"/>
      <c r="N223" s="223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138</v>
      </c>
      <c r="AU223" s="19" t="s">
        <v>81</v>
      </c>
    </row>
    <row r="224" s="14" customFormat="1">
      <c r="A224" s="14"/>
      <c r="B224" s="236"/>
      <c r="C224" s="237"/>
      <c r="D224" s="226" t="s">
        <v>140</v>
      </c>
      <c r="E224" s="238" t="s">
        <v>19</v>
      </c>
      <c r="F224" s="239" t="s">
        <v>368</v>
      </c>
      <c r="G224" s="237"/>
      <c r="H224" s="238" t="s">
        <v>19</v>
      </c>
      <c r="I224" s="240"/>
      <c r="J224" s="237"/>
      <c r="K224" s="237"/>
      <c r="L224" s="241"/>
      <c r="M224" s="242"/>
      <c r="N224" s="243"/>
      <c r="O224" s="243"/>
      <c r="P224" s="243"/>
      <c r="Q224" s="243"/>
      <c r="R224" s="243"/>
      <c r="S224" s="243"/>
      <c r="T224" s="24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5" t="s">
        <v>140</v>
      </c>
      <c r="AU224" s="245" t="s">
        <v>81</v>
      </c>
      <c r="AV224" s="14" t="s">
        <v>79</v>
      </c>
      <c r="AW224" s="14" t="s">
        <v>33</v>
      </c>
      <c r="AX224" s="14" t="s">
        <v>71</v>
      </c>
      <c r="AY224" s="245" t="s">
        <v>129</v>
      </c>
    </row>
    <row r="225" s="13" customFormat="1">
      <c r="A225" s="13"/>
      <c r="B225" s="224"/>
      <c r="C225" s="225"/>
      <c r="D225" s="226" t="s">
        <v>140</v>
      </c>
      <c r="E225" s="227" t="s">
        <v>19</v>
      </c>
      <c r="F225" s="228" t="s">
        <v>369</v>
      </c>
      <c r="G225" s="225"/>
      <c r="H225" s="229">
        <v>1</v>
      </c>
      <c r="I225" s="230"/>
      <c r="J225" s="225"/>
      <c r="K225" s="225"/>
      <c r="L225" s="231"/>
      <c r="M225" s="232"/>
      <c r="N225" s="233"/>
      <c r="O225" s="233"/>
      <c r="P225" s="233"/>
      <c r="Q225" s="233"/>
      <c r="R225" s="233"/>
      <c r="S225" s="233"/>
      <c r="T225" s="234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5" t="s">
        <v>140</v>
      </c>
      <c r="AU225" s="235" t="s">
        <v>81</v>
      </c>
      <c r="AV225" s="13" t="s">
        <v>81</v>
      </c>
      <c r="AW225" s="13" t="s">
        <v>33</v>
      </c>
      <c r="AX225" s="13" t="s">
        <v>79</v>
      </c>
      <c r="AY225" s="235" t="s">
        <v>129</v>
      </c>
    </row>
    <row r="226" s="2" customFormat="1" ht="37.8" customHeight="1">
      <c r="A226" s="40"/>
      <c r="B226" s="41"/>
      <c r="C226" s="246" t="s">
        <v>370</v>
      </c>
      <c r="D226" s="246" t="s">
        <v>174</v>
      </c>
      <c r="E226" s="247" t="s">
        <v>371</v>
      </c>
      <c r="F226" s="248" t="s">
        <v>372</v>
      </c>
      <c r="G226" s="249" t="s">
        <v>365</v>
      </c>
      <c r="H226" s="250">
        <v>1</v>
      </c>
      <c r="I226" s="251"/>
      <c r="J226" s="252">
        <f>ROUND(I226*H226,2)</f>
        <v>0</v>
      </c>
      <c r="K226" s="248" t="s">
        <v>312</v>
      </c>
      <c r="L226" s="253"/>
      <c r="M226" s="254" t="s">
        <v>19</v>
      </c>
      <c r="N226" s="255" t="s">
        <v>42</v>
      </c>
      <c r="O226" s="86"/>
      <c r="P226" s="215">
        <f>O226*H226</f>
        <v>0</v>
      </c>
      <c r="Q226" s="215">
        <v>0.0118</v>
      </c>
      <c r="R226" s="215">
        <f>Q226*H226</f>
        <v>0.0118</v>
      </c>
      <c r="S226" s="215">
        <v>0</v>
      </c>
      <c r="T226" s="216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7" t="s">
        <v>341</v>
      </c>
      <c r="AT226" s="217" t="s">
        <v>174</v>
      </c>
      <c r="AU226" s="217" t="s">
        <v>81</v>
      </c>
      <c r="AY226" s="19" t="s">
        <v>129</v>
      </c>
      <c r="BE226" s="218">
        <f>IF(N226="základní",J226,0)</f>
        <v>0</v>
      </c>
      <c r="BF226" s="218">
        <f>IF(N226="snížená",J226,0)</f>
        <v>0</v>
      </c>
      <c r="BG226" s="218">
        <f>IF(N226="zákl. přenesená",J226,0)</f>
        <v>0</v>
      </c>
      <c r="BH226" s="218">
        <f>IF(N226="sníž. přenesená",J226,0)</f>
        <v>0</v>
      </c>
      <c r="BI226" s="218">
        <f>IF(N226="nulová",J226,0)</f>
        <v>0</v>
      </c>
      <c r="BJ226" s="19" t="s">
        <v>79</v>
      </c>
      <c r="BK226" s="218">
        <f>ROUND(I226*H226,2)</f>
        <v>0</v>
      </c>
      <c r="BL226" s="19" t="s">
        <v>230</v>
      </c>
      <c r="BM226" s="217" t="s">
        <v>373</v>
      </c>
    </row>
    <row r="227" s="14" customFormat="1">
      <c r="A227" s="14"/>
      <c r="B227" s="236"/>
      <c r="C227" s="237"/>
      <c r="D227" s="226" t="s">
        <v>140</v>
      </c>
      <c r="E227" s="238" t="s">
        <v>19</v>
      </c>
      <c r="F227" s="239" t="s">
        <v>374</v>
      </c>
      <c r="G227" s="237"/>
      <c r="H227" s="238" t="s">
        <v>19</v>
      </c>
      <c r="I227" s="240"/>
      <c r="J227" s="237"/>
      <c r="K227" s="237"/>
      <c r="L227" s="241"/>
      <c r="M227" s="242"/>
      <c r="N227" s="243"/>
      <c r="O227" s="243"/>
      <c r="P227" s="243"/>
      <c r="Q227" s="243"/>
      <c r="R227" s="243"/>
      <c r="S227" s="243"/>
      <c r="T227" s="24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5" t="s">
        <v>140</v>
      </c>
      <c r="AU227" s="245" t="s">
        <v>81</v>
      </c>
      <c r="AV227" s="14" t="s">
        <v>79</v>
      </c>
      <c r="AW227" s="14" t="s">
        <v>33</v>
      </c>
      <c r="AX227" s="14" t="s">
        <v>71</v>
      </c>
      <c r="AY227" s="245" t="s">
        <v>129</v>
      </c>
    </row>
    <row r="228" s="13" customFormat="1">
      <c r="A228" s="13"/>
      <c r="B228" s="224"/>
      <c r="C228" s="225"/>
      <c r="D228" s="226" t="s">
        <v>140</v>
      </c>
      <c r="E228" s="227" t="s">
        <v>19</v>
      </c>
      <c r="F228" s="228" t="s">
        <v>375</v>
      </c>
      <c r="G228" s="225"/>
      <c r="H228" s="229">
        <v>1</v>
      </c>
      <c r="I228" s="230"/>
      <c r="J228" s="225"/>
      <c r="K228" s="225"/>
      <c r="L228" s="231"/>
      <c r="M228" s="232"/>
      <c r="N228" s="233"/>
      <c r="O228" s="233"/>
      <c r="P228" s="233"/>
      <c r="Q228" s="233"/>
      <c r="R228" s="233"/>
      <c r="S228" s="233"/>
      <c r="T228" s="234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5" t="s">
        <v>140</v>
      </c>
      <c r="AU228" s="235" t="s">
        <v>81</v>
      </c>
      <c r="AV228" s="13" t="s">
        <v>81</v>
      </c>
      <c r="AW228" s="13" t="s">
        <v>33</v>
      </c>
      <c r="AX228" s="13" t="s">
        <v>79</v>
      </c>
      <c r="AY228" s="235" t="s">
        <v>129</v>
      </c>
    </row>
    <row r="229" s="2" customFormat="1" ht="37.8" customHeight="1">
      <c r="A229" s="40"/>
      <c r="B229" s="41"/>
      <c r="C229" s="206" t="s">
        <v>376</v>
      </c>
      <c r="D229" s="206" t="s">
        <v>131</v>
      </c>
      <c r="E229" s="207" t="s">
        <v>377</v>
      </c>
      <c r="F229" s="208" t="s">
        <v>378</v>
      </c>
      <c r="G229" s="209" t="s">
        <v>365</v>
      </c>
      <c r="H229" s="210">
        <v>1</v>
      </c>
      <c r="I229" s="211"/>
      <c r="J229" s="212">
        <f>ROUND(I229*H229,2)</f>
        <v>0</v>
      </c>
      <c r="K229" s="208" t="s">
        <v>135</v>
      </c>
      <c r="L229" s="46"/>
      <c r="M229" s="213" t="s">
        <v>19</v>
      </c>
      <c r="N229" s="214" t="s">
        <v>42</v>
      </c>
      <c r="O229" s="86"/>
      <c r="P229" s="215">
        <f>O229*H229</f>
        <v>0</v>
      </c>
      <c r="Q229" s="215">
        <v>0</v>
      </c>
      <c r="R229" s="215">
        <f>Q229*H229</f>
        <v>0</v>
      </c>
      <c r="S229" s="215">
        <v>0.0025000000000000001</v>
      </c>
      <c r="T229" s="216">
        <f>S229*H229</f>
        <v>0.0025000000000000001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17" t="s">
        <v>230</v>
      </c>
      <c r="AT229" s="217" t="s">
        <v>131</v>
      </c>
      <c r="AU229" s="217" t="s">
        <v>81</v>
      </c>
      <c r="AY229" s="19" t="s">
        <v>129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9" t="s">
        <v>79</v>
      </c>
      <c r="BK229" s="218">
        <f>ROUND(I229*H229,2)</f>
        <v>0</v>
      </c>
      <c r="BL229" s="19" t="s">
        <v>230</v>
      </c>
      <c r="BM229" s="217" t="s">
        <v>379</v>
      </c>
    </row>
    <row r="230" s="2" customFormat="1">
      <c r="A230" s="40"/>
      <c r="B230" s="41"/>
      <c r="C230" s="42"/>
      <c r="D230" s="219" t="s">
        <v>138</v>
      </c>
      <c r="E230" s="42"/>
      <c r="F230" s="220" t="s">
        <v>380</v>
      </c>
      <c r="G230" s="42"/>
      <c r="H230" s="42"/>
      <c r="I230" s="221"/>
      <c r="J230" s="42"/>
      <c r="K230" s="42"/>
      <c r="L230" s="46"/>
      <c r="M230" s="222"/>
      <c r="N230" s="223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138</v>
      </c>
      <c r="AU230" s="19" t="s">
        <v>81</v>
      </c>
    </row>
    <row r="231" s="13" customFormat="1">
      <c r="A231" s="13"/>
      <c r="B231" s="224"/>
      <c r="C231" s="225"/>
      <c r="D231" s="226" t="s">
        <v>140</v>
      </c>
      <c r="E231" s="227" t="s">
        <v>19</v>
      </c>
      <c r="F231" s="228" t="s">
        <v>381</v>
      </c>
      <c r="G231" s="225"/>
      <c r="H231" s="229">
        <v>1</v>
      </c>
      <c r="I231" s="230"/>
      <c r="J231" s="225"/>
      <c r="K231" s="225"/>
      <c r="L231" s="231"/>
      <c r="M231" s="232"/>
      <c r="N231" s="233"/>
      <c r="O231" s="233"/>
      <c r="P231" s="233"/>
      <c r="Q231" s="233"/>
      <c r="R231" s="233"/>
      <c r="S231" s="233"/>
      <c r="T231" s="234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5" t="s">
        <v>140</v>
      </c>
      <c r="AU231" s="235" t="s">
        <v>81</v>
      </c>
      <c r="AV231" s="13" t="s">
        <v>81</v>
      </c>
      <c r="AW231" s="13" t="s">
        <v>33</v>
      </c>
      <c r="AX231" s="13" t="s">
        <v>79</v>
      </c>
      <c r="AY231" s="235" t="s">
        <v>129</v>
      </c>
    </row>
    <row r="232" s="2" customFormat="1" ht="49.05" customHeight="1">
      <c r="A232" s="40"/>
      <c r="B232" s="41"/>
      <c r="C232" s="206" t="s">
        <v>382</v>
      </c>
      <c r="D232" s="206" t="s">
        <v>131</v>
      </c>
      <c r="E232" s="207" t="s">
        <v>383</v>
      </c>
      <c r="F232" s="208" t="s">
        <v>384</v>
      </c>
      <c r="G232" s="209" t="s">
        <v>330</v>
      </c>
      <c r="H232" s="267"/>
      <c r="I232" s="211"/>
      <c r="J232" s="212">
        <f>ROUND(I232*H232,2)</f>
        <v>0</v>
      </c>
      <c r="K232" s="208" t="s">
        <v>135</v>
      </c>
      <c r="L232" s="46"/>
      <c r="M232" s="213" t="s">
        <v>19</v>
      </c>
      <c r="N232" s="214" t="s">
        <v>42</v>
      </c>
      <c r="O232" s="86"/>
      <c r="P232" s="215">
        <f>O232*H232</f>
        <v>0</v>
      </c>
      <c r="Q232" s="215">
        <v>0</v>
      </c>
      <c r="R232" s="215">
        <f>Q232*H232</f>
        <v>0</v>
      </c>
      <c r="S232" s="215">
        <v>0</v>
      </c>
      <c r="T232" s="216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7" t="s">
        <v>230</v>
      </c>
      <c r="AT232" s="217" t="s">
        <v>131</v>
      </c>
      <c r="AU232" s="217" t="s">
        <v>81</v>
      </c>
      <c r="AY232" s="19" t="s">
        <v>129</v>
      </c>
      <c r="BE232" s="218">
        <f>IF(N232="základní",J232,0)</f>
        <v>0</v>
      </c>
      <c r="BF232" s="218">
        <f>IF(N232="snížená",J232,0)</f>
        <v>0</v>
      </c>
      <c r="BG232" s="218">
        <f>IF(N232="zákl. přenesená",J232,0)</f>
        <v>0</v>
      </c>
      <c r="BH232" s="218">
        <f>IF(N232="sníž. přenesená",J232,0)</f>
        <v>0</v>
      </c>
      <c r="BI232" s="218">
        <f>IF(N232="nulová",J232,0)</f>
        <v>0</v>
      </c>
      <c r="BJ232" s="19" t="s">
        <v>79</v>
      </c>
      <c r="BK232" s="218">
        <f>ROUND(I232*H232,2)</f>
        <v>0</v>
      </c>
      <c r="BL232" s="19" t="s">
        <v>230</v>
      </c>
      <c r="BM232" s="217" t="s">
        <v>385</v>
      </c>
    </row>
    <row r="233" s="2" customFormat="1">
      <c r="A233" s="40"/>
      <c r="B233" s="41"/>
      <c r="C233" s="42"/>
      <c r="D233" s="219" t="s">
        <v>138</v>
      </c>
      <c r="E233" s="42"/>
      <c r="F233" s="220" t="s">
        <v>386</v>
      </c>
      <c r="G233" s="42"/>
      <c r="H233" s="42"/>
      <c r="I233" s="221"/>
      <c r="J233" s="42"/>
      <c r="K233" s="42"/>
      <c r="L233" s="46"/>
      <c r="M233" s="222"/>
      <c r="N233" s="223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138</v>
      </c>
      <c r="AU233" s="19" t="s">
        <v>81</v>
      </c>
    </row>
    <row r="234" s="12" customFormat="1" ht="22.8" customHeight="1">
      <c r="A234" s="12"/>
      <c r="B234" s="190"/>
      <c r="C234" s="191"/>
      <c r="D234" s="192" t="s">
        <v>70</v>
      </c>
      <c r="E234" s="204" t="s">
        <v>387</v>
      </c>
      <c r="F234" s="204" t="s">
        <v>388</v>
      </c>
      <c r="G234" s="191"/>
      <c r="H234" s="191"/>
      <c r="I234" s="194"/>
      <c r="J234" s="205">
        <f>BK234</f>
        <v>0</v>
      </c>
      <c r="K234" s="191"/>
      <c r="L234" s="196"/>
      <c r="M234" s="197"/>
      <c r="N234" s="198"/>
      <c r="O234" s="198"/>
      <c r="P234" s="199">
        <f>SUM(P235:P240)</f>
        <v>0</v>
      </c>
      <c r="Q234" s="198"/>
      <c r="R234" s="199">
        <f>SUM(R235:R240)</f>
        <v>0</v>
      </c>
      <c r="S234" s="198"/>
      <c r="T234" s="200">
        <f>SUM(T235:T240)</f>
        <v>0.075082499999999996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01" t="s">
        <v>81</v>
      </c>
      <c r="AT234" s="202" t="s">
        <v>70</v>
      </c>
      <c r="AU234" s="202" t="s">
        <v>79</v>
      </c>
      <c r="AY234" s="201" t="s">
        <v>129</v>
      </c>
      <c r="BK234" s="203">
        <f>SUM(BK235:BK240)</f>
        <v>0</v>
      </c>
    </row>
    <row r="235" s="2" customFormat="1" ht="24.15" customHeight="1">
      <c r="A235" s="40"/>
      <c r="B235" s="41"/>
      <c r="C235" s="206" t="s">
        <v>389</v>
      </c>
      <c r="D235" s="206" t="s">
        <v>131</v>
      </c>
      <c r="E235" s="207" t="s">
        <v>390</v>
      </c>
      <c r="F235" s="208" t="s">
        <v>391</v>
      </c>
      <c r="G235" s="209" t="s">
        <v>169</v>
      </c>
      <c r="H235" s="210">
        <v>7.0499999999999998</v>
      </c>
      <c r="I235" s="211"/>
      <c r="J235" s="212">
        <f>ROUND(I235*H235,2)</f>
        <v>0</v>
      </c>
      <c r="K235" s="208" t="s">
        <v>135</v>
      </c>
      <c r="L235" s="46"/>
      <c r="M235" s="213" t="s">
        <v>19</v>
      </c>
      <c r="N235" s="214" t="s">
        <v>42</v>
      </c>
      <c r="O235" s="86"/>
      <c r="P235" s="215">
        <f>O235*H235</f>
        <v>0</v>
      </c>
      <c r="Q235" s="215">
        <v>0</v>
      </c>
      <c r="R235" s="215">
        <f>Q235*H235</f>
        <v>0</v>
      </c>
      <c r="S235" s="215">
        <v>0.01065</v>
      </c>
      <c r="T235" s="216">
        <f>S235*H235</f>
        <v>0.075082499999999996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17" t="s">
        <v>230</v>
      </c>
      <c r="AT235" s="217" t="s">
        <v>131</v>
      </c>
      <c r="AU235" s="217" t="s">
        <v>81</v>
      </c>
      <c r="AY235" s="19" t="s">
        <v>129</v>
      </c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9" t="s">
        <v>79</v>
      </c>
      <c r="BK235" s="218">
        <f>ROUND(I235*H235,2)</f>
        <v>0</v>
      </c>
      <c r="BL235" s="19" t="s">
        <v>230</v>
      </c>
      <c r="BM235" s="217" t="s">
        <v>392</v>
      </c>
    </row>
    <row r="236" s="2" customFormat="1">
      <c r="A236" s="40"/>
      <c r="B236" s="41"/>
      <c r="C236" s="42"/>
      <c r="D236" s="219" t="s">
        <v>138</v>
      </c>
      <c r="E236" s="42"/>
      <c r="F236" s="220" t="s">
        <v>393</v>
      </c>
      <c r="G236" s="42"/>
      <c r="H236" s="42"/>
      <c r="I236" s="221"/>
      <c r="J236" s="42"/>
      <c r="K236" s="42"/>
      <c r="L236" s="46"/>
      <c r="M236" s="222"/>
      <c r="N236" s="223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138</v>
      </c>
      <c r="AU236" s="19" t="s">
        <v>81</v>
      </c>
    </row>
    <row r="237" s="14" customFormat="1">
      <c r="A237" s="14"/>
      <c r="B237" s="236"/>
      <c r="C237" s="237"/>
      <c r="D237" s="226" t="s">
        <v>140</v>
      </c>
      <c r="E237" s="238" t="s">
        <v>19</v>
      </c>
      <c r="F237" s="239" t="s">
        <v>147</v>
      </c>
      <c r="G237" s="237"/>
      <c r="H237" s="238" t="s">
        <v>19</v>
      </c>
      <c r="I237" s="240"/>
      <c r="J237" s="237"/>
      <c r="K237" s="237"/>
      <c r="L237" s="241"/>
      <c r="M237" s="242"/>
      <c r="N237" s="243"/>
      <c r="O237" s="243"/>
      <c r="P237" s="243"/>
      <c r="Q237" s="243"/>
      <c r="R237" s="243"/>
      <c r="S237" s="243"/>
      <c r="T237" s="24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45" t="s">
        <v>140</v>
      </c>
      <c r="AU237" s="245" t="s">
        <v>81</v>
      </c>
      <c r="AV237" s="14" t="s">
        <v>79</v>
      </c>
      <c r="AW237" s="14" t="s">
        <v>33</v>
      </c>
      <c r="AX237" s="14" t="s">
        <v>71</v>
      </c>
      <c r="AY237" s="245" t="s">
        <v>129</v>
      </c>
    </row>
    <row r="238" s="13" customFormat="1">
      <c r="A238" s="13"/>
      <c r="B238" s="224"/>
      <c r="C238" s="225"/>
      <c r="D238" s="226" t="s">
        <v>140</v>
      </c>
      <c r="E238" s="227" t="s">
        <v>19</v>
      </c>
      <c r="F238" s="228" t="s">
        <v>394</v>
      </c>
      <c r="G238" s="225"/>
      <c r="H238" s="229">
        <v>3.6499999999999999</v>
      </c>
      <c r="I238" s="230"/>
      <c r="J238" s="225"/>
      <c r="K238" s="225"/>
      <c r="L238" s="231"/>
      <c r="M238" s="232"/>
      <c r="N238" s="233"/>
      <c r="O238" s="233"/>
      <c r="P238" s="233"/>
      <c r="Q238" s="233"/>
      <c r="R238" s="233"/>
      <c r="S238" s="233"/>
      <c r="T238" s="234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5" t="s">
        <v>140</v>
      </c>
      <c r="AU238" s="235" t="s">
        <v>81</v>
      </c>
      <c r="AV238" s="13" t="s">
        <v>81</v>
      </c>
      <c r="AW238" s="13" t="s">
        <v>33</v>
      </c>
      <c r="AX238" s="13" t="s">
        <v>71</v>
      </c>
      <c r="AY238" s="235" t="s">
        <v>129</v>
      </c>
    </row>
    <row r="239" s="13" customFormat="1">
      <c r="A239" s="13"/>
      <c r="B239" s="224"/>
      <c r="C239" s="225"/>
      <c r="D239" s="226" t="s">
        <v>140</v>
      </c>
      <c r="E239" s="227" t="s">
        <v>19</v>
      </c>
      <c r="F239" s="228" t="s">
        <v>395</v>
      </c>
      <c r="G239" s="225"/>
      <c r="H239" s="229">
        <v>3.3999999999999999</v>
      </c>
      <c r="I239" s="230"/>
      <c r="J239" s="225"/>
      <c r="K239" s="225"/>
      <c r="L239" s="231"/>
      <c r="M239" s="232"/>
      <c r="N239" s="233"/>
      <c r="O239" s="233"/>
      <c r="P239" s="233"/>
      <c r="Q239" s="233"/>
      <c r="R239" s="233"/>
      <c r="S239" s="233"/>
      <c r="T239" s="234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5" t="s">
        <v>140</v>
      </c>
      <c r="AU239" s="235" t="s">
        <v>81</v>
      </c>
      <c r="AV239" s="13" t="s">
        <v>81</v>
      </c>
      <c r="AW239" s="13" t="s">
        <v>33</v>
      </c>
      <c r="AX239" s="13" t="s">
        <v>71</v>
      </c>
      <c r="AY239" s="235" t="s">
        <v>129</v>
      </c>
    </row>
    <row r="240" s="15" customFormat="1">
      <c r="A240" s="15"/>
      <c r="B240" s="256"/>
      <c r="C240" s="257"/>
      <c r="D240" s="226" t="s">
        <v>140</v>
      </c>
      <c r="E240" s="258" t="s">
        <v>19</v>
      </c>
      <c r="F240" s="259" t="s">
        <v>251</v>
      </c>
      <c r="G240" s="257"/>
      <c r="H240" s="260">
        <v>7.0499999999999998</v>
      </c>
      <c r="I240" s="261"/>
      <c r="J240" s="257"/>
      <c r="K240" s="257"/>
      <c r="L240" s="262"/>
      <c r="M240" s="263"/>
      <c r="N240" s="264"/>
      <c r="O240" s="264"/>
      <c r="P240" s="264"/>
      <c r="Q240" s="264"/>
      <c r="R240" s="264"/>
      <c r="S240" s="264"/>
      <c r="T240" s="26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T240" s="266" t="s">
        <v>140</v>
      </c>
      <c r="AU240" s="266" t="s">
        <v>81</v>
      </c>
      <c r="AV240" s="15" t="s">
        <v>136</v>
      </c>
      <c r="AW240" s="15" t="s">
        <v>33</v>
      </c>
      <c r="AX240" s="15" t="s">
        <v>79</v>
      </c>
      <c r="AY240" s="266" t="s">
        <v>129</v>
      </c>
    </row>
    <row r="241" s="12" customFormat="1" ht="22.8" customHeight="1">
      <c r="A241" s="12"/>
      <c r="B241" s="190"/>
      <c r="C241" s="191"/>
      <c r="D241" s="192" t="s">
        <v>70</v>
      </c>
      <c r="E241" s="204" t="s">
        <v>396</v>
      </c>
      <c r="F241" s="204" t="s">
        <v>397</v>
      </c>
      <c r="G241" s="191"/>
      <c r="H241" s="191"/>
      <c r="I241" s="194"/>
      <c r="J241" s="205">
        <f>BK241</f>
        <v>0</v>
      </c>
      <c r="K241" s="191"/>
      <c r="L241" s="196"/>
      <c r="M241" s="197"/>
      <c r="N241" s="198"/>
      <c r="O241" s="198"/>
      <c r="P241" s="199">
        <f>SUM(P242:P246)</f>
        <v>0</v>
      </c>
      <c r="Q241" s="198"/>
      <c r="R241" s="199">
        <f>SUM(R242:R246)</f>
        <v>0</v>
      </c>
      <c r="S241" s="198"/>
      <c r="T241" s="200">
        <f>SUM(T242:T246)</f>
        <v>0.084900000000000003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01" t="s">
        <v>81</v>
      </c>
      <c r="AT241" s="202" t="s">
        <v>70</v>
      </c>
      <c r="AU241" s="202" t="s">
        <v>79</v>
      </c>
      <c r="AY241" s="201" t="s">
        <v>129</v>
      </c>
      <c r="BK241" s="203">
        <f>SUM(BK242:BK246)</f>
        <v>0</v>
      </c>
    </row>
    <row r="242" s="2" customFormat="1" ht="21.75" customHeight="1">
      <c r="A242" s="40"/>
      <c r="B242" s="41"/>
      <c r="C242" s="206" t="s">
        <v>398</v>
      </c>
      <c r="D242" s="206" t="s">
        <v>131</v>
      </c>
      <c r="E242" s="207" t="s">
        <v>399</v>
      </c>
      <c r="F242" s="208" t="s">
        <v>400</v>
      </c>
      <c r="G242" s="209" t="s">
        <v>365</v>
      </c>
      <c r="H242" s="210">
        <v>3</v>
      </c>
      <c r="I242" s="211"/>
      <c r="J242" s="212">
        <f>ROUND(I242*H242,2)</f>
        <v>0</v>
      </c>
      <c r="K242" s="208" t="s">
        <v>19</v>
      </c>
      <c r="L242" s="46"/>
      <c r="M242" s="213" t="s">
        <v>19</v>
      </c>
      <c r="N242" s="214" t="s">
        <v>42</v>
      </c>
      <c r="O242" s="86"/>
      <c r="P242" s="215">
        <f>O242*H242</f>
        <v>0</v>
      </c>
      <c r="Q242" s="215">
        <v>0</v>
      </c>
      <c r="R242" s="215">
        <f>Q242*H242</f>
        <v>0</v>
      </c>
      <c r="S242" s="215">
        <v>0.0043</v>
      </c>
      <c r="T242" s="216">
        <f>S242*H242</f>
        <v>0.0129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7" t="s">
        <v>230</v>
      </c>
      <c r="AT242" s="217" t="s">
        <v>131</v>
      </c>
      <c r="AU242" s="217" t="s">
        <v>81</v>
      </c>
      <c r="AY242" s="19" t="s">
        <v>129</v>
      </c>
      <c r="BE242" s="218">
        <f>IF(N242="základní",J242,0)</f>
        <v>0</v>
      </c>
      <c r="BF242" s="218">
        <f>IF(N242="snížená",J242,0)</f>
        <v>0</v>
      </c>
      <c r="BG242" s="218">
        <f>IF(N242="zákl. přenesená",J242,0)</f>
        <v>0</v>
      </c>
      <c r="BH242" s="218">
        <f>IF(N242="sníž. přenesená",J242,0)</f>
        <v>0</v>
      </c>
      <c r="BI242" s="218">
        <f>IF(N242="nulová",J242,0)</f>
        <v>0</v>
      </c>
      <c r="BJ242" s="19" t="s">
        <v>79</v>
      </c>
      <c r="BK242" s="218">
        <f>ROUND(I242*H242,2)</f>
        <v>0</v>
      </c>
      <c r="BL242" s="19" t="s">
        <v>230</v>
      </c>
      <c r="BM242" s="217" t="s">
        <v>401</v>
      </c>
    </row>
    <row r="243" s="13" customFormat="1">
      <c r="A243" s="13"/>
      <c r="B243" s="224"/>
      <c r="C243" s="225"/>
      <c r="D243" s="226" t="s">
        <v>140</v>
      </c>
      <c r="E243" s="227" t="s">
        <v>19</v>
      </c>
      <c r="F243" s="228" t="s">
        <v>402</v>
      </c>
      <c r="G243" s="225"/>
      <c r="H243" s="229">
        <v>3</v>
      </c>
      <c r="I243" s="230"/>
      <c r="J243" s="225"/>
      <c r="K243" s="225"/>
      <c r="L243" s="231"/>
      <c r="M243" s="232"/>
      <c r="N243" s="233"/>
      <c r="O243" s="233"/>
      <c r="P243" s="233"/>
      <c r="Q243" s="233"/>
      <c r="R243" s="233"/>
      <c r="S243" s="233"/>
      <c r="T243" s="234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5" t="s">
        <v>140</v>
      </c>
      <c r="AU243" s="235" t="s">
        <v>81</v>
      </c>
      <c r="AV243" s="13" t="s">
        <v>81</v>
      </c>
      <c r="AW243" s="13" t="s">
        <v>33</v>
      </c>
      <c r="AX243" s="13" t="s">
        <v>79</v>
      </c>
      <c r="AY243" s="235" t="s">
        <v>129</v>
      </c>
    </row>
    <row r="244" s="2" customFormat="1" ht="24.15" customHeight="1">
      <c r="A244" s="40"/>
      <c r="B244" s="41"/>
      <c r="C244" s="206" t="s">
        <v>403</v>
      </c>
      <c r="D244" s="206" t="s">
        <v>131</v>
      </c>
      <c r="E244" s="207" t="s">
        <v>404</v>
      </c>
      <c r="F244" s="208" t="s">
        <v>405</v>
      </c>
      <c r="G244" s="209" t="s">
        <v>365</v>
      </c>
      <c r="H244" s="210">
        <v>3</v>
      </c>
      <c r="I244" s="211"/>
      <c r="J244" s="212">
        <f>ROUND(I244*H244,2)</f>
        <v>0</v>
      </c>
      <c r="K244" s="208" t="s">
        <v>135</v>
      </c>
      <c r="L244" s="46"/>
      <c r="M244" s="213" t="s">
        <v>19</v>
      </c>
      <c r="N244" s="214" t="s">
        <v>42</v>
      </c>
      <c r="O244" s="86"/>
      <c r="P244" s="215">
        <f>O244*H244</f>
        <v>0</v>
      </c>
      <c r="Q244" s="215">
        <v>0</v>
      </c>
      <c r="R244" s="215">
        <f>Q244*H244</f>
        <v>0</v>
      </c>
      <c r="S244" s="215">
        <v>0.024</v>
      </c>
      <c r="T244" s="216">
        <f>S244*H244</f>
        <v>0.072000000000000008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17" t="s">
        <v>230</v>
      </c>
      <c r="AT244" s="217" t="s">
        <v>131</v>
      </c>
      <c r="AU244" s="217" t="s">
        <v>81</v>
      </c>
      <c r="AY244" s="19" t="s">
        <v>129</v>
      </c>
      <c r="BE244" s="218">
        <f>IF(N244="základní",J244,0)</f>
        <v>0</v>
      </c>
      <c r="BF244" s="218">
        <f>IF(N244="snížená",J244,0)</f>
        <v>0</v>
      </c>
      <c r="BG244" s="218">
        <f>IF(N244="zákl. přenesená",J244,0)</f>
        <v>0</v>
      </c>
      <c r="BH244" s="218">
        <f>IF(N244="sníž. přenesená",J244,0)</f>
        <v>0</v>
      </c>
      <c r="BI244" s="218">
        <f>IF(N244="nulová",J244,0)</f>
        <v>0</v>
      </c>
      <c r="BJ244" s="19" t="s">
        <v>79</v>
      </c>
      <c r="BK244" s="218">
        <f>ROUND(I244*H244,2)</f>
        <v>0</v>
      </c>
      <c r="BL244" s="19" t="s">
        <v>230</v>
      </c>
      <c r="BM244" s="217" t="s">
        <v>406</v>
      </c>
    </row>
    <row r="245" s="2" customFormat="1">
      <c r="A245" s="40"/>
      <c r="B245" s="41"/>
      <c r="C245" s="42"/>
      <c r="D245" s="219" t="s">
        <v>138</v>
      </c>
      <c r="E245" s="42"/>
      <c r="F245" s="220" t="s">
        <v>407</v>
      </c>
      <c r="G245" s="42"/>
      <c r="H245" s="42"/>
      <c r="I245" s="221"/>
      <c r="J245" s="42"/>
      <c r="K245" s="42"/>
      <c r="L245" s="46"/>
      <c r="M245" s="222"/>
      <c r="N245" s="223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9" t="s">
        <v>138</v>
      </c>
      <c r="AU245" s="19" t="s">
        <v>81</v>
      </c>
    </row>
    <row r="246" s="13" customFormat="1">
      <c r="A246" s="13"/>
      <c r="B246" s="224"/>
      <c r="C246" s="225"/>
      <c r="D246" s="226" t="s">
        <v>140</v>
      </c>
      <c r="E246" s="227" t="s">
        <v>19</v>
      </c>
      <c r="F246" s="228" t="s">
        <v>408</v>
      </c>
      <c r="G246" s="225"/>
      <c r="H246" s="229">
        <v>3</v>
      </c>
      <c r="I246" s="230"/>
      <c r="J246" s="225"/>
      <c r="K246" s="225"/>
      <c r="L246" s="231"/>
      <c r="M246" s="232"/>
      <c r="N246" s="233"/>
      <c r="O246" s="233"/>
      <c r="P246" s="233"/>
      <c r="Q246" s="233"/>
      <c r="R246" s="233"/>
      <c r="S246" s="233"/>
      <c r="T246" s="234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5" t="s">
        <v>140</v>
      </c>
      <c r="AU246" s="235" t="s">
        <v>81</v>
      </c>
      <c r="AV246" s="13" t="s">
        <v>81</v>
      </c>
      <c r="AW246" s="13" t="s">
        <v>33</v>
      </c>
      <c r="AX246" s="13" t="s">
        <v>79</v>
      </c>
      <c r="AY246" s="235" t="s">
        <v>129</v>
      </c>
    </row>
    <row r="247" s="12" customFormat="1" ht="22.8" customHeight="1">
      <c r="A247" s="12"/>
      <c r="B247" s="190"/>
      <c r="C247" s="191"/>
      <c r="D247" s="192" t="s">
        <v>70</v>
      </c>
      <c r="E247" s="204" t="s">
        <v>409</v>
      </c>
      <c r="F247" s="204" t="s">
        <v>410</v>
      </c>
      <c r="G247" s="191"/>
      <c r="H247" s="191"/>
      <c r="I247" s="194"/>
      <c r="J247" s="205">
        <f>BK247</f>
        <v>0</v>
      </c>
      <c r="K247" s="191"/>
      <c r="L247" s="196"/>
      <c r="M247" s="197"/>
      <c r="N247" s="198"/>
      <c r="O247" s="198"/>
      <c r="P247" s="199">
        <f>SUM(P248:P259)</f>
        <v>0</v>
      </c>
      <c r="Q247" s="198"/>
      <c r="R247" s="199">
        <f>SUM(R248:R259)</f>
        <v>0</v>
      </c>
      <c r="S247" s="198"/>
      <c r="T247" s="200">
        <f>SUM(T248:T259)</f>
        <v>0.27892749999999999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01" t="s">
        <v>81</v>
      </c>
      <c r="AT247" s="202" t="s">
        <v>70</v>
      </c>
      <c r="AU247" s="202" t="s">
        <v>79</v>
      </c>
      <c r="AY247" s="201" t="s">
        <v>129</v>
      </c>
      <c r="BK247" s="203">
        <f>SUM(BK248:BK259)</f>
        <v>0</v>
      </c>
    </row>
    <row r="248" s="2" customFormat="1" ht="24.15" customHeight="1">
      <c r="A248" s="40"/>
      <c r="B248" s="41"/>
      <c r="C248" s="206" t="s">
        <v>411</v>
      </c>
      <c r="D248" s="206" t="s">
        <v>131</v>
      </c>
      <c r="E248" s="207" t="s">
        <v>412</v>
      </c>
      <c r="F248" s="208" t="s">
        <v>413</v>
      </c>
      <c r="G248" s="209" t="s">
        <v>134</v>
      </c>
      <c r="H248" s="210">
        <v>9.25</v>
      </c>
      <c r="I248" s="211"/>
      <c r="J248" s="212">
        <f>ROUND(I248*H248,2)</f>
        <v>0</v>
      </c>
      <c r="K248" s="208" t="s">
        <v>135</v>
      </c>
      <c r="L248" s="46"/>
      <c r="M248" s="213" t="s">
        <v>19</v>
      </c>
      <c r="N248" s="214" t="s">
        <v>42</v>
      </c>
      <c r="O248" s="86"/>
      <c r="P248" s="215">
        <f>O248*H248</f>
        <v>0</v>
      </c>
      <c r="Q248" s="215">
        <v>0</v>
      </c>
      <c r="R248" s="215">
        <f>Q248*H248</f>
        <v>0</v>
      </c>
      <c r="S248" s="215">
        <v>0.0032499999999999999</v>
      </c>
      <c r="T248" s="216">
        <f>S248*H248</f>
        <v>0.030062499999999999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7" t="s">
        <v>230</v>
      </c>
      <c r="AT248" s="217" t="s">
        <v>131</v>
      </c>
      <c r="AU248" s="217" t="s">
        <v>81</v>
      </c>
      <c r="AY248" s="19" t="s">
        <v>129</v>
      </c>
      <c r="BE248" s="218">
        <f>IF(N248="základní",J248,0)</f>
        <v>0</v>
      </c>
      <c r="BF248" s="218">
        <f>IF(N248="snížená",J248,0)</f>
        <v>0</v>
      </c>
      <c r="BG248" s="218">
        <f>IF(N248="zákl. přenesená",J248,0)</f>
        <v>0</v>
      </c>
      <c r="BH248" s="218">
        <f>IF(N248="sníž. přenesená",J248,0)</f>
        <v>0</v>
      </c>
      <c r="BI248" s="218">
        <f>IF(N248="nulová",J248,0)</f>
        <v>0</v>
      </c>
      <c r="BJ248" s="19" t="s">
        <v>79</v>
      </c>
      <c r="BK248" s="218">
        <f>ROUND(I248*H248,2)</f>
        <v>0</v>
      </c>
      <c r="BL248" s="19" t="s">
        <v>230</v>
      </c>
      <c r="BM248" s="217" t="s">
        <v>414</v>
      </c>
    </row>
    <row r="249" s="2" customFormat="1">
      <c r="A249" s="40"/>
      <c r="B249" s="41"/>
      <c r="C249" s="42"/>
      <c r="D249" s="219" t="s">
        <v>138</v>
      </c>
      <c r="E249" s="42"/>
      <c r="F249" s="220" t="s">
        <v>415</v>
      </c>
      <c r="G249" s="42"/>
      <c r="H249" s="42"/>
      <c r="I249" s="221"/>
      <c r="J249" s="42"/>
      <c r="K249" s="42"/>
      <c r="L249" s="46"/>
      <c r="M249" s="222"/>
      <c r="N249" s="223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138</v>
      </c>
      <c r="AU249" s="19" t="s">
        <v>81</v>
      </c>
    </row>
    <row r="250" s="14" customFormat="1">
      <c r="A250" s="14"/>
      <c r="B250" s="236"/>
      <c r="C250" s="237"/>
      <c r="D250" s="226" t="s">
        <v>140</v>
      </c>
      <c r="E250" s="238" t="s">
        <v>19</v>
      </c>
      <c r="F250" s="239" t="s">
        <v>416</v>
      </c>
      <c r="G250" s="237"/>
      <c r="H250" s="238" t="s">
        <v>19</v>
      </c>
      <c r="I250" s="240"/>
      <c r="J250" s="237"/>
      <c r="K250" s="237"/>
      <c r="L250" s="241"/>
      <c r="M250" s="242"/>
      <c r="N250" s="243"/>
      <c r="O250" s="243"/>
      <c r="P250" s="243"/>
      <c r="Q250" s="243"/>
      <c r="R250" s="243"/>
      <c r="S250" s="243"/>
      <c r="T250" s="24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5" t="s">
        <v>140</v>
      </c>
      <c r="AU250" s="245" t="s">
        <v>81</v>
      </c>
      <c r="AV250" s="14" t="s">
        <v>79</v>
      </c>
      <c r="AW250" s="14" t="s">
        <v>33</v>
      </c>
      <c r="AX250" s="14" t="s">
        <v>71</v>
      </c>
      <c r="AY250" s="245" t="s">
        <v>129</v>
      </c>
    </row>
    <row r="251" s="14" customFormat="1">
      <c r="A251" s="14"/>
      <c r="B251" s="236"/>
      <c r="C251" s="237"/>
      <c r="D251" s="226" t="s">
        <v>140</v>
      </c>
      <c r="E251" s="238" t="s">
        <v>19</v>
      </c>
      <c r="F251" s="239" t="s">
        <v>417</v>
      </c>
      <c r="G251" s="237"/>
      <c r="H251" s="238" t="s">
        <v>19</v>
      </c>
      <c r="I251" s="240"/>
      <c r="J251" s="237"/>
      <c r="K251" s="237"/>
      <c r="L251" s="241"/>
      <c r="M251" s="242"/>
      <c r="N251" s="243"/>
      <c r="O251" s="243"/>
      <c r="P251" s="243"/>
      <c r="Q251" s="243"/>
      <c r="R251" s="243"/>
      <c r="S251" s="243"/>
      <c r="T251" s="24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45" t="s">
        <v>140</v>
      </c>
      <c r="AU251" s="245" t="s">
        <v>81</v>
      </c>
      <c r="AV251" s="14" t="s">
        <v>79</v>
      </c>
      <c r="AW251" s="14" t="s">
        <v>33</v>
      </c>
      <c r="AX251" s="14" t="s">
        <v>71</v>
      </c>
      <c r="AY251" s="245" t="s">
        <v>129</v>
      </c>
    </row>
    <row r="252" s="13" customFormat="1">
      <c r="A252" s="13"/>
      <c r="B252" s="224"/>
      <c r="C252" s="225"/>
      <c r="D252" s="226" t="s">
        <v>140</v>
      </c>
      <c r="E252" s="227" t="s">
        <v>19</v>
      </c>
      <c r="F252" s="228" t="s">
        <v>418</v>
      </c>
      <c r="G252" s="225"/>
      <c r="H252" s="229">
        <v>3.4500000000000002</v>
      </c>
      <c r="I252" s="230"/>
      <c r="J252" s="225"/>
      <c r="K252" s="225"/>
      <c r="L252" s="231"/>
      <c r="M252" s="232"/>
      <c r="N252" s="233"/>
      <c r="O252" s="233"/>
      <c r="P252" s="233"/>
      <c r="Q252" s="233"/>
      <c r="R252" s="233"/>
      <c r="S252" s="233"/>
      <c r="T252" s="234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5" t="s">
        <v>140</v>
      </c>
      <c r="AU252" s="235" t="s">
        <v>81</v>
      </c>
      <c r="AV252" s="13" t="s">
        <v>81</v>
      </c>
      <c r="AW252" s="13" t="s">
        <v>33</v>
      </c>
      <c r="AX252" s="13" t="s">
        <v>71</v>
      </c>
      <c r="AY252" s="235" t="s">
        <v>129</v>
      </c>
    </row>
    <row r="253" s="13" customFormat="1">
      <c r="A253" s="13"/>
      <c r="B253" s="224"/>
      <c r="C253" s="225"/>
      <c r="D253" s="226" t="s">
        <v>140</v>
      </c>
      <c r="E253" s="227" t="s">
        <v>19</v>
      </c>
      <c r="F253" s="228" t="s">
        <v>419</v>
      </c>
      <c r="G253" s="225"/>
      <c r="H253" s="229">
        <v>5.7999999999999998</v>
      </c>
      <c r="I253" s="230"/>
      <c r="J253" s="225"/>
      <c r="K253" s="225"/>
      <c r="L253" s="231"/>
      <c r="M253" s="232"/>
      <c r="N253" s="233"/>
      <c r="O253" s="233"/>
      <c r="P253" s="233"/>
      <c r="Q253" s="233"/>
      <c r="R253" s="233"/>
      <c r="S253" s="233"/>
      <c r="T253" s="234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5" t="s">
        <v>140</v>
      </c>
      <c r="AU253" s="235" t="s">
        <v>81</v>
      </c>
      <c r="AV253" s="13" t="s">
        <v>81</v>
      </c>
      <c r="AW253" s="13" t="s">
        <v>33</v>
      </c>
      <c r="AX253" s="13" t="s">
        <v>71</v>
      </c>
      <c r="AY253" s="235" t="s">
        <v>129</v>
      </c>
    </row>
    <row r="254" s="15" customFormat="1">
      <c r="A254" s="15"/>
      <c r="B254" s="256"/>
      <c r="C254" s="257"/>
      <c r="D254" s="226" t="s">
        <v>140</v>
      </c>
      <c r="E254" s="258" t="s">
        <v>19</v>
      </c>
      <c r="F254" s="259" t="s">
        <v>251</v>
      </c>
      <c r="G254" s="257"/>
      <c r="H254" s="260">
        <v>9.25</v>
      </c>
      <c r="I254" s="261"/>
      <c r="J254" s="257"/>
      <c r="K254" s="257"/>
      <c r="L254" s="262"/>
      <c r="M254" s="263"/>
      <c r="N254" s="264"/>
      <c r="O254" s="264"/>
      <c r="P254" s="264"/>
      <c r="Q254" s="264"/>
      <c r="R254" s="264"/>
      <c r="S254" s="264"/>
      <c r="T254" s="26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66" t="s">
        <v>140</v>
      </c>
      <c r="AU254" s="266" t="s">
        <v>81</v>
      </c>
      <c r="AV254" s="15" t="s">
        <v>136</v>
      </c>
      <c r="AW254" s="15" t="s">
        <v>33</v>
      </c>
      <c r="AX254" s="15" t="s">
        <v>79</v>
      </c>
      <c r="AY254" s="266" t="s">
        <v>129</v>
      </c>
    </row>
    <row r="255" s="2" customFormat="1" ht="16.5" customHeight="1">
      <c r="A255" s="40"/>
      <c r="B255" s="41"/>
      <c r="C255" s="206" t="s">
        <v>420</v>
      </c>
      <c r="D255" s="206" t="s">
        <v>131</v>
      </c>
      <c r="E255" s="207" t="s">
        <v>421</v>
      </c>
      <c r="F255" s="208" t="s">
        <v>422</v>
      </c>
      <c r="G255" s="209" t="s">
        <v>169</v>
      </c>
      <c r="H255" s="210">
        <v>7.0499999999999998</v>
      </c>
      <c r="I255" s="211"/>
      <c r="J255" s="212">
        <f>ROUND(I255*H255,2)</f>
        <v>0</v>
      </c>
      <c r="K255" s="208" t="s">
        <v>135</v>
      </c>
      <c r="L255" s="46"/>
      <c r="M255" s="213" t="s">
        <v>19</v>
      </c>
      <c r="N255" s="214" t="s">
        <v>42</v>
      </c>
      <c r="O255" s="86"/>
      <c r="P255" s="215">
        <f>O255*H255</f>
        <v>0</v>
      </c>
      <c r="Q255" s="215">
        <v>0</v>
      </c>
      <c r="R255" s="215">
        <f>Q255*H255</f>
        <v>0</v>
      </c>
      <c r="S255" s="215">
        <v>0.035299999999999998</v>
      </c>
      <c r="T255" s="216">
        <f>S255*H255</f>
        <v>0.24886499999999998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7" t="s">
        <v>230</v>
      </c>
      <c r="AT255" s="217" t="s">
        <v>131</v>
      </c>
      <c r="AU255" s="217" t="s">
        <v>81</v>
      </c>
      <c r="AY255" s="19" t="s">
        <v>129</v>
      </c>
      <c r="BE255" s="218">
        <f>IF(N255="základní",J255,0)</f>
        <v>0</v>
      </c>
      <c r="BF255" s="218">
        <f>IF(N255="snížená",J255,0)</f>
        <v>0</v>
      </c>
      <c r="BG255" s="218">
        <f>IF(N255="zákl. přenesená",J255,0)</f>
        <v>0</v>
      </c>
      <c r="BH255" s="218">
        <f>IF(N255="sníž. přenesená",J255,0)</f>
        <v>0</v>
      </c>
      <c r="BI255" s="218">
        <f>IF(N255="nulová",J255,0)</f>
        <v>0</v>
      </c>
      <c r="BJ255" s="19" t="s">
        <v>79</v>
      </c>
      <c r="BK255" s="218">
        <f>ROUND(I255*H255,2)</f>
        <v>0</v>
      </c>
      <c r="BL255" s="19" t="s">
        <v>230</v>
      </c>
      <c r="BM255" s="217" t="s">
        <v>423</v>
      </c>
    </row>
    <row r="256" s="2" customFormat="1">
      <c r="A256" s="40"/>
      <c r="B256" s="41"/>
      <c r="C256" s="42"/>
      <c r="D256" s="219" t="s">
        <v>138</v>
      </c>
      <c r="E256" s="42"/>
      <c r="F256" s="220" t="s">
        <v>424</v>
      </c>
      <c r="G256" s="42"/>
      <c r="H256" s="42"/>
      <c r="I256" s="221"/>
      <c r="J256" s="42"/>
      <c r="K256" s="42"/>
      <c r="L256" s="46"/>
      <c r="M256" s="222"/>
      <c r="N256" s="223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138</v>
      </c>
      <c r="AU256" s="19" t="s">
        <v>81</v>
      </c>
    </row>
    <row r="257" s="14" customFormat="1">
      <c r="A257" s="14"/>
      <c r="B257" s="236"/>
      <c r="C257" s="237"/>
      <c r="D257" s="226" t="s">
        <v>140</v>
      </c>
      <c r="E257" s="238" t="s">
        <v>19</v>
      </c>
      <c r="F257" s="239" t="s">
        <v>243</v>
      </c>
      <c r="G257" s="237"/>
      <c r="H257" s="238" t="s">
        <v>19</v>
      </c>
      <c r="I257" s="240"/>
      <c r="J257" s="237"/>
      <c r="K257" s="237"/>
      <c r="L257" s="241"/>
      <c r="M257" s="242"/>
      <c r="N257" s="243"/>
      <c r="O257" s="243"/>
      <c r="P257" s="243"/>
      <c r="Q257" s="243"/>
      <c r="R257" s="243"/>
      <c r="S257" s="243"/>
      <c r="T257" s="24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5" t="s">
        <v>140</v>
      </c>
      <c r="AU257" s="245" t="s">
        <v>81</v>
      </c>
      <c r="AV257" s="14" t="s">
        <v>79</v>
      </c>
      <c r="AW257" s="14" t="s">
        <v>33</v>
      </c>
      <c r="AX257" s="14" t="s">
        <v>71</v>
      </c>
      <c r="AY257" s="245" t="s">
        <v>129</v>
      </c>
    </row>
    <row r="258" s="13" customFormat="1">
      <c r="A258" s="13"/>
      <c r="B258" s="224"/>
      <c r="C258" s="225"/>
      <c r="D258" s="226" t="s">
        <v>140</v>
      </c>
      <c r="E258" s="227" t="s">
        <v>19</v>
      </c>
      <c r="F258" s="228" t="s">
        <v>425</v>
      </c>
      <c r="G258" s="225"/>
      <c r="H258" s="229">
        <v>7.0499999999999998</v>
      </c>
      <c r="I258" s="230"/>
      <c r="J258" s="225"/>
      <c r="K258" s="225"/>
      <c r="L258" s="231"/>
      <c r="M258" s="232"/>
      <c r="N258" s="233"/>
      <c r="O258" s="233"/>
      <c r="P258" s="233"/>
      <c r="Q258" s="233"/>
      <c r="R258" s="233"/>
      <c r="S258" s="233"/>
      <c r="T258" s="234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5" t="s">
        <v>140</v>
      </c>
      <c r="AU258" s="235" t="s">
        <v>81</v>
      </c>
      <c r="AV258" s="13" t="s">
        <v>81</v>
      </c>
      <c r="AW258" s="13" t="s">
        <v>33</v>
      </c>
      <c r="AX258" s="13" t="s">
        <v>71</v>
      </c>
      <c r="AY258" s="235" t="s">
        <v>129</v>
      </c>
    </row>
    <row r="259" s="15" customFormat="1">
      <c r="A259" s="15"/>
      <c r="B259" s="256"/>
      <c r="C259" s="257"/>
      <c r="D259" s="226" t="s">
        <v>140</v>
      </c>
      <c r="E259" s="258" t="s">
        <v>19</v>
      </c>
      <c r="F259" s="259" t="s">
        <v>251</v>
      </c>
      <c r="G259" s="257"/>
      <c r="H259" s="260">
        <v>7.0499999999999998</v>
      </c>
      <c r="I259" s="261"/>
      <c r="J259" s="257"/>
      <c r="K259" s="257"/>
      <c r="L259" s="262"/>
      <c r="M259" s="263"/>
      <c r="N259" s="264"/>
      <c r="O259" s="264"/>
      <c r="P259" s="264"/>
      <c r="Q259" s="264"/>
      <c r="R259" s="264"/>
      <c r="S259" s="264"/>
      <c r="T259" s="26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66" t="s">
        <v>140</v>
      </c>
      <c r="AU259" s="266" t="s">
        <v>81</v>
      </c>
      <c r="AV259" s="15" t="s">
        <v>136</v>
      </c>
      <c r="AW259" s="15" t="s">
        <v>33</v>
      </c>
      <c r="AX259" s="15" t="s">
        <v>79</v>
      </c>
      <c r="AY259" s="266" t="s">
        <v>129</v>
      </c>
    </row>
    <row r="260" s="12" customFormat="1" ht="22.8" customHeight="1">
      <c r="A260" s="12"/>
      <c r="B260" s="190"/>
      <c r="C260" s="191"/>
      <c r="D260" s="192" t="s">
        <v>70</v>
      </c>
      <c r="E260" s="204" t="s">
        <v>426</v>
      </c>
      <c r="F260" s="204" t="s">
        <v>427</v>
      </c>
      <c r="G260" s="191"/>
      <c r="H260" s="191"/>
      <c r="I260" s="194"/>
      <c r="J260" s="205">
        <f>BK260</f>
        <v>0</v>
      </c>
      <c r="K260" s="191"/>
      <c r="L260" s="196"/>
      <c r="M260" s="197"/>
      <c r="N260" s="198"/>
      <c r="O260" s="198"/>
      <c r="P260" s="199">
        <f>SUM(P261:P274)</f>
        <v>0</v>
      </c>
      <c r="Q260" s="198"/>
      <c r="R260" s="199">
        <f>SUM(R261:R274)</f>
        <v>0.19649999999999998</v>
      </c>
      <c r="S260" s="198"/>
      <c r="T260" s="200">
        <f>SUM(T261:T274)</f>
        <v>0.051014999999999998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01" t="s">
        <v>81</v>
      </c>
      <c r="AT260" s="202" t="s">
        <v>70</v>
      </c>
      <c r="AU260" s="202" t="s">
        <v>79</v>
      </c>
      <c r="AY260" s="201" t="s">
        <v>129</v>
      </c>
      <c r="BK260" s="203">
        <f>SUM(BK261:BK274)</f>
        <v>0</v>
      </c>
    </row>
    <row r="261" s="2" customFormat="1" ht="24.15" customHeight="1">
      <c r="A261" s="40"/>
      <c r="B261" s="41"/>
      <c r="C261" s="206" t="s">
        <v>428</v>
      </c>
      <c r="D261" s="206" t="s">
        <v>131</v>
      </c>
      <c r="E261" s="207" t="s">
        <v>429</v>
      </c>
      <c r="F261" s="208" t="s">
        <v>430</v>
      </c>
      <c r="G261" s="209" t="s">
        <v>169</v>
      </c>
      <c r="H261" s="210">
        <v>26.199999999999999</v>
      </c>
      <c r="I261" s="211"/>
      <c r="J261" s="212">
        <f>ROUND(I261*H261,2)</f>
        <v>0</v>
      </c>
      <c r="K261" s="208" t="s">
        <v>135</v>
      </c>
      <c r="L261" s="46"/>
      <c r="M261" s="213" t="s">
        <v>19</v>
      </c>
      <c r="N261" s="214" t="s">
        <v>42</v>
      </c>
      <c r="O261" s="86"/>
      <c r="P261" s="215">
        <f>O261*H261</f>
        <v>0</v>
      </c>
      <c r="Q261" s="215">
        <v>0</v>
      </c>
      <c r="R261" s="215">
        <f>Q261*H261</f>
        <v>0</v>
      </c>
      <c r="S261" s="215">
        <v>0</v>
      </c>
      <c r="T261" s="216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17" t="s">
        <v>230</v>
      </c>
      <c r="AT261" s="217" t="s">
        <v>131</v>
      </c>
      <c r="AU261" s="217" t="s">
        <v>81</v>
      </c>
      <c r="AY261" s="19" t="s">
        <v>129</v>
      </c>
      <c r="BE261" s="218">
        <f>IF(N261="základní",J261,0)</f>
        <v>0</v>
      </c>
      <c r="BF261" s="218">
        <f>IF(N261="snížená",J261,0)</f>
        <v>0</v>
      </c>
      <c r="BG261" s="218">
        <f>IF(N261="zákl. přenesená",J261,0)</f>
        <v>0</v>
      </c>
      <c r="BH261" s="218">
        <f>IF(N261="sníž. přenesená",J261,0)</f>
        <v>0</v>
      </c>
      <c r="BI261" s="218">
        <f>IF(N261="nulová",J261,0)</f>
        <v>0</v>
      </c>
      <c r="BJ261" s="19" t="s">
        <v>79</v>
      </c>
      <c r="BK261" s="218">
        <f>ROUND(I261*H261,2)</f>
        <v>0</v>
      </c>
      <c r="BL261" s="19" t="s">
        <v>230</v>
      </c>
      <c r="BM261" s="217" t="s">
        <v>431</v>
      </c>
    </row>
    <row r="262" s="2" customFormat="1">
      <c r="A262" s="40"/>
      <c r="B262" s="41"/>
      <c r="C262" s="42"/>
      <c r="D262" s="219" t="s">
        <v>138</v>
      </c>
      <c r="E262" s="42"/>
      <c r="F262" s="220" t="s">
        <v>432</v>
      </c>
      <c r="G262" s="42"/>
      <c r="H262" s="42"/>
      <c r="I262" s="221"/>
      <c r="J262" s="42"/>
      <c r="K262" s="42"/>
      <c r="L262" s="46"/>
      <c r="M262" s="222"/>
      <c r="N262" s="223"/>
      <c r="O262" s="86"/>
      <c r="P262" s="86"/>
      <c r="Q262" s="86"/>
      <c r="R262" s="86"/>
      <c r="S262" s="86"/>
      <c r="T262" s="87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9" t="s">
        <v>138</v>
      </c>
      <c r="AU262" s="19" t="s">
        <v>81</v>
      </c>
    </row>
    <row r="263" s="13" customFormat="1">
      <c r="A263" s="13"/>
      <c r="B263" s="224"/>
      <c r="C263" s="225"/>
      <c r="D263" s="226" t="s">
        <v>140</v>
      </c>
      <c r="E263" s="227" t="s">
        <v>19</v>
      </c>
      <c r="F263" s="228" t="s">
        <v>433</v>
      </c>
      <c r="G263" s="225"/>
      <c r="H263" s="229">
        <v>26.199999999999999</v>
      </c>
      <c r="I263" s="230"/>
      <c r="J263" s="225"/>
      <c r="K263" s="225"/>
      <c r="L263" s="231"/>
      <c r="M263" s="232"/>
      <c r="N263" s="233"/>
      <c r="O263" s="233"/>
      <c r="P263" s="233"/>
      <c r="Q263" s="233"/>
      <c r="R263" s="233"/>
      <c r="S263" s="233"/>
      <c r="T263" s="234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5" t="s">
        <v>140</v>
      </c>
      <c r="AU263" s="235" t="s">
        <v>81</v>
      </c>
      <c r="AV263" s="13" t="s">
        <v>81</v>
      </c>
      <c r="AW263" s="13" t="s">
        <v>33</v>
      </c>
      <c r="AX263" s="13" t="s">
        <v>79</v>
      </c>
      <c r="AY263" s="235" t="s">
        <v>129</v>
      </c>
    </row>
    <row r="264" s="2" customFormat="1" ht="37.8" customHeight="1">
      <c r="A264" s="40"/>
      <c r="B264" s="41"/>
      <c r="C264" s="206" t="s">
        <v>434</v>
      </c>
      <c r="D264" s="206" t="s">
        <v>131</v>
      </c>
      <c r="E264" s="207" t="s">
        <v>435</v>
      </c>
      <c r="F264" s="208" t="s">
        <v>436</v>
      </c>
      <c r="G264" s="209" t="s">
        <v>169</v>
      </c>
      <c r="H264" s="210">
        <v>26.199999999999999</v>
      </c>
      <c r="I264" s="211"/>
      <c r="J264" s="212">
        <f>ROUND(I264*H264,2)</f>
        <v>0</v>
      </c>
      <c r="K264" s="208" t="s">
        <v>135</v>
      </c>
      <c r="L264" s="46"/>
      <c r="M264" s="213" t="s">
        <v>19</v>
      </c>
      <c r="N264" s="214" t="s">
        <v>42</v>
      </c>
      <c r="O264" s="86"/>
      <c r="P264" s="215">
        <f>O264*H264</f>
        <v>0</v>
      </c>
      <c r="Q264" s="215">
        <v>0.0074999999999999997</v>
      </c>
      <c r="R264" s="215">
        <f>Q264*H264</f>
        <v>0.19649999999999998</v>
      </c>
      <c r="S264" s="215">
        <v>0</v>
      </c>
      <c r="T264" s="216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17" t="s">
        <v>230</v>
      </c>
      <c r="AT264" s="217" t="s">
        <v>131</v>
      </c>
      <c r="AU264" s="217" t="s">
        <v>81</v>
      </c>
      <c r="AY264" s="19" t="s">
        <v>129</v>
      </c>
      <c r="BE264" s="218">
        <f>IF(N264="základní",J264,0)</f>
        <v>0</v>
      </c>
      <c r="BF264" s="218">
        <f>IF(N264="snížená",J264,0)</f>
        <v>0</v>
      </c>
      <c r="BG264" s="218">
        <f>IF(N264="zákl. přenesená",J264,0)</f>
        <v>0</v>
      </c>
      <c r="BH264" s="218">
        <f>IF(N264="sníž. přenesená",J264,0)</f>
        <v>0</v>
      </c>
      <c r="BI264" s="218">
        <f>IF(N264="nulová",J264,0)</f>
        <v>0</v>
      </c>
      <c r="BJ264" s="19" t="s">
        <v>79</v>
      </c>
      <c r="BK264" s="218">
        <f>ROUND(I264*H264,2)</f>
        <v>0</v>
      </c>
      <c r="BL264" s="19" t="s">
        <v>230</v>
      </c>
      <c r="BM264" s="217" t="s">
        <v>437</v>
      </c>
    </row>
    <row r="265" s="2" customFormat="1">
      <c r="A265" s="40"/>
      <c r="B265" s="41"/>
      <c r="C265" s="42"/>
      <c r="D265" s="219" t="s">
        <v>138</v>
      </c>
      <c r="E265" s="42"/>
      <c r="F265" s="220" t="s">
        <v>438</v>
      </c>
      <c r="G265" s="42"/>
      <c r="H265" s="42"/>
      <c r="I265" s="221"/>
      <c r="J265" s="42"/>
      <c r="K265" s="42"/>
      <c r="L265" s="46"/>
      <c r="M265" s="222"/>
      <c r="N265" s="223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9" t="s">
        <v>138</v>
      </c>
      <c r="AU265" s="19" t="s">
        <v>81</v>
      </c>
    </row>
    <row r="266" s="13" customFormat="1">
      <c r="A266" s="13"/>
      <c r="B266" s="224"/>
      <c r="C266" s="225"/>
      <c r="D266" s="226" t="s">
        <v>140</v>
      </c>
      <c r="E266" s="227" t="s">
        <v>19</v>
      </c>
      <c r="F266" s="228" t="s">
        <v>433</v>
      </c>
      <c r="G266" s="225"/>
      <c r="H266" s="229">
        <v>26.199999999999999</v>
      </c>
      <c r="I266" s="230"/>
      <c r="J266" s="225"/>
      <c r="K266" s="225"/>
      <c r="L266" s="231"/>
      <c r="M266" s="232"/>
      <c r="N266" s="233"/>
      <c r="O266" s="233"/>
      <c r="P266" s="233"/>
      <c r="Q266" s="233"/>
      <c r="R266" s="233"/>
      <c r="S266" s="233"/>
      <c r="T266" s="234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5" t="s">
        <v>140</v>
      </c>
      <c r="AU266" s="235" t="s">
        <v>81</v>
      </c>
      <c r="AV266" s="13" t="s">
        <v>81</v>
      </c>
      <c r="AW266" s="13" t="s">
        <v>33</v>
      </c>
      <c r="AX266" s="13" t="s">
        <v>79</v>
      </c>
      <c r="AY266" s="235" t="s">
        <v>129</v>
      </c>
    </row>
    <row r="267" s="2" customFormat="1" ht="24.15" customHeight="1">
      <c r="A267" s="40"/>
      <c r="B267" s="41"/>
      <c r="C267" s="206" t="s">
        <v>439</v>
      </c>
      <c r="D267" s="206" t="s">
        <v>131</v>
      </c>
      <c r="E267" s="207" t="s">
        <v>440</v>
      </c>
      <c r="F267" s="208" t="s">
        <v>441</v>
      </c>
      <c r="G267" s="209" t="s">
        <v>169</v>
      </c>
      <c r="H267" s="210">
        <v>18.449999999999999</v>
      </c>
      <c r="I267" s="211"/>
      <c r="J267" s="212">
        <f>ROUND(I267*H267,2)</f>
        <v>0</v>
      </c>
      <c r="K267" s="208" t="s">
        <v>135</v>
      </c>
      <c r="L267" s="46"/>
      <c r="M267" s="213" t="s">
        <v>19</v>
      </c>
      <c r="N267" s="214" t="s">
        <v>42</v>
      </c>
      <c r="O267" s="86"/>
      <c r="P267" s="215">
        <f>O267*H267</f>
        <v>0</v>
      </c>
      <c r="Q267" s="215">
        <v>0</v>
      </c>
      <c r="R267" s="215">
        <f>Q267*H267</f>
        <v>0</v>
      </c>
      <c r="S267" s="215">
        <v>0.0025000000000000001</v>
      </c>
      <c r="T267" s="216">
        <f>S267*H267</f>
        <v>0.046124999999999999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17" t="s">
        <v>230</v>
      </c>
      <c r="AT267" s="217" t="s">
        <v>131</v>
      </c>
      <c r="AU267" s="217" t="s">
        <v>81</v>
      </c>
      <c r="AY267" s="19" t="s">
        <v>129</v>
      </c>
      <c r="BE267" s="218">
        <f>IF(N267="základní",J267,0)</f>
        <v>0</v>
      </c>
      <c r="BF267" s="218">
        <f>IF(N267="snížená",J267,0)</f>
        <v>0</v>
      </c>
      <c r="BG267" s="218">
        <f>IF(N267="zákl. přenesená",J267,0)</f>
        <v>0</v>
      </c>
      <c r="BH267" s="218">
        <f>IF(N267="sníž. přenesená",J267,0)</f>
        <v>0</v>
      </c>
      <c r="BI267" s="218">
        <f>IF(N267="nulová",J267,0)</f>
        <v>0</v>
      </c>
      <c r="BJ267" s="19" t="s">
        <v>79</v>
      </c>
      <c r="BK267" s="218">
        <f>ROUND(I267*H267,2)</f>
        <v>0</v>
      </c>
      <c r="BL267" s="19" t="s">
        <v>230</v>
      </c>
      <c r="BM267" s="217" t="s">
        <v>442</v>
      </c>
    </row>
    <row r="268" s="2" customFormat="1">
      <c r="A268" s="40"/>
      <c r="B268" s="41"/>
      <c r="C268" s="42"/>
      <c r="D268" s="219" t="s">
        <v>138</v>
      </c>
      <c r="E268" s="42"/>
      <c r="F268" s="220" t="s">
        <v>443</v>
      </c>
      <c r="G268" s="42"/>
      <c r="H268" s="42"/>
      <c r="I268" s="221"/>
      <c r="J268" s="42"/>
      <c r="K268" s="42"/>
      <c r="L268" s="46"/>
      <c r="M268" s="222"/>
      <c r="N268" s="223"/>
      <c r="O268" s="86"/>
      <c r="P268" s="86"/>
      <c r="Q268" s="86"/>
      <c r="R268" s="86"/>
      <c r="S268" s="86"/>
      <c r="T268" s="87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9" t="s">
        <v>138</v>
      </c>
      <c r="AU268" s="19" t="s">
        <v>81</v>
      </c>
    </row>
    <row r="269" s="13" customFormat="1">
      <c r="A269" s="13"/>
      <c r="B269" s="224"/>
      <c r="C269" s="225"/>
      <c r="D269" s="226" t="s">
        <v>140</v>
      </c>
      <c r="E269" s="227" t="s">
        <v>19</v>
      </c>
      <c r="F269" s="228" t="s">
        <v>444</v>
      </c>
      <c r="G269" s="225"/>
      <c r="H269" s="229">
        <v>18.449999999999999</v>
      </c>
      <c r="I269" s="230"/>
      <c r="J269" s="225"/>
      <c r="K269" s="225"/>
      <c r="L269" s="231"/>
      <c r="M269" s="232"/>
      <c r="N269" s="233"/>
      <c r="O269" s="233"/>
      <c r="P269" s="233"/>
      <c r="Q269" s="233"/>
      <c r="R269" s="233"/>
      <c r="S269" s="233"/>
      <c r="T269" s="234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5" t="s">
        <v>140</v>
      </c>
      <c r="AU269" s="235" t="s">
        <v>81</v>
      </c>
      <c r="AV269" s="13" t="s">
        <v>81</v>
      </c>
      <c r="AW269" s="13" t="s">
        <v>33</v>
      </c>
      <c r="AX269" s="13" t="s">
        <v>79</v>
      </c>
      <c r="AY269" s="235" t="s">
        <v>129</v>
      </c>
    </row>
    <row r="270" s="2" customFormat="1" ht="21.75" customHeight="1">
      <c r="A270" s="40"/>
      <c r="B270" s="41"/>
      <c r="C270" s="206" t="s">
        <v>445</v>
      </c>
      <c r="D270" s="206" t="s">
        <v>131</v>
      </c>
      <c r="E270" s="207" t="s">
        <v>446</v>
      </c>
      <c r="F270" s="208" t="s">
        <v>447</v>
      </c>
      <c r="G270" s="209" t="s">
        <v>134</v>
      </c>
      <c r="H270" s="210">
        <v>16.300000000000001</v>
      </c>
      <c r="I270" s="211"/>
      <c r="J270" s="212">
        <f>ROUND(I270*H270,2)</f>
        <v>0</v>
      </c>
      <c r="K270" s="208" t="s">
        <v>135</v>
      </c>
      <c r="L270" s="46"/>
      <c r="M270" s="213" t="s">
        <v>19</v>
      </c>
      <c r="N270" s="214" t="s">
        <v>42</v>
      </c>
      <c r="O270" s="86"/>
      <c r="P270" s="215">
        <f>O270*H270</f>
        <v>0</v>
      </c>
      <c r="Q270" s="215">
        <v>0</v>
      </c>
      <c r="R270" s="215">
        <f>Q270*H270</f>
        <v>0</v>
      </c>
      <c r="S270" s="215">
        <v>0.00029999999999999997</v>
      </c>
      <c r="T270" s="216">
        <f>S270*H270</f>
        <v>0.0048899999999999994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7" t="s">
        <v>230</v>
      </c>
      <c r="AT270" s="217" t="s">
        <v>131</v>
      </c>
      <c r="AU270" s="217" t="s">
        <v>81</v>
      </c>
      <c r="AY270" s="19" t="s">
        <v>129</v>
      </c>
      <c r="BE270" s="218">
        <f>IF(N270="základní",J270,0)</f>
        <v>0</v>
      </c>
      <c r="BF270" s="218">
        <f>IF(N270="snížená",J270,0)</f>
        <v>0</v>
      </c>
      <c r="BG270" s="218">
        <f>IF(N270="zákl. přenesená",J270,0)</f>
        <v>0</v>
      </c>
      <c r="BH270" s="218">
        <f>IF(N270="sníž. přenesená",J270,0)</f>
        <v>0</v>
      </c>
      <c r="BI270" s="218">
        <f>IF(N270="nulová",J270,0)</f>
        <v>0</v>
      </c>
      <c r="BJ270" s="19" t="s">
        <v>79</v>
      </c>
      <c r="BK270" s="218">
        <f>ROUND(I270*H270,2)</f>
        <v>0</v>
      </c>
      <c r="BL270" s="19" t="s">
        <v>230</v>
      </c>
      <c r="BM270" s="217" t="s">
        <v>448</v>
      </c>
    </row>
    <row r="271" s="2" customFormat="1">
      <c r="A271" s="40"/>
      <c r="B271" s="41"/>
      <c r="C271" s="42"/>
      <c r="D271" s="219" t="s">
        <v>138</v>
      </c>
      <c r="E271" s="42"/>
      <c r="F271" s="220" t="s">
        <v>449</v>
      </c>
      <c r="G271" s="42"/>
      <c r="H271" s="42"/>
      <c r="I271" s="221"/>
      <c r="J271" s="42"/>
      <c r="K271" s="42"/>
      <c r="L271" s="46"/>
      <c r="M271" s="222"/>
      <c r="N271" s="223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138</v>
      </c>
      <c r="AU271" s="19" t="s">
        <v>81</v>
      </c>
    </row>
    <row r="272" s="13" customFormat="1">
      <c r="A272" s="13"/>
      <c r="B272" s="224"/>
      <c r="C272" s="225"/>
      <c r="D272" s="226" t="s">
        <v>140</v>
      </c>
      <c r="E272" s="227" t="s">
        <v>19</v>
      </c>
      <c r="F272" s="228" t="s">
        <v>450</v>
      </c>
      <c r="G272" s="225"/>
      <c r="H272" s="229">
        <v>16.300000000000001</v>
      </c>
      <c r="I272" s="230"/>
      <c r="J272" s="225"/>
      <c r="K272" s="225"/>
      <c r="L272" s="231"/>
      <c r="M272" s="232"/>
      <c r="N272" s="233"/>
      <c r="O272" s="233"/>
      <c r="P272" s="233"/>
      <c r="Q272" s="233"/>
      <c r="R272" s="233"/>
      <c r="S272" s="233"/>
      <c r="T272" s="234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5" t="s">
        <v>140</v>
      </c>
      <c r="AU272" s="235" t="s">
        <v>81</v>
      </c>
      <c r="AV272" s="13" t="s">
        <v>81</v>
      </c>
      <c r="AW272" s="13" t="s">
        <v>33</v>
      </c>
      <c r="AX272" s="13" t="s">
        <v>79</v>
      </c>
      <c r="AY272" s="235" t="s">
        <v>129</v>
      </c>
    </row>
    <row r="273" s="2" customFormat="1" ht="49.05" customHeight="1">
      <c r="A273" s="40"/>
      <c r="B273" s="41"/>
      <c r="C273" s="206" t="s">
        <v>451</v>
      </c>
      <c r="D273" s="206" t="s">
        <v>131</v>
      </c>
      <c r="E273" s="207" t="s">
        <v>452</v>
      </c>
      <c r="F273" s="208" t="s">
        <v>453</v>
      </c>
      <c r="G273" s="209" t="s">
        <v>330</v>
      </c>
      <c r="H273" s="267"/>
      <c r="I273" s="211"/>
      <c r="J273" s="212">
        <f>ROUND(I273*H273,2)</f>
        <v>0</v>
      </c>
      <c r="K273" s="208" t="s">
        <v>135</v>
      </c>
      <c r="L273" s="46"/>
      <c r="M273" s="213" t="s">
        <v>19</v>
      </c>
      <c r="N273" s="214" t="s">
        <v>42</v>
      </c>
      <c r="O273" s="86"/>
      <c r="P273" s="215">
        <f>O273*H273</f>
        <v>0</v>
      </c>
      <c r="Q273" s="215">
        <v>0</v>
      </c>
      <c r="R273" s="215">
        <f>Q273*H273</f>
        <v>0</v>
      </c>
      <c r="S273" s="215">
        <v>0</v>
      </c>
      <c r="T273" s="216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17" t="s">
        <v>230</v>
      </c>
      <c r="AT273" s="217" t="s">
        <v>131</v>
      </c>
      <c r="AU273" s="217" t="s">
        <v>81</v>
      </c>
      <c r="AY273" s="19" t="s">
        <v>129</v>
      </c>
      <c r="BE273" s="218">
        <f>IF(N273="základní",J273,0)</f>
        <v>0</v>
      </c>
      <c r="BF273" s="218">
        <f>IF(N273="snížená",J273,0)</f>
        <v>0</v>
      </c>
      <c r="BG273" s="218">
        <f>IF(N273="zákl. přenesená",J273,0)</f>
        <v>0</v>
      </c>
      <c r="BH273" s="218">
        <f>IF(N273="sníž. přenesená",J273,0)</f>
        <v>0</v>
      </c>
      <c r="BI273" s="218">
        <f>IF(N273="nulová",J273,0)</f>
        <v>0</v>
      </c>
      <c r="BJ273" s="19" t="s">
        <v>79</v>
      </c>
      <c r="BK273" s="218">
        <f>ROUND(I273*H273,2)</f>
        <v>0</v>
      </c>
      <c r="BL273" s="19" t="s">
        <v>230</v>
      </c>
      <c r="BM273" s="217" t="s">
        <v>454</v>
      </c>
    </row>
    <row r="274" s="2" customFormat="1">
      <c r="A274" s="40"/>
      <c r="B274" s="41"/>
      <c r="C274" s="42"/>
      <c r="D274" s="219" t="s">
        <v>138</v>
      </c>
      <c r="E274" s="42"/>
      <c r="F274" s="220" t="s">
        <v>455</v>
      </c>
      <c r="G274" s="42"/>
      <c r="H274" s="42"/>
      <c r="I274" s="221"/>
      <c r="J274" s="42"/>
      <c r="K274" s="42"/>
      <c r="L274" s="46"/>
      <c r="M274" s="222"/>
      <c r="N274" s="223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138</v>
      </c>
      <c r="AU274" s="19" t="s">
        <v>81</v>
      </c>
    </row>
    <row r="275" s="12" customFormat="1" ht="22.8" customHeight="1">
      <c r="A275" s="12"/>
      <c r="B275" s="190"/>
      <c r="C275" s="191"/>
      <c r="D275" s="192" t="s">
        <v>70</v>
      </c>
      <c r="E275" s="204" t="s">
        <v>456</v>
      </c>
      <c r="F275" s="204" t="s">
        <v>457</v>
      </c>
      <c r="G275" s="191"/>
      <c r="H275" s="191"/>
      <c r="I275" s="194"/>
      <c r="J275" s="205">
        <f>BK275</f>
        <v>0</v>
      </c>
      <c r="K275" s="191"/>
      <c r="L275" s="196"/>
      <c r="M275" s="197"/>
      <c r="N275" s="198"/>
      <c r="O275" s="198"/>
      <c r="P275" s="199">
        <f>SUM(P276:P293)</f>
        <v>0</v>
      </c>
      <c r="Q275" s="198"/>
      <c r="R275" s="199">
        <f>SUM(R276:R293)</f>
        <v>0.020728800000000002</v>
      </c>
      <c r="S275" s="198"/>
      <c r="T275" s="200">
        <f>SUM(T276:T293)</f>
        <v>0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201" t="s">
        <v>81</v>
      </c>
      <c r="AT275" s="202" t="s">
        <v>70</v>
      </c>
      <c r="AU275" s="202" t="s">
        <v>79</v>
      </c>
      <c r="AY275" s="201" t="s">
        <v>129</v>
      </c>
      <c r="BK275" s="203">
        <f>SUM(BK276:BK293)</f>
        <v>0</v>
      </c>
    </row>
    <row r="276" s="2" customFormat="1" ht="24.15" customHeight="1">
      <c r="A276" s="40"/>
      <c r="B276" s="41"/>
      <c r="C276" s="206" t="s">
        <v>458</v>
      </c>
      <c r="D276" s="206" t="s">
        <v>131</v>
      </c>
      <c r="E276" s="207" t="s">
        <v>459</v>
      </c>
      <c r="F276" s="208" t="s">
        <v>460</v>
      </c>
      <c r="G276" s="209" t="s">
        <v>169</v>
      </c>
      <c r="H276" s="210">
        <v>104.14400000000001</v>
      </c>
      <c r="I276" s="211"/>
      <c r="J276" s="212">
        <f>ROUND(I276*H276,2)</f>
        <v>0</v>
      </c>
      <c r="K276" s="208" t="s">
        <v>135</v>
      </c>
      <c r="L276" s="46"/>
      <c r="M276" s="213" t="s">
        <v>19</v>
      </c>
      <c r="N276" s="214" t="s">
        <v>42</v>
      </c>
      <c r="O276" s="86"/>
      <c r="P276" s="215">
        <f>O276*H276</f>
        <v>0</v>
      </c>
      <c r="Q276" s="215">
        <v>0</v>
      </c>
      <c r="R276" s="215">
        <f>Q276*H276</f>
        <v>0</v>
      </c>
      <c r="S276" s="215">
        <v>0</v>
      </c>
      <c r="T276" s="216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17" t="s">
        <v>230</v>
      </c>
      <c r="AT276" s="217" t="s">
        <v>131</v>
      </c>
      <c r="AU276" s="217" t="s">
        <v>81</v>
      </c>
      <c r="AY276" s="19" t="s">
        <v>129</v>
      </c>
      <c r="BE276" s="218">
        <f>IF(N276="základní",J276,0)</f>
        <v>0</v>
      </c>
      <c r="BF276" s="218">
        <f>IF(N276="snížená",J276,0)</f>
        <v>0</v>
      </c>
      <c r="BG276" s="218">
        <f>IF(N276="zákl. přenesená",J276,0)</f>
        <v>0</v>
      </c>
      <c r="BH276" s="218">
        <f>IF(N276="sníž. přenesená",J276,0)</f>
        <v>0</v>
      </c>
      <c r="BI276" s="218">
        <f>IF(N276="nulová",J276,0)</f>
        <v>0</v>
      </c>
      <c r="BJ276" s="19" t="s">
        <v>79</v>
      </c>
      <c r="BK276" s="218">
        <f>ROUND(I276*H276,2)</f>
        <v>0</v>
      </c>
      <c r="BL276" s="19" t="s">
        <v>230</v>
      </c>
      <c r="BM276" s="217" t="s">
        <v>461</v>
      </c>
    </row>
    <row r="277" s="2" customFormat="1">
      <c r="A277" s="40"/>
      <c r="B277" s="41"/>
      <c r="C277" s="42"/>
      <c r="D277" s="219" t="s">
        <v>138</v>
      </c>
      <c r="E277" s="42"/>
      <c r="F277" s="220" t="s">
        <v>462</v>
      </c>
      <c r="G277" s="42"/>
      <c r="H277" s="42"/>
      <c r="I277" s="221"/>
      <c r="J277" s="42"/>
      <c r="K277" s="42"/>
      <c r="L277" s="46"/>
      <c r="M277" s="222"/>
      <c r="N277" s="223"/>
      <c r="O277" s="86"/>
      <c r="P277" s="86"/>
      <c r="Q277" s="86"/>
      <c r="R277" s="86"/>
      <c r="S277" s="86"/>
      <c r="T277" s="87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T277" s="19" t="s">
        <v>138</v>
      </c>
      <c r="AU277" s="19" t="s">
        <v>81</v>
      </c>
    </row>
    <row r="278" s="14" customFormat="1">
      <c r="A278" s="14"/>
      <c r="B278" s="236"/>
      <c r="C278" s="237"/>
      <c r="D278" s="226" t="s">
        <v>140</v>
      </c>
      <c r="E278" s="238" t="s">
        <v>19</v>
      </c>
      <c r="F278" s="239" t="s">
        <v>463</v>
      </c>
      <c r="G278" s="237"/>
      <c r="H278" s="238" t="s">
        <v>19</v>
      </c>
      <c r="I278" s="240"/>
      <c r="J278" s="237"/>
      <c r="K278" s="237"/>
      <c r="L278" s="241"/>
      <c r="M278" s="242"/>
      <c r="N278" s="243"/>
      <c r="O278" s="243"/>
      <c r="P278" s="243"/>
      <c r="Q278" s="243"/>
      <c r="R278" s="243"/>
      <c r="S278" s="243"/>
      <c r="T278" s="24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45" t="s">
        <v>140</v>
      </c>
      <c r="AU278" s="245" t="s">
        <v>81</v>
      </c>
      <c r="AV278" s="14" t="s">
        <v>79</v>
      </c>
      <c r="AW278" s="14" t="s">
        <v>33</v>
      </c>
      <c r="AX278" s="14" t="s">
        <v>71</v>
      </c>
      <c r="AY278" s="245" t="s">
        <v>129</v>
      </c>
    </row>
    <row r="279" s="13" customFormat="1">
      <c r="A279" s="13"/>
      <c r="B279" s="224"/>
      <c r="C279" s="225"/>
      <c r="D279" s="226" t="s">
        <v>140</v>
      </c>
      <c r="E279" s="227" t="s">
        <v>19</v>
      </c>
      <c r="F279" s="228" t="s">
        <v>464</v>
      </c>
      <c r="G279" s="225"/>
      <c r="H279" s="229">
        <v>26.699999999999999</v>
      </c>
      <c r="I279" s="230"/>
      <c r="J279" s="225"/>
      <c r="K279" s="225"/>
      <c r="L279" s="231"/>
      <c r="M279" s="232"/>
      <c r="N279" s="233"/>
      <c r="O279" s="233"/>
      <c r="P279" s="233"/>
      <c r="Q279" s="233"/>
      <c r="R279" s="233"/>
      <c r="S279" s="233"/>
      <c r="T279" s="234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5" t="s">
        <v>140</v>
      </c>
      <c r="AU279" s="235" t="s">
        <v>81</v>
      </c>
      <c r="AV279" s="13" t="s">
        <v>81</v>
      </c>
      <c r="AW279" s="13" t="s">
        <v>33</v>
      </c>
      <c r="AX279" s="13" t="s">
        <v>71</v>
      </c>
      <c r="AY279" s="235" t="s">
        <v>129</v>
      </c>
    </row>
    <row r="280" s="13" customFormat="1">
      <c r="A280" s="13"/>
      <c r="B280" s="224"/>
      <c r="C280" s="225"/>
      <c r="D280" s="226" t="s">
        <v>140</v>
      </c>
      <c r="E280" s="227" t="s">
        <v>19</v>
      </c>
      <c r="F280" s="228" t="s">
        <v>465</v>
      </c>
      <c r="G280" s="225"/>
      <c r="H280" s="229">
        <v>77.444000000000003</v>
      </c>
      <c r="I280" s="230"/>
      <c r="J280" s="225"/>
      <c r="K280" s="225"/>
      <c r="L280" s="231"/>
      <c r="M280" s="232"/>
      <c r="N280" s="233"/>
      <c r="O280" s="233"/>
      <c r="P280" s="233"/>
      <c r="Q280" s="233"/>
      <c r="R280" s="233"/>
      <c r="S280" s="233"/>
      <c r="T280" s="234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5" t="s">
        <v>140</v>
      </c>
      <c r="AU280" s="235" t="s">
        <v>81</v>
      </c>
      <c r="AV280" s="13" t="s">
        <v>81</v>
      </c>
      <c r="AW280" s="13" t="s">
        <v>33</v>
      </c>
      <c r="AX280" s="13" t="s">
        <v>71</v>
      </c>
      <c r="AY280" s="235" t="s">
        <v>129</v>
      </c>
    </row>
    <row r="281" s="15" customFormat="1">
      <c r="A281" s="15"/>
      <c r="B281" s="256"/>
      <c r="C281" s="257"/>
      <c r="D281" s="226" t="s">
        <v>140</v>
      </c>
      <c r="E281" s="258" t="s">
        <v>19</v>
      </c>
      <c r="F281" s="259" t="s">
        <v>251</v>
      </c>
      <c r="G281" s="257"/>
      <c r="H281" s="260">
        <v>104.14400000000001</v>
      </c>
      <c r="I281" s="261"/>
      <c r="J281" s="257"/>
      <c r="K281" s="257"/>
      <c r="L281" s="262"/>
      <c r="M281" s="263"/>
      <c r="N281" s="264"/>
      <c r="O281" s="264"/>
      <c r="P281" s="264"/>
      <c r="Q281" s="264"/>
      <c r="R281" s="264"/>
      <c r="S281" s="264"/>
      <c r="T281" s="26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T281" s="266" t="s">
        <v>140</v>
      </c>
      <c r="AU281" s="266" t="s">
        <v>81</v>
      </c>
      <c r="AV281" s="15" t="s">
        <v>136</v>
      </c>
      <c r="AW281" s="15" t="s">
        <v>33</v>
      </c>
      <c r="AX281" s="15" t="s">
        <v>79</v>
      </c>
      <c r="AY281" s="266" t="s">
        <v>129</v>
      </c>
    </row>
    <row r="282" s="2" customFormat="1" ht="24.15" customHeight="1">
      <c r="A282" s="40"/>
      <c r="B282" s="41"/>
      <c r="C282" s="206" t="s">
        <v>466</v>
      </c>
      <c r="D282" s="206" t="s">
        <v>131</v>
      </c>
      <c r="E282" s="207" t="s">
        <v>467</v>
      </c>
      <c r="F282" s="208" t="s">
        <v>468</v>
      </c>
      <c r="G282" s="209" t="s">
        <v>169</v>
      </c>
      <c r="H282" s="210">
        <v>104.14400000000001</v>
      </c>
      <c r="I282" s="211"/>
      <c r="J282" s="212">
        <f>ROUND(I282*H282,2)</f>
        <v>0</v>
      </c>
      <c r="K282" s="208" t="s">
        <v>135</v>
      </c>
      <c r="L282" s="46"/>
      <c r="M282" s="213" t="s">
        <v>19</v>
      </c>
      <c r="N282" s="214" t="s">
        <v>42</v>
      </c>
      <c r="O282" s="86"/>
      <c r="P282" s="215">
        <f>O282*H282</f>
        <v>0</v>
      </c>
      <c r="Q282" s="215">
        <v>0</v>
      </c>
      <c r="R282" s="215">
        <f>Q282*H282</f>
        <v>0</v>
      </c>
      <c r="S282" s="215">
        <v>0</v>
      </c>
      <c r="T282" s="216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17" t="s">
        <v>230</v>
      </c>
      <c r="AT282" s="217" t="s">
        <v>131</v>
      </c>
      <c r="AU282" s="217" t="s">
        <v>81</v>
      </c>
      <c r="AY282" s="19" t="s">
        <v>129</v>
      </c>
      <c r="BE282" s="218">
        <f>IF(N282="základní",J282,0)</f>
        <v>0</v>
      </c>
      <c r="BF282" s="218">
        <f>IF(N282="snížená",J282,0)</f>
        <v>0</v>
      </c>
      <c r="BG282" s="218">
        <f>IF(N282="zákl. přenesená",J282,0)</f>
        <v>0</v>
      </c>
      <c r="BH282" s="218">
        <f>IF(N282="sníž. přenesená",J282,0)</f>
        <v>0</v>
      </c>
      <c r="BI282" s="218">
        <f>IF(N282="nulová",J282,0)</f>
        <v>0</v>
      </c>
      <c r="BJ282" s="19" t="s">
        <v>79</v>
      </c>
      <c r="BK282" s="218">
        <f>ROUND(I282*H282,2)</f>
        <v>0</v>
      </c>
      <c r="BL282" s="19" t="s">
        <v>230</v>
      </c>
      <c r="BM282" s="217" t="s">
        <v>469</v>
      </c>
    </row>
    <row r="283" s="2" customFormat="1">
      <c r="A283" s="40"/>
      <c r="B283" s="41"/>
      <c r="C283" s="42"/>
      <c r="D283" s="219" t="s">
        <v>138</v>
      </c>
      <c r="E283" s="42"/>
      <c r="F283" s="220" t="s">
        <v>470</v>
      </c>
      <c r="G283" s="42"/>
      <c r="H283" s="42"/>
      <c r="I283" s="221"/>
      <c r="J283" s="42"/>
      <c r="K283" s="42"/>
      <c r="L283" s="46"/>
      <c r="M283" s="222"/>
      <c r="N283" s="223"/>
      <c r="O283" s="86"/>
      <c r="P283" s="86"/>
      <c r="Q283" s="86"/>
      <c r="R283" s="86"/>
      <c r="S283" s="86"/>
      <c r="T283" s="87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T283" s="19" t="s">
        <v>138</v>
      </c>
      <c r="AU283" s="19" t="s">
        <v>81</v>
      </c>
    </row>
    <row r="284" s="14" customFormat="1">
      <c r="A284" s="14"/>
      <c r="B284" s="236"/>
      <c r="C284" s="237"/>
      <c r="D284" s="226" t="s">
        <v>140</v>
      </c>
      <c r="E284" s="238" t="s">
        <v>19</v>
      </c>
      <c r="F284" s="239" t="s">
        <v>463</v>
      </c>
      <c r="G284" s="237"/>
      <c r="H284" s="238" t="s">
        <v>19</v>
      </c>
      <c r="I284" s="240"/>
      <c r="J284" s="237"/>
      <c r="K284" s="237"/>
      <c r="L284" s="241"/>
      <c r="M284" s="242"/>
      <c r="N284" s="243"/>
      <c r="O284" s="243"/>
      <c r="P284" s="243"/>
      <c r="Q284" s="243"/>
      <c r="R284" s="243"/>
      <c r="S284" s="243"/>
      <c r="T284" s="24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45" t="s">
        <v>140</v>
      </c>
      <c r="AU284" s="245" t="s">
        <v>81</v>
      </c>
      <c r="AV284" s="14" t="s">
        <v>79</v>
      </c>
      <c r="AW284" s="14" t="s">
        <v>33</v>
      </c>
      <c r="AX284" s="14" t="s">
        <v>71</v>
      </c>
      <c r="AY284" s="245" t="s">
        <v>129</v>
      </c>
    </row>
    <row r="285" s="13" customFormat="1">
      <c r="A285" s="13"/>
      <c r="B285" s="224"/>
      <c r="C285" s="225"/>
      <c r="D285" s="226" t="s">
        <v>140</v>
      </c>
      <c r="E285" s="227" t="s">
        <v>19</v>
      </c>
      <c r="F285" s="228" t="s">
        <v>464</v>
      </c>
      <c r="G285" s="225"/>
      <c r="H285" s="229">
        <v>26.699999999999999</v>
      </c>
      <c r="I285" s="230"/>
      <c r="J285" s="225"/>
      <c r="K285" s="225"/>
      <c r="L285" s="231"/>
      <c r="M285" s="232"/>
      <c r="N285" s="233"/>
      <c r="O285" s="233"/>
      <c r="P285" s="233"/>
      <c r="Q285" s="233"/>
      <c r="R285" s="233"/>
      <c r="S285" s="233"/>
      <c r="T285" s="234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5" t="s">
        <v>140</v>
      </c>
      <c r="AU285" s="235" t="s">
        <v>81</v>
      </c>
      <c r="AV285" s="13" t="s">
        <v>81</v>
      </c>
      <c r="AW285" s="13" t="s">
        <v>33</v>
      </c>
      <c r="AX285" s="13" t="s">
        <v>71</v>
      </c>
      <c r="AY285" s="235" t="s">
        <v>129</v>
      </c>
    </row>
    <row r="286" s="13" customFormat="1">
      <c r="A286" s="13"/>
      <c r="B286" s="224"/>
      <c r="C286" s="225"/>
      <c r="D286" s="226" t="s">
        <v>140</v>
      </c>
      <c r="E286" s="227" t="s">
        <v>19</v>
      </c>
      <c r="F286" s="228" t="s">
        <v>465</v>
      </c>
      <c r="G286" s="225"/>
      <c r="H286" s="229">
        <v>77.444000000000003</v>
      </c>
      <c r="I286" s="230"/>
      <c r="J286" s="225"/>
      <c r="K286" s="225"/>
      <c r="L286" s="231"/>
      <c r="M286" s="232"/>
      <c r="N286" s="233"/>
      <c r="O286" s="233"/>
      <c r="P286" s="233"/>
      <c r="Q286" s="233"/>
      <c r="R286" s="233"/>
      <c r="S286" s="233"/>
      <c r="T286" s="234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5" t="s">
        <v>140</v>
      </c>
      <c r="AU286" s="235" t="s">
        <v>81</v>
      </c>
      <c r="AV286" s="13" t="s">
        <v>81</v>
      </c>
      <c r="AW286" s="13" t="s">
        <v>33</v>
      </c>
      <c r="AX286" s="13" t="s">
        <v>71</v>
      </c>
      <c r="AY286" s="235" t="s">
        <v>129</v>
      </c>
    </row>
    <row r="287" s="15" customFormat="1">
      <c r="A287" s="15"/>
      <c r="B287" s="256"/>
      <c r="C287" s="257"/>
      <c r="D287" s="226" t="s">
        <v>140</v>
      </c>
      <c r="E287" s="258" t="s">
        <v>19</v>
      </c>
      <c r="F287" s="259" t="s">
        <v>251</v>
      </c>
      <c r="G287" s="257"/>
      <c r="H287" s="260">
        <v>104.14400000000001</v>
      </c>
      <c r="I287" s="261"/>
      <c r="J287" s="257"/>
      <c r="K287" s="257"/>
      <c r="L287" s="262"/>
      <c r="M287" s="263"/>
      <c r="N287" s="264"/>
      <c r="O287" s="264"/>
      <c r="P287" s="264"/>
      <c r="Q287" s="264"/>
      <c r="R287" s="264"/>
      <c r="S287" s="264"/>
      <c r="T287" s="26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66" t="s">
        <v>140</v>
      </c>
      <c r="AU287" s="266" t="s">
        <v>81</v>
      </c>
      <c r="AV287" s="15" t="s">
        <v>136</v>
      </c>
      <c r="AW287" s="15" t="s">
        <v>33</v>
      </c>
      <c r="AX287" s="15" t="s">
        <v>79</v>
      </c>
      <c r="AY287" s="266" t="s">
        <v>129</v>
      </c>
    </row>
    <row r="288" s="2" customFormat="1" ht="37.8" customHeight="1">
      <c r="A288" s="40"/>
      <c r="B288" s="41"/>
      <c r="C288" s="206" t="s">
        <v>471</v>
      </c>
      <c r="D288" s="206" t="s">
        <v>131</v>
      </c>
      <c r="E288" s="207" t="s">
        <v>472</v>
      </c>
      <c r="F288" s="208" t="s">
        <v>473</v>
      </c>
      <c r="G288" s="209" t="s">
        <v>169</v>
      </c>
      <c r="H288" s="210">
        <v>103.64400000000001</v>
      </c>
      <c r="I288" s="211"/>
      <c r="J288" s="212">
        <f>ROUND(I288*H288,2)</f>
        <v>0</v>
      </c>
      <c r="K288" s="208" t="s">
        <v>135</v>
      </c>
      <c r="L288" s="46"/>
      <c r="M288" s="213" t="s">
        <v>19</v>
      </c>
      <c r="N288" s="214" t="s">
        <v>42</v>
      </c>
      <c r="O288" s="86"/>
      <c r="P288" s="215">
        <f>O288*H288</f>
        <v>0</v>
      </c>
      <c r="Q288" s="215">
        <v>0.00020000000000000001</v>
      </c>
      <c r="R288" s="215">
        <f>Q288*H288</f>
        <v>0.020728800000000002</v>
      </c>
      <c r="S288" s="215">
        <v>0</v>
      </c>
      <c r="T288" s="216">
        <f>S288*H288</f>
        <v>0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17" t="s">
        <v>230</v>
      </c>
      <c r="AT288" s="217" t="s">
        <v>131</v>
      </c>
      <c r="AU288" s="217" t="s">
        <v>81</v>
      </c>
      <c r="AY288" s="19" t="s">
        <v>129</v>
      </c>
      <c r="BE288" s="218">
        <f>IF(N288="základní",J288,0)</f>
        <v>0</v>
      </c>
      <c r="BF288" s="218">
        <f>IF(N288="snížená",J288,0)</f>
        <v>0</v>
      </c>
      <c r="BG288" s="218">
        <f>IF(N288="zákl. přenesená",J288,0)</f>
        <v>0</v>
      </c>
      <c r="BH288" s="218">
        <f>IF(N288="sníž. přenesená",J288,0)</f>
        <v>0</v>
      </c>
      <c r="BI288" s="218">
        <f>IF(N288="nulová",J288,0)</f>
        <v>0</v>
      </c>
      <c r="BJ288" s="19" t="s">
        <v>79</v>
      </c>
      <c r="BK288" s="218">
        <f>ROUND(I288*H288,2)</f>
        <v>0</v>
      </c>
      <c r="BL288" s="19" t="s">
        <v>230</v>
      </c>
      <c r="BM288" s="217" t="s">
        <v>474</v>
      </c>
    </row>
    <row r="289" s="2" customFormat="1">
      <c r="A289" s="40"/>
      <c r="B289" s="41"/>
      <c r="C289" s="42"/>
      <c r="D289" s="219" t="s">
        <v>138</v>
      </c>
      <c r="E289" s="42"/>
      <c r="F289" s="220" t="s">
        <v>475</v>
      </c>
      <c r="G289" s="42"/>
      <c r="H289" s="42"/>
      <c r="I289" s="221"/>
      <c r="J289" s="42"/>
      <c r="K289" s="42"/>
      <c r="L289" s="46"/>
      <c r="M289" s="222"/>
      <c r="N289" s="223"/>
      <c r="O289" s="86"/>
      <c r="P289" s="86"/>
      <c r="Q289" s="86"/>
      <c r="R289" s="86"/>
      <c r="S289" s="86"/>
      <c r="T289" s="87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9" t="s">
        <v>138</v>
      </c>
      <c r="AU289" s="19" t="s">
        <v>81</v>
      </c>
    </row>
    <row r="290" s="14" customFormat="1">
      <c r="A290" s="14"/>
      <c r="B290" s="236"/>
      <c r="C290" s="237"/>
      <c r="D290" s="226" t="s">
        <v>140</v>
      </c>
      <c r="E290" s="238" t="s">
        <v>19</v>
      </c>
      <c r="F290" s="239" t="s">
        <v>463</v>
      </c>
      <c r="G290" s="237"/>
      <c r="H290" s="238" t="s">
        <v>19</v>
      </c>
      <c r="I290" s="240"/>
      <c r="J290" s="237"/>
      <c r="K290" s="237"/>
      <c r="L290" s="241"/>
      <c r="M290" s="242"/>
      <c r="N290" s="243"/>
      <c r="O290" s="243"/>
      <c r="P290" s="243"/>
      <c r="Q290" s="243"/>
      <c r="R290" s="243"/>
      <c r="S290" s="243"/>
      <c r="T290" s="24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45" t="s">
        <v>140</v>
      </c>
      <c r="AU290" s="245" t="s">
        <v>81</v>
      </c>
      <c r="AV290" s="14" t="s">
        <v>79</v>
      </c>
      <c r="AW290" s="14" t="s">
        <v>33</v>
      </c>
      <c r="AX290" s="14" t="s">
        <v>71</v>
      </c>
      <c r="AY290" s="245" t="s">
        <v>129</v>
      </c>
    </row>
    <row r="291" s="13" customFormat="1">
      <c r="A291" s="13"/>
      <c r="B291" s="224"/>
      <c r="C291" s="225"/>
      <c r="D291" s="226" t="s">
        <v>140</v>
      </c>
      <c r="E291" s="227" t="s">
        <v>19</v>
      </c>
      <c r="F291" s="228" t="s">
        <v>476</v>
      </c>
      <c r="G291" s="225"/>
      <c r="H291" s="229">
        <v>26.199999999999999</v>
      </c>
      <c r="I291" s="230"/>
      <c r="J291" s="225"/>
      <c r="K291" s="225"/>
      <c r="L291" s="231"/>
      <c r="M291" s="232"/>
      <c r="N291" s="233"/>
      <c r="O291" s="233"/>
      <c r="P291" s="233"/>
      <c r="Q291" s="233"/>
      <c r="R291" s="233"/>
      <c r="S291" s="233"/>
      <c r="T291" s="234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5" t="s">
        <v>140</v>
      </c>
      <c r="AU291" s="235" t="s">
        <v>81</v>
      </c>
      <c r="AV291" s="13" t="s">
        <v>81</v>
      </c>
      <c r="AW291" s="13" t="s">
        <v>33</v>
      </c>
      <c r="AX291" s="13" t="s">
        <v>71</v>
      </c>
      <c r="AY291" s="235" t="s">
        <v>129</v>
      </c>
    </row>
    <row r="292" s="13" customFormat="1">
      <c r="A292" s="13"/>
      <c r="B292" s="224"/>
      <c r="C292" s="225"/>
      <c r="D292" s="226" t="s">
        <v>140</v>
      </c>
      <c r="E292" s="227" t="s">
        <v>19</v>
      </c>
      <c r="F292" s="228" t="s">
        <v>465</v>
      </c>
      <c r="G292" s="225"/>
      <c r="H292" s="229">
        <v>77.444000000000003</v>
      </c>
      <c r="I292" s="230"/>
      <c r="J292" s="225"/>
      <c r="K292" s="225"/>
      <c r="L292" s="231"/>
      <c r="M292" s="232"/>
      <c r="N292" s="233"/>
      <c r="O292" s="233"/>
      <c r="P292" s="233"/>
      <c r="Q292" s="233"/>
      <c r="R292" s="233"/>
      <c r="S292" s="233"/>
      <c r="T292" s="234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5" t="s">
        <v>140</v>
      </c>
      <c r="AU292" s="235" t="s">
        <v>81</v>
      </c>
      <c r="AV292" s="13" t="s">
        <v>81</v>
      </c>
      <c r="AW292" s="13" t="s">
        <v>33</v>
      </c>
      <c r="AX292" s="13" t="s">
        <v>71</v>
      </c>
      <c r="AY292" s="235" t="s">
        <v>129</v>
      </c>
    </row>
    <row r="293" s="15" customFormat="1">
      <c r="A293" s="15"/>
      <c r="B293" s="256"/>
      <c r="C293" s="257"/>
      <c r="D293" s="226" t="s">
        <v>140</v>
      </c>
      <c r="E293" s="258" t="s">
        <v>19</v>
      </c>
      <c r="F293" s="259" t="s">
        <v>251</v>
      </c>
      <c r="G293" s="257"/>
      <c r="H293" s="260">
        <v>103.64400000000001</v>
      </c>
      <c r="I293" s="261"/>
      <c r="J293" s="257"/>
      <c r="K293" s="257"/>
      <c r="L293" s="262"/>
      <c r="M293" s="268"/>
      <c r="N293" s="269"/>
      <c r="O293" s="269"/>
      <c r="P293" s="269"/>
      <c r="Q293" s="269"/>
      <c r="R293" s="269"/>
      <c r="S293" s="269"/>
      <c r="T293" s="270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T293" s="266" t="s">
        <v>140</v>
      </c>
      <c r="AU293" s="266" t="s">
        <v>81</v>
      </c>
      <c r="AV293" s="15" t="s">
        <v>136</v>
      </c>
      <c r="AW293" s="15" t="s">
        <v>33</v>
      </c>
      <c r="AX293" s="15" t="s">
        <v>79</v>
      </c>
      <c r="AY293" s="266" t="s">
        <v>129</v>
      </c>
    </row>
    <row r="294" s="2" customFormat="1" ht="6.96" customHeight="1">
      <c r="A294" s="40"/>
      <c r="B294" s="61"/>
      <c r="C294" s="62"/>
      <c r="D294" s="62"/>
      <c r="E294" s="62"/>
      <c r="F294" s="62"/>
      <c r="G294" s="62"/>
      <c r="H294" s="62"/>
      <c r="I294" s="62"/>
      <c r="J294" s="62"/>
      <c r="K294" s="62"/>
      <c r="L294" s="46"/>
      <c r="M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</row>
  </sheetData>
  <sheetProtection sheet="1" autoFilter="0" formatColumns="0" formatRows="0" objects="1" scenarios="1" spinCount="100000" saltValue="QJkef6jHMuPpeYBYvgTASH8mfgNmaLVjre4Mf8Mh+hiLPsyndLDokvBY5v+nKLE+4LEkgdIfMy5etTE5IDhEzQ==" hashValue="H5YghrvE9GsSA8IFNy4kQksF/RD8uidS8tqS7xddreL8X3amMrwfzTQ8wNp8Q8qxdjNLUrRQxPAf59nhW0owig==" algorithmName="SHA-512" password="CCF3"/>
  <autoFilter ref="C97:K293"/>
  <mergeCells count="9">
    <mergeCell ref="E7:H7"/>
    <mergeCell ref="E9:H9"/>
    <mergeCell ref="E18:H18"/>
    <mergeCell ref="E27:H27"/>
    <mergeCell ref="E48:H48"/>
    <mergeCell ref="E50:H50"/>
    <mergeCell ref="E88:H88"/>
    <mergeCell ref="E90:H90"/>
    <mergeCell ref="L2:V2"/>
  </mergeCells>
  <hyperlinks>
    <hyperlink ref="F102" r:id="rId1" display="https://podminky.urs.cz/item/CS_URS_2025_02/113202111"/>
    <hyperlink ref="F105" r:id="rId2" display="https://podminky.urs.cz/item/CS_URS_2025_02/122211101"/>
    <hyperlink ref="F109" r:id="rId3" display="https://podminky.urs.cz/item/CS_URS_2025_02/162351103"/>
    <hyperlink ref="F112" r:id="rId4" display="https://podminky.urs.cz/item/CS_URS_2025_02/171251201"/>
    <hyperlink ref="F115" r:id="rId5" display="https://podminky.urs.cz/item/CS_URS_2025_02/174111101"/>
    <hyperlink ref="F119" r:id="rId6" display="https://podminky.urs.cz/item/CS_URS_2025_02/181411131"/>
    <hyperlink ref="F125" r:id="rId7" display="https://podminky.urs.cz/item/CS_URS_2025_02/185803111"/>
    <hyperlink ref="F129" r:id="rId8" display="https://podminky.urs.cz/item/CS_URS_2025_02/571908111"/>
    <hyperlink ref="F133" r:id="rId9" display="https://podminky.urs.cz/item/CS_URS_2025_02/611131121"/>
    <hyperlink ref="F136" r:id="rId10" display="https://podminky.urs.cz/item/CS_URS_2025_02/611321121"/>
    <hyperlink ref="F139" r:id="rId11" display="https://podminky.urs.cz/item/CS_URS_2025_02/612131121"/>
    <hyperlink ref="F142" r:id="rId12" display="https://podminky.urs.cz/item/CS_URS_2025_02/612321121"/>
    <hyperlink ref="F146" r:id="rId13" display="https://podminky.urs.cz/item/CS_URS_2025_02/916331112"/>
    <hyperlink ref="F152" r:id="rId14" display="https://podminky.urs.cz/item/CS_URS_2025_02/919726122"/>
    <hyperlink ref="F157" r:id="rId15" display="https://podminky.urs.cz/item/CS_URS_2025_02/962031013"/>
    <hyperlink ref="F161" r:id="rId16" display="https://podminky.urs.cz/item/CS_URS_2025_02/965043341"/>
    <hyperlink ref="F165" r:id="rId17" display="https://podminky.urs.cz/item/CS_URS_2025_02/965049111"/>
    <hyperlink ref="F169" r:id="rId18" display="https://podminky.urs.cz/item/CS_URS_2025_02/968072455"/>
    <hyperlink ref="F172" r:id="rId19" display="https://podminky.urs.cz/item/CS_URS_2025_02/965046111"/>
    <hyperlink ref="F175" r:id="rId20" display="https://podminky.urs.cz/item/CS_URS_2025_02/965046119"/>
    <hyperlink ref="F179" r:id="rId21" display="https://podminky.urs.cz/item/CS_URS_2025_02/997013211"/>
    <hyperlink ref="F181" r:id="rId22" display="https://podminky.urs.cz/item/CS_URS_2025_02/997013501"/>
    <hyperlink ref="F183" r:id="rId23" display="https://podminky.urs.cz/item/CS_URS_2025_02/997013509"/>
    <hyperlink ref="F186" r:id="rId24" display="https://podminky.urs.cz/item/CS_URS_2025_02/997013871"/>
    <hyperlink ref="F189" r:id="rId25" display="https://podminky.urs.cz/item/CS_URS_2025_02/998018001"/>
    <hyperlink ref="F203" r:id="rId26" display="https://podminky.urs.cz/item/CS_URS_2025_02/998721311"/>
    <hyperlink ref="F206" r:id="rId27" display="https://podminky.urs.cz/item/CS_URS_2025_02/722173112"/>
    <hyperlink ref="F213" r:id="rId28" display="https://podminky.urs.cz/item/CS_URS_2025_02/998722311"/>
    <hyperlink ref="F220" r:id="rId29" display="https://podminky.urs.cz/item/CS_URS_2025_02/998741311"/>
    <hyperlink ref="F223" r:id="rId30" display="https://podminky.urs.cz/item/CS_URS_2025_02/751398054"/>
    <hyperlink ref="F230" r:id="rId31" display="https://podminky.urs.cz/item/CS_URS_2025_02/751398854"/>
    <hyperlink ref="F233" r:id="rId32" display="https://podminky.urs.cz/item/CS_URS_2025_02/998751311"/>
    <hyperlink ref="F236" r:id="rId33" display="https://podminky.urs.cz/item/CS_URS_2025_02/763135811"/>
    <hyperlink ref="F245" r:id="rId34" display="https://podminky.urs.cz/item/CS_URS_2025_02/766691914"/>
    <hyperlink ref="F249" r:id="rId35" display="https://podminky.urs.cz/item/CS_URS_2025_02/771473810"/>
    <hyperlink ref="F256" r:id="rId36" display="https://podminky.urs.cz/item/CS_URS_2025_02/771573810"/>
    <hyperlink ref="F262" r:id="rId37" display="https://podminky.urs.cz/item/CS_URS_2025_02/776111311"/>
    <hyperlink ref="F265" r:id="rId38" display="https://podminky.urs.cz/item/CS_URS_2025_02/776141122"/>
    <hyperlink ref="F268" r:id="rId39" display="https://podminky.urs.cz/item/CS_URS_2025_02/776201811"/>
    <hyperlink ref="F271" r:id="rId40" display="https://podminky.urs.cz/item/CS_URS_2025_02/776410811"/>
    <hyperlink ref="F274" r:id="rId41" display="https://podminky.urs.cz/item/CS_URS_2025_02/998776311"/>
    <hyperlink ref="F277" r:id="rId42" display="https://podminky.urs.cz/item/CS_URS_2025_02/783801201"/>
    <hyperlink ref="F283" r:id="rId43" display="https://podminky.urs.cz/item/CS_URS_2025_02/783801401"/>
    <hyperlink ref="F289" r:id="rId44" display="https://podminky.urs.cz/item/CS_URS_2025_02/78381313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5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84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81</v>
      </c>
    </row>
    <row r="4" s="1" customFormat="1" ht="24.96" customHeight="1">
      <c r="B4" s="22"/>
      <c r="D4" s="132" t="s">
        <v>88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SNO pavilon C technologie mražení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89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477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19. 8. 2025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32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37</v>
      </c>
      <c r="E30" s="40"/>
      <c r="F30" s="40"/>
      <c r="G30" s="40"/>
      <c r="H30" s="40"/>
      <c r="I30" s="40"/>
      <c r="J30" s="146">
        <f>ROUND(J81,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39</v>
      </c>
      <c r="G32" s="40"/>
      <c r="H32" s="40"/>
      <c r="I32" s="147" t="s">
        <v>38</v>
      </c>
      <c r="J32" s="147" t="s">
        <v>40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41</v>
      </c>
      <c r="E33" s="134" t="s">
        <v>42</v>
      </c>
      <c r="F33" s="149">
        <f>ROUND((SUM(BE81:BE103)),  2)</f>
        <v>0</v>
      </c>
      <c r="G33" s="40"/>
      <c r="H33" s="40"/>
      <c r="I33" s="150">
        <v>0.20999999999999999</v>
      </c>
      <c r="J33" s="149">
        <f>ROUND(((SUM(BE81:BE103))*I33),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43</v>
      </c>
      <c r="F34" s="149">
        <f>ROUND((SUM(BF81:BF103)),  2)</f>
        <v>0</v>
      </c>
      <c r="G34" s="40"/>
      <c r="H34" s="40"/>
      <c r="I34" s="150">
        <v>0.12</v>
      </c>
      <c r="J34" s="149">
        <f>ROUND(((SUM(BF81:BF103))*I34),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44</v>
      </c>
      <c r="F35" s="149">
        <f>ROUND((SUM(BG81:BG103)),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45</v>
      </c>
      <c r="F36" s="149">
        <f>ROUND((SUM(BH81:BH103)),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46</v>
      </c>
      <c r="F37" s="149">
        <f>ROUND((SUM(BI81:BI103)),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47</v>
      </c>
      <c r="E39" s="153"/>
      <c r="F39" s="153"/>
      <c r="G39" s="154" t="s">
        <v>48</v>
      </c>
      <c r="H39" s="155" t="s">
        <v>49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SNO pavilon C technologie mražení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89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PS - Technologie mražení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Opava</v>
      </c>
      <c r="G52" s="42"/>
      <c r="H52" s="42"/>
      <c r="I52" s="34" t="s">
        <v>23</v>
      </c>
      <c r="J52" s="74" t="str">
        <f>IF(J12="","",J12)</f>
        <v>19. 8. 2025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Slezská nemocnice Opava</v>
      </c>
      <c r="G54" s="42"/>
      <c r="H54" s="42"/>
      <c r="I54" s="34" t="s">
        <v>31</v>
      </c>
      <c r="J54" s="38" t="str">
        <f>E21</f>
        <v>Ateliér EMMET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Ateliér EMMET s.r.o.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92</v>
      </c>
      <c r="D57" s="164"/>
      <c r="E57" s="164"/>
      <c r="F57" s="164"/>
      <c r="G57" s="164"/>
      <c r="H57" s="164"/>
      <c r="I57" s="164"/>
      <c r="J57" s="165" t="s">
        <v>93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69</v>
      </c>
      <c r="D59" s="42"/>
      <c r="E59" s="42"/>
      <c r="F59" s="42"/>
      <c r="G59" s="42"/>
      <c r="H59" s="42"/>
      <c r="I59" s="42"/>
      <c r="J59" s="104">
        <f>J81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94</v>
      </c>
    </row>
    <row r="60" s="9" customFormat="1" ht="24.96" customHeight="1">
      <c r="A60" s="9"/>
      <c r="B60" s="167"/>
      <c r="C60" s="168"/>
      <c r="D60" s="169" t="s">
        <v>103</v>
      </c>
      <c r="E60" s="170"/>
      <c r="F60" s="170"/>
      <c r="G60" s="170"/>
      <c r="H60" s="170"/>
      <c r="I60" s="170"/>
      <c r="J60" s="171">
        <f>J82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478</v>
      </c>
      <c r="E61" s="176"/>
      <c r="F61" s="176"/>
      <c r="G61" s="176"/>
      <c r="H61" s="176"/>
      <c r="I61" s="176"/>
      <c r="J61" s="177">
        <f>J83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3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6.96" customHeight="1">
      <c r="A63" s="40"/>
      <c r="B63" s="61"/>
      <c r="C63" s="62"/>
      <c r="D63" s="62"/>
      <c r="E63" s="62"/>
      <c r="F63" s="62"/>
      <c r="G63" s="62"/>
      <c r="H63" s="62"/>
      <c r="I63" s="62"/>
      <c r="J63" s="62"/>
      <c r="K63" s="62"/>
      <c r="L63" s="13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7" s="2" customFormat="1" ht="6.96" customHeight="1">
      <c r="A67" s="40"/>
      <c r="B67" s="63"/>
      <c r="C67" s="64"/>
      <c r="D67" s="64"/>
      <c r="E67" s="64"/>
      <c r="F67" s="64"/>
      <c r="G67" s="64"/>
      <c r="H67" s="64"/>
      <c r="I67" s="64"/>
      <c r="J67" s="64"/>
      <c r="K67" s="64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24.96" customHeight="1">
      <c r="A68" s="40"/>
      <c r="B68" s="41"/>
      <c r="C68" s="25" t="s">
        <v>114</v>
      </c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2" customHeight="1">
      <c r="A70" s="40"/>
      <c r="B70" s="41"/>
      <c r="C70" s="34" t="s">
        <v>16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6.5" customHeight="1">
      <c r="A71" s="40"/>
      <c r="B71" s="41"/>
      <c r="C71" s="42"/>
      <c r="D71" s="42"/>
      <c r="E71" s="162" t="str">
        <f>E7</f>
        <v>SNO pavilon C technologie mražení</v>
      </c>
      <c r="F71" s="34"/>
      <c r="G71" s="34"/>
      <c r="H71" s="34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89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71" t="str">
        <f>E9</f>
        <v>PS - Technologie mražení</v>
      </c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21</v>
      </c>
      <c r="D75" s="42"/>
      <c r="E75" s="42"/>
      <c r="F75" s="29" t="str">
        <f>F12</f>
        <v>Opava</v>
      </c>
      <c r="G75" s="42"/>
      <c r="H75" s="42"/>
      <c r="I75" s="34" t="s">
        <v>23</v>
      </c>
      <c r="J75" s="74" t="str">
        <f>IF(J12="","",J12)</f>
        <v>19. 8. 2025</v>
      </c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5.15" customHeight="1">
      <c r="A77" s="40"/>
      <c r="B77" s="41"/>
      <c r="C77" s="34" t="s">
        <v>25</v>
      </c>
      <c r="D77" s="42"/>
      <c r="E77" s="42"/>
      <c r="F77" s="29" t="str">
        <f>E15</f>
        <v>Slezská nemocnice Opava</v>
      </c>
      <c r="G77" s="42"/>
      <c r="H77" s="42"/>
      <c r="I77" s="34" t="s">
        <v>31</v>
      </c>
      <c r="J77" s="38" t="str">
        <f>E21</f>
        <v>Ateliér EMMET s.r.o.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5.15" customHeight="1">
      <c r="A78" s="40"/>
      <c r="B78" s="41"/>
      <c r="C78" s="34" t="s">
        <v>29</v>
      </c>
      <c r="D78" s="42"/>
      <c r="E78" s="42"/>
      <c r="F78" s="29" t="str">
        <f>IF(E18="","",E18)</f>
        <v>Vyplň údaj</v>
      </c>
      <c r="G78" s="42"/>
      <c r="H78" s="42"/>
      <c r="I78" s="34" t="s">
        <v>34</v>
      </c>
      <c r="J78" s="38" t="str">
        <f>E24</f>
        <v>Ateliér EMMET s.r.o.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0.32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11" customFormat="1" ht="29.28" customHeight="1">
      <c r="A80" s="179"/>
      <c r="B80" s="180"/>
      <c r="C80" s="181" t="s">
        <v>115</v>
      </c>
      <c r="D80" s="182" t="s">
        <v>56</v>
      </c>
      <c r="E80" s="182" t="s">
        <v>52</v>
      </c>
      <c r="F80" s="182" t="s">
        <v>53</v>
      </c>
      <c r="G80" s="182" t="s">
        <v>116</v>
      </c>
      <c r="H80" s="182" t="s">
        <v>117</v>
      </c>
      <c r="I80" s="182" t="s">
        <v>118</v>
      </c>
      <c r="J80" s="182" t="s">
        <v>93</v>
      </c>
      <c r="K80" s="183" t="s">
        <v>119</v>
      </c>
      <c r="L80" s="184"/>
      <c r="M80" s="94" t="s">
        <v>19</v>
      </c>
      <c r="N80" s="95" t="s">
        <v>41</v>
      </c>
      <c r="O80" s="95" t="s">
        <v>120</v>
      </c>
      <c r="P80" s="95" t="s">
        <v>121</v>
      </c>
      <c r="Q80" s="95" t="s">
        <v>122</v>
      </c>
      <c r="R80" s="95" t="s">
        <v>123</v>
      </c>
      <c r="S80" s="95" t="s">
        <v>124</v>
      </c>
      <c r="T80" s="96" t="s">
        <v>125</v>
      </c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</row>
    <row r="81" s="2" customFormat="1" ht="22.8" customHeight="1">
      <c r="A81" s="40"/>
      <c r="B81" s="41"/>
      <c r="C81" s="101" t="s">
        <v>126</v>
      </c>
      <c r="D81" s="42"/>
      <c r="E81" s="42"/>
      <c r="F81" s="42"/>
      <c r="G81" s="42"/>
      <c r="H81" s="42"/>
      <c r="I81" s="42"/>
      <c r="J81" s="185">
        <f>BK81</f>
        <v>0</v>
      </c>
      <c r="K81" s="42"/>
      <c r="L81" s="46"/>
      <c r="M81" s="97"/>
      <c r="N81" s="186"/>
      <c r="O81" s="98"/>
      <c r="P81" s="187">
        <f>P82</f>
        <v>0</v>
      </c>
      <c r="Q81" s="98"/>
      <c r="R81" s="187">
        <f>R82</f>
        <v>0</v>
      </c>
      <c r="S81" s="98"/>
      <c r="T81" s="188">
        <f>T82</f>
        <v>0</v>
      </c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T81" s="19" t="s">
        <v>70</v>
      </c>
      <c r="AU81" s="19" t="s">
        <v>94</v>
      </c>
      <c r="BK81" s="189">
        <f>BK82</f>
        <v>0</v>
      </c>
    </row>
    <row r="82" s="12" customFormat="1" ht="25.92" customHeight="1">
      <c r="A82" s="12"/>
      <c r="B82" s="190"/>
      <c r="C82" s="191"/>
      <c r="D82" s="192" t="s">
        <v>70</v>
      </c>
      <c r="E82" s="193" t="s">
        <v>305</v>
      </c>
      <c r="F82" s="193" t="s">
        <v>306</v>
      </c>
      <c r="G82" s="191"/>
      <c r="H82" s="191"/>
      <c r="I82" s="194"/>
      <c r="J82" s="195">
        <f>BK82</f>
        <v>0</v>
      </c>
      <c r="K82" s="191"/>
      <c r="L82" s="196"/>
      <c r="M82" s="197"/>
      <c r="N82" s="198"/>
      <c r="O82" s="198"/>
      <c r="P82" s="199">
        <f>P83</f>
        <v>0</v>
      </c>
      <c r="Q82" s="198"/>
      <c r="R82" s="199">
        <f>R83</f>
        <v>0</v>
      </c>
      <c r="S82" s="198"/>
      <c r="T82" s="200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1" t="s">
        <v>81</v>
      </c>
      <c r="AT82" s="202" t="s">
        <v>70</v>
      </c>
      <c r="AU82" s="202" t="s">
        <v>71</v>
      </c>
      <c r="AY82" s="201" t="s">
        <v>129</v>
      </c>
      <c r="BK82" s="203">
        <f>BK83</f>
        <v>0</v>
      </c>
    </row>
    <row r="83" s="12" customFormat="1" ht="22.8" customHeight="1">
      <c r="A83" s="12"/>
      <c r="B83" s="190"/>
      <c r="C83" s="191"/>
      <c r="D83" s="192" t="s">
        <v>70</v>
      </c>
      <c r="E83" s="204" t="s">
        <v>479</v>
      </c>
      <c r="F83" s="204" t="s">
        <v>480</v>
      </c>
      <c r="G83" s="191"/>
      <c r="H83" s="191"/>
      <c r="I83" s="194"/>
      <c r="J83" s="205">
        <f>BK83</f>
        <v>0</v>
      </c>
      <c r="K83" s="191"/>
      <c r="L83" s="196"/>
      <c r="M83" s="197"/>
      <c r="N83" s="198"/>
      <c r="O83" s="198"/>
      <c r="P83" s="199">
        <f>SUM(P84:P103)</f>
        <v>0</v>
      </c>
      <c r="Q83" s="198"/>
      <c r="R83" s="199">
        <f>SUM(R84:R103)</f>
        <v>0</v>
      </c>
      <c r="S83" s="198"/>
      <c r="T83" s="200">
        <f>SUM(T84:T103)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1" t="s">
        <v>81</v>
      </c>
      <c r="AT83" s="202" t="s">
        <v>70</v>
      </c>
      <c r="AU83" s="202" t="s">
        <v>79</v>
      </c>
      <c r="AY83" s="201" t="s">
        <v>129</v>
      </c>
      <c r="BK83" s="203">
        <f>SUM(BK84:BK103)</f>
        <v>0</v>
      </c>
    </row>
    <row r="84" s="2" customFormat="1" ht="24.15" customHeight="1">
      <c r="A84" s="40"/>
      <c r="B84" s="41"/>
      <c r="C84" s="206" t="s">
        <v>79</v>
      </c>
      <c r="D84" s="206" t="s">
        <v>131</v>
      </c>
      <c r="E84" s="207" t="s">
        <v>481</v>
      </c>
      <c r="F84" s="208" t="s">
        <v>482</v>
      </c>
      <c r="G84" s="209" t="s">
        <v>483</v>
      </c>
      <c r="H84" s="210">
        <v>1</v>
      </c>
      <c r="I84" s="211"/>
      <c r="J84" s="212">
        <f>ROUND(I84*H84,2)</f>
        <v>0</v>
      </c>
      <c r="K84" s="208" t="s">
        <v>484</v>
      </c>
      <c r="L84" s="46"/>
      <c r="M84" s="213" t="s">
        <v>19</v>
      </c>
      <c r="N84" s="214" t="s">
        <v>42</v>
      </c>
      <c r="O84" s="86"/>
      <c r="P84" s="215">
        <f>O84*H84</f>
        <v>0</v>
      </c>
      <c r="Q84" s="215">
        <v>0</v>
      </c>
      <c r="R84" s="215">
        <f>Q84*H84</f>
        <v>0</v>
      </c>
      <c r="S84" s="215">
        <v>0</v>
      </c>
      <c r="T84" s="216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17" t="s">
        <v>230</v>
      </c>
      <c r="AT84" s="217" t="s">
        <v>131</v>
      </c>
      <c r="AU84" s="217" t="s">
        <v>81</v>
      </c>
      <c r="AY84" s="19" t="s">
        <v>129</v>
      </c>
      <c r="BE84" s="218">
        <f>IF(N84="základní",J84,0)</f>
        <v>0</v>
      </c>
      <c r="BF84" s="218">
        <f>IF(N84="snížená",J84,0)</f>
        <v>0</v>
      </c>
      <c r="BG84" s="218">
        <f>IF(N84="zákl. přenesená",J84,0)</f>
        <v>0</v>
      </c>
      <c r="BH84" s="218">
        <f>IF(N84="sníž. přenesená",J84,0)</f>
        <v>0</v>
      </c>
      <c r="BI84" s="218">
        <f>IF(N84="nulová",J84,0)</f>
        <v>0</v>
      </c>
      <c r="BJ84" s="19" t="s">
        <v>79</v>
      </c>
      <c r="BK84" s="218">
        <f>ROUND(I84*H84,2)</f>
        <v>0</v>
      </c>
      <c r="BL84" s="19" t="s">
        <v>230</v>
      </c>
      <c r="BM84" s="217" t="s">
        <v>485</v>
      </c>
    </row>
    <row r="85" s="13" customFormat="1">
      <c r="A85" s="13"/>
      <c r="B85" s="224"/>
      <c r="C85" s="225"/>
      <c r="D85" s="226" t="s">
        <v>140</v>
      </c>
      <c r="E85" s="227" t="s">
        <v>19</v>
      </c>
      <c r="F85" s="228" t="s">
        <v>486</v>
      </c>
      <c r="G85" s="225"/>
      <c r="H85" s="229">
        <v>1</v>
      </c>
      <c r="I85" s="230"/>
      <c r="J85" s="225"/>
      <c r="K85" s="225"/>
      <c r="L85" s="231"/>
      <c r="M85" s="232"/>
      <c r="N85" s="233"/>
      <c r="O85" s="233"/>
      <c r="P85" s="233"/>
      <c r="Q85" s="233"/>
      <c r="R85" s="233"/>
      <c r="S85" s="233"/>
      <c r="T85" s="234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T85" s="235" t="s">
        <v>140</v>
      </c>
      <c r="AU85" s="235" t="s">
        <v>81</v>
      </c>
      <c r="AV85" s="13" t="s">
        <v>81</v>
      </c>
      <c r="AW85" s="13" t="s">
        <v>33</v>
      </c>
      <c r="AX85" s="13" t="s">
        <v>79</v>
      </c>
      <c r="AY85" s="235" t="s">
        <v>129</v>
      </c>
    </row>
    <row r="86" s="2" customFormat="1" ht="16.5" customHeight="1">
      <c r="A86" s="40"/>
      <c r="B86" s="41"/>
      <c r="C86" s="206" t="s">
        <v>81</v>
      </c>
      <c r="D86" s="206" t="s">
        <v>131</v>
      </c>
      <c r="E86" s="207" t="s">
        <v>487</v>
      </c>
      <c r="F86" s="208" t="s">
        <v>488</v>
      </c>
      <c r="G86" s="209" t="s">
        <v>483</v>
      </c>
      <c r="H86" s="210">
        <v>1</v>
      </c>
      <c r="I86" s="211"/>
      <c r="J86" s="212">
        <f>ROUND(I86*H86,2)</f>
        <v>0</v>
      </c>
      <c r="K86" s="208" t="s">
        <v>484</v>
      </c>
      <c r="L86" s="46"/>
      <c r="M86" s="213" t="s">
        <v>19</v>
      </c>
      <c r="N86" s="214" t="s">
        <v>42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230</v>
      </c>
      <c r="AT86" s="217" t="s">
        <v>131</v>
      </c>
      <c r="AU86" s="217" t="s">
        <v>81</v>
      </c>
      <c r="AY86" s="19" t="s">
        <v>129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79</v>
      </c>
      <c r="BK86" s="218">
        <f>ROUND(I86*H86,2)</f>
        <v>0</v>
      </c>
      <c r="BL86" s="19" t="s">
        <v>230</v>
      </c>
      <c r="BM86" s="217" t="s">
        <v>489</v>
      </c>
    </row>
    <row r="87" s="14" customFormat="1">
      <c r="A87" s="14"/>
      <c r="B87" s="236"/>
      <c r="C87" s="237"/>
      <c r="D87" s="226" t="s">
        <v>140</v>
      </c>
      <c r="E87" s="238" t="s">
        <v>19</v>
      </c>
      <c r="F87" s="239" t="s">
        <v>490</v>
      </c>
      <c r="G87" s="237"/>
      <c r="H87" s="238" t="s">
        <v>19</v>
      </c>
      <c r="I87" s="240"/>
      <c r="J87" s="237"/>
      <c r="K87" s="237"/>
      <c r="L87" s="241"/>
      <c r="M87" s="242"/>
      <c r="N87" s="243"/>
      <c r="O87" s="243"/>
      <c r="P87" s="243"/>
      <c r="Q87" s="243"/>
      <c r="R87" s="243"/>
      <c r="S87" s="243"/>
      <c r="T87" s="24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T87" s="245" t="s">
        <v>140</v>
      </c>
      <c r="AU87" s="245" t="s">
        <v>81</v>
      </c>
      <c r="AV87" s="14" t="s">
        <v>79</v>
      </c>
      <c r="AW87" s="14" t="s">
        <v>33</v>
      </c>
      <c r="AX87" s="14" t="s">
        <v>71</v>
      </c>
      <c r="AY87" s="245" t="s">
        <v>129</v>
      </c>
    </row>
    <row r="88" s="13" customFormat="1">
      <c r="A88" s="13"/>
      <c r="B88" s="224"/>
      <c r="C88" s="225"/>
      <c r="D88" s="226" t="s">
        <v>140</v>
      </c>
      <c r="E88" s="227" t="s">
        <v>19</v>
      </c>
      <c r="F88" s="228" t="s">
        <v>491</v>
      </c>
      <c r="G88" s="225"/>
      <c r="H88" s="229">
        <v>1</v>
      </c>
      <c r="I88" s="230"/>
      <c r="J88" s="225"/>
      <c r="K88" s="225"/>
      <c r="L88" s="231"/>
      <c r="M88" s="232"/>
      <c r="N88" s="233"/>
      <c r="O88" s="233"/>
      <c r="P88" s="233"/>
      <c r="Q88" s="233"/>
      <c r="R88" s="233"/>
      <c r="S88" s="233"/>
      <c r="T88" s="234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T88" s="235" t="s">
        <v>140</v>
      </c>
      <c r="AU88" s="235" t="s">
        <v>81</v>
      </c>
      <c r="AV88" s="13" t="s">
        <v>81</v>
      </c>
      <c r="AW88" s="13" t="s">
        <v>33</v>
      </c>
      <c r="AX88" s="13" t="s">
        <v>79</v>
      </c>
      <c r="AY88" s="235" t="s">
        <v>129</v>
      </c>
    </row>
    <row r="89" s="2" customFormat="1" ht="16.5" customHeight="1">
      <c r="A89" s="40"/>
      <c r="B89" s="41"/>
      <c r="C89" s="206" t="s">
        <v>149</v>
      </c>
      <c r="D89" s="206" t="s">
        <v>131</v>
      </c>
      <c r="E89" s="207" t="s">
        <v>492</v>
      </c>
      <c r="F89" s="208" t="s">
        <v>493</v>
      </c>
      <c r="G89" s="209" t="s">
        <v>483</v>
      </c>
      <c r="H89" s="210">
        <v>1</v>
      </c>
      <c r="I89" s="211"/>
      <c r="J89" s="212">
        <f>ROUND(I89*H89,2)</f>
        <v>0</v>
      </c>
      <c r="K89" s="208" t="s">
        <v>484</v>
      </c>
      <c r="L89" s="46"/>
      <c r="M89" s="213" t="s">
        <v>19</v>
      </c>
      <c r="N89" s="214" t="s">
        <v>42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230</v>
      </c>
      <c r="AT89" s="217" t="s">
        <v>131</v>
      </c>
      <c r="AU89" s="217" t="s">
        <v>81</v>
      </c>
      <c r="AY89" s="19" t="s">
        <v>129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79</v>
      </c>
      <c r="BK89" s="218">
        <f>ROUND(I89*H89,2)</f>
        <v>0</v>
      </c>
      <c r="BL89" s="19" t="s">
        <v>230</v>
      </c>
      <c r="BM89" s="217" t="s">
        <v>494</v>
      </c>
    </row>
    <row r="90" s="13" customFormat="1">
      <c r="A90" s="13"/>
      <c r="B90" s="224"/>
      <c r="C90" s="225"/>
      <c r="D90" s="226" t="s">
        <v>140</v>
      </c>
      <c r="E90" s="227" t="s">
        <v>19</v>
      </c>
      <c r="F90" s="228" t="s">
        <v>495</v>
      </c>
      <c r="G90" s="225"/>
      <c r="H90" s="229">
        <v>1</v>
      </c>
      <c r="I90" s="230"/>
      <c r="J90" s="225"/>
      <c r="K90" s="225"/>
      <c r="L90" s="231"/>
      <c r="M90" s="232"/>
      <c r="N90" s="233"/>
      <c r="O90" s="233"/>
      <c r="P90" s="233"/>
      <c r="Q90" s="233"/>
      <c r="R90" s="233"/>
      <c r="S90" s="233"/>
      <c r="T90" s="234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5" t="s">
        <v>140</v>
      </c>
      <c r="AU90" s="235" t="s">
        <v>81</v>
      </c>
      <c r="AV90" s="13" t="s">
        <v>81</v>
      </c>
      <c r="AW90" s="13" t="s">
        <v>33</v>
      </c>
      <c r="AX90" s="13" t="s">
        <v>79</v>
      </c>
      <c r="AY90" s="235" t="s">
        <v>129</v>
      </c>
    </row>
    <row r="91" s="14" customFormat="1">
      <c r="A91" s="14"/>
      <c r="B91" s="236"/>
      <c r="C91" s="237"/>
      <c r="D91" s="226" t="s">
        <v>140</v>
      </c>
      <c r="E91" s="238" t="s">
        <v>19</v>
      </c>
      <c r="F91" s="239" t="s">
        <v>496</v>
      </c>
      <c r="G91" s="237"/>
      <c r="H91" s="238" t="s">
        <v>19</v>
      </c>
      <c r="I91" s="240"/>
      <c r="J91" s="237"/>
      <c r="K91" s="237"/>
      <c r="L91" s="241"/>
      <c r="M91" s="242"/>
      <c r="N91" s="243"/>
      <c r="O91" s="243"/>
      <c r="P91" s="243"/>
      <c r="Q91" s="243"/>
      <c r="R91" s="243"/>
      <c r="S91" s="243"/>
      <c r="T91" s="24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245" t="s">
        <v>140</v>
      </c>
      <c r="AU91" s="245" t="s">
        <v>81</v>
      </c>
      <c r="AV91" s="14" t="s">
        <v>79</v>
      </c>
      <c r="AW91" s="14" t="s">
        <v>33</v>
      </c>
      <c r="AX91" s="14" t="s">
        <v>71</v>
      </c>
      <c r="AY91" s="245" t="s">
        <v>129</v>
      </c>
    </row>
    <row r="92" s="14" customFormat="1">
      <c r="A92" s="14"/>
      <c r="B92" s="236"/>
      <c r="C92" s="237"/>
      <c r="D92" s="226" t="s">
        <v>140</v>
      </c>
      <c r="E92" s="238" t="s">
        <v>19</v>
      </c>
      <c r="F92" s="239" t="s">
        <v>497</v>
      </c>
      <c r="G92" s="237"/>
      <c r="H92" s="238" t="s">
        <v>19</v>
      </c>
      <c r="I92" s="240"/>
      <c r="J92" s="237"/>
      <c r="K92" s="237"/>
      <c r="L92" s="241"/>
      <c r="M92" s="242"/>
      <c r="N92" s="243"/>
      <c r="O92" s="243"/>
      <c r="P92" s="243"/>
      <c r="Q92" s="243"/>
      <c r="R92" s="243"/>
      <c r="S92" s="243"/>
      <c r="T92" s="24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45" t="s">
        <v>140</v>
      </c>
      <c r="AU92" s="245" t="s">
        <v>81</v>
      </c>
      <c r="AV92" s="14" t="s">
        <v>79</v>
      </c>
      <c r="AW92" s="14" t="s">
        <v>33</v>
      </c>
      <c r="AX92" s="14" t="s">
        <v>71</v>
      </c>
      <c r="AY92" s="245" t="s">
        <v>129</v>
      </c>
    </row>
    <row r="93" s="14" customFormat="1">
      <c r="A93" s="14"/>
      <c r="B93" s="236"/>
      <c r="C93" s="237"/>
      <c r="D93" s="226" t="s">
        <v>140</v>
      </c>
      <c r="E93" s="238" t="s">
        <v>19</v>
      </c>
      <c r="F93" s="239" t="s">
        <v>498</v>
      </c>
      <c r="G93" s="237"/>
      <c r="H93" s="238" t="s">
        <v>19</v>
      </c>
      <c r="I93" s="240"/>
      <c r="J93" s="237"/>
      <c r="K93" s="237"/>
      <c r="L93" s="241"/>
      <c r="M93" s="242"/>
      <c r="N93" s="243"/>
      <c r="O93" s="243"/>
      <c r="P93" s="243"/>
      <c r="Q93" s="243"/>
      <c r="R93" s="243"/>
      <c r="S93" s="243"/>
      <c r="T93" s="24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45" t="s">
        <v>140</v>
      </c>
      <c r="AU93" s="245" t="s">
        <v>81</v>
      </c>
      <c r="AV93" s="14" t="s">
        <v>79</v>
      </c>
      <c r="AW93" s="14" t="s">
        <v>33</v>
      </c>
      <c r="AX93" s="14" t="s">
        <v>71</v>
      </c>
      <c r="AY93" s="245" t="s">
        <v>129</v>
      </c>
    </row>
    <row r="94" s="14" customFormat="1">
      <c r="A94" s="14"/>
      <c r="B94" s="236"/>
      <c r="C94" s="237"/>
      <c r="D94" s="226" t="s">
        <v>140</v>
      </c>
      <c r="E94" s="238" t="s">
        <v>19</v>
      </c>
      <c r="F94" s="239" t="s">
        <v>499</v>
      </c>
      <c r="G94" s="237"/>
      <c r="H94" s="238" t="s">
        <v>19</v>
      </c>
      <c r="I94" s="240"/>
      <c r="J94" s="237"/>
      <c r="K94" s="237"/>
      <c r="L94" s="241"/>
      <c r="M94" s="242"/>
      <c r="N94" s="243"/>
      <c r="O94" s="243"/>
      <c r="P94" s="243"/>
      <c r="Q94" s="243"/>
      <c r="R94" s="243"/>
      <c r="S94" s="243"/>
      <c r="T94" s="24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45" t="s">
        <v>140</v>
      </c>
      <c r="AU94" s="245" t="s">
        <v>81</v>
      </c>
      <c r="AV94" s="14" t="s">
        <v>79</v>
      </c>
      <c r="AW94" s="14" t="s">
        <v>33</v>
      </c>
      <c r="AX94" s="14" t="s">
        <v>71</v>
      </c>
      <c r="AY94" s="245" t="s">
        <v>129</v>
      </c>
    </row>
    <row r="95" s="14" customFormat="1">
      <c r="A95" s="14"/>
      <c r="B95" s="236"/>
      <c r="C95" s="237"/>
      <c r="D95" s="226" t="s">
        <v>140</v>
      </c>
      <c r="E95" s="238" t="s">
        <v>19</v>
      </c>
      <c r="F95" s="239" t="s">
        <v>500</v>
      </c>
      <c r="G95" s="237"/>
      <c r="H95" s="238" t="s">
        <v>19</v>
      </c>
      <c r="I95" s="240"/>
      <c r="J95" s="237"/>
      <c r="K95" s="237"/>
      <c r="L95" s="241"/>
      <c r="M95" s="242"/>
      <c r="N95" s="243"/>
      <c r="O95" s="243"/>
      <c r="P95" s="243"/>
      <c r="Q95" s="243"/>
      <c r="R95" s="243"/>
      <c r="S95" s="243"/>
      <c r="T95" s="24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5" t="s">
        <v>140</v>
      </c>
      <c r="AU95" s="245" t="s">
        <v>81</v>
      </c>
      <c r="AV95" s="14" t="s">
        <v>79</v>
      </c>
      <c r="AW95" s="14" t="s">
        <v>33</v>
      </c>
      <c r="AX95" s="14" t="s">
        <v>71</v>
      </c>
      <c r="AY95" s="245" t="s">
        <v>129</v>
      </c>
    </row>
    <row r="96" s="14" customFormat="1">
      <c r="A96" s="14"/>
      <c r="B96" s="236"/>
      <c r="C96" s="237"/>
      <c r="D96" s="226" t="s">
        <v>140</v>
      </c>
      <c r="E96" s="238" t="s">
        <v>19</v>
      </c>
      <c r="F96" s="239" t="s">
        <v>501</v>
      </c>
      <c r="G96" s="237"/>
      <c r="H96" s="238" t="s">
        <v>19</v>
      </c>
      <c r="I96" s="240"/>
      <c r="J96" s="237"/>
      <c r="K96" s="237"/>
      <c r="L96" s="241"/>
      <c r="M96" s="242"/>
      <c r="N96" s="243"/>
      <c r="O96" s="243"/>
      <c r="P96" s="243"/>
      <c r="Q96" s="243"/>
      <c r="R96" s="243"/>
      <c r="S96" s="243"/>
      <c r="T96" s="24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45" t="s">
        <v>140</v>
      </c>
      <c r="AU96" s="245" t="s">
        <v>81</v>
      </c>
      <c r="AV96" s="14" t="s">
        <v>79</v>
      </c>
      <c r="AW96" s="14" t="s">
        <v>33</v>
      </c>
      <c r="AX96" s="14" t="s">
        <v>71</v>
      </c>
      <c r="AY96" s="245" t="s">
        <v>129</v>
      </c>
    </row>
    <row r="97" s="2" customFormat="1" ht="37.8" customHeight="1">
      <c r="A97" s="40"/>
      <c r="B97" s="41"/>
      <c r="C97" s="206" t="s">
        <v>136</v>
      </c>
      <c r="D97" s="206" t="s">
        <v>131</v>
      </c>
      <c r="E97" s="207" t="s">
        <v>502</v>
      </c>
      <c r="F97" s="208" t="s">
        <v>503</v>
      </c>
      <c r="G97" s="209" t="s">
        <v>483</v>
      </c>
      <c r="H97" s="210">
        <v>1</v>
      </c>
      <c r="I97" s="211"/>
      <c r="J97" s="212">
        <f>ROUND(I97*H97,2)</f>
        <v>0</v>
      </c>
      <c r="K97" s="208" t="s">
        <v>484</v>
      </c>
      <c r="L97" s="46"/>
      <c r="M97" s="213" t="s">
        <v>19</v>
      </c>
      <c r="N97" s="214" t="s">
        <v>42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230</v>
      </c>
      <c r="AT97" s="217" t="s">
        <v>131</v>
      </c>
      <c r="AU97" s="217" t="s">
        <v>81</v>
      </c>
      <c r="AY97" s="19" t="s">
        <v>129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79</v>
      </c>
      <c r="BK97" s="218">
        <f>ROUND(I97*H97,2)</f>
        <v>0</v>
      </c>
      <c r="BL97" s="19" t="s">
        <v>230</v>
      </c>
      <c r="BM97" s="217" t="s">
        <v>504</v>
      </c>
    </row>
    <row r="98" s="14" customFormat="1">
      <c r="A98" s="14"/>
      <c r="B98" s="236"/>
      <c r="C98" s="237"/>
      <c r="D98" s="226" t="s">
        <v>140</v>
      </c>
      <c r="E98" s="238" t="s">
        <v>19</v>
      </c>
      <c r="F98" s="239" t="s">
        <v>505</v>
      </c>
      <c r="G98" s="237"/>
      <c r="H98" s="238" t="s">
        <v>19</v>
      </c>
      <c r="I98" s="240"/>
      <c r="J98" s="237"/>
      <c r="K98" s="237"/>
      <c r="L98" s="241"/>
      <c r="M98" s="242"/>
      <c r="N98" s="243"/>
      <c r="O98" s="243"/>
      <c r="P98" s="243"/>
      <c r="Q98" s="243"/>
      <c r="R98" s="243"/>
      <c r="S98" s="243"/>
      <c r="T98" s="24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5" t="s">
        <v>140</v>
      </c>
      <c r="AU98" s="245" t="s">
        <v>81</v>
      </c>
      <c r="AV98" s="14" t="s">
        <v>79</v>
      </c>
      <c r="AW98" s="14" t="s">
        <v>33</v>
      </c>
      <c r="AX98" s="14" t="s">
        <v>71</v>
      </c>
      <c r="AY98" s="245" t="s">
        <v>129</v>
      </c>
    </row>
    <row r="99" s="14" customFormat="1">
      <c r="A99" s="14"/>
      <c r="B99" s="236"/>
      <c r="C99" s="237"/>
      <c r="D99" s="226" t="s">
        <v>140</v>
      </c>
      <c r="E99" s="238" t="s">
        <v>19</v>
      </c>
      <c r="F99" s="239" t="s">
        <v>506</v>
      </c>
      <c r="G99" s="237"/>
      <c r="H99" s="238" t="s">
        <v>19</v>
      </c>
      <c r="I99" s="240"/>
      <c r="J99" s="237"/>
      <c r="K99" s="237"/>
      <c r="L99" s="241"/>
      <c r="M99" s="242"/>
      <c r="N99" s="243"/>
      <c r="O99" s="243"/>
      <c r="P99" s="243"/>
      <c r="Q99" s="243"/>
      <c r="R99" s="243"/>
      <c r="S99" s="243"/>
      <c r="T99" s="24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5" t="s">
        <v>140</v>
      </c>
      <c r="AU99" s="245" t="s">
        <v>81</v>
      </c>
      <c r="AV99" s="14" t="s">
        <v>79</v>
      </c>
      <c r="AW99" s="14" t="s">
        <v>33</v>
      </c>
      <c r="AX99" s="14" t="s">
        <v>71</v>
      </c>
      <c r="AY99" s="245" t="s">
        <v>129</v>
      </c>
    </row>
    <row r="100" s="13" customFormat="1">
      <c r="A100" s="13"/>
      <c r="B100" s="224"/>
      <c r="C100" s="225"/>
      <c r="D100" s="226" t="s">
        <v>140</v>
      </c>
      <c r="E100" s="227" t="s">
        <v>19</v>
      </c>
      <c r="F100" s="228" t="s">
        <v>507</v>
      </c>
      <c r="G100" s="225"/>
      <c r="H100" s="229">
        <v>1</v>
      </c>
      <c r="I100" s="230"/>
      <c r="J100" s="225"/>
      <c r="K100" s="225"/>
      <c r="L100" s="231"/>
      <c r="M100" s="232"/>
      <c r="N100" s="233"/>
      <c r="O100" s="233"/>
      <c r="P100" s="233"/>
      <c r="Q100" s="233"/>
      <c r="R100" s="233"/>
      <c r="S100" s="233"/>
      <c r="T100" s="23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5" t="s">
        <v>140</v>
      </c>
      <c r="AU100" s="235" t="s">
        <v>81</v>
      </c>
      <c r="AV100" s="13" t="s">
        <v>81</v>
      </c>
      <c r="AW100" s="13" t="s">
        <v>33</v>
      </c>
      <c r="AX100" s="13" t="s">
        <v>79</v>
      </c>
      <c r="AY100" s="235" t="s">
        <v>129</v>
      </c>
    </row>
    <row r="101" s="2" customFormat="1" ht="33" customHeight="1">
      <c r="A101" s="40"/>
      <c r="B101" s="41"/>
      <c r="C101" s="206" t="s">
        <v>160</v>
      </c>
      <c r="D101" s="206" t="s">
        <v>131</v>
      </c>
      <c r="E101" s="207" t="s">
        <v>508</v>
      </c>
      <c r="F101" s="208" t="s">
        <v>509</v>
      </c>
      <c r="G101" s="209" t="s">
        <v>483</v>
      </c>
      <c r="H101" s="210">
        <v>1</v>
      </c>
      <c r="I101" s="211"/>
      <c r="J101" s="212">
        <f>ROUND(I101*H101,2)</f>
        <v>0</v>
      </c>
      <c r="K101" s="208" t="s">
        <v>484</v>
      </c>
      <c r="L101" s="46"/>
      <c r="M101" s="213" t="s">
        <v>19</v>
      </c>
      <c r="N101" s="214" t="s">
        <v>42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230</v>
      </c>
      <c r="AT101" s="217" t="s">
        <v>131</v>
      </c>
      <c r="AU101" s="217" t="s">
        <v>81</v>
      </c>
      <c r="AY101" s="19" t="s">
        <v>129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79</v>
      </c>
      <c r="BK101" s="218">
        <f>ROUND(I101*H101,2)</f>
        <v>0</v>
      </c>
      <c r="BL101" s="19" t="s">
        <v>230</v>
      </c>
      <c r="BM101" s="217" t="s">
        <v>510</v>
      </c>
    </row>
    <row r="102" s="14" customFormat="1">
      <c r="A102" s="14"/>
      <c r="B102" s="236"/>
      <c r="C102" s="237"/>
      <c r="D102" s="226" t="s">
        <v>140</v>
      </c>
      <c r="E102" s="238" t="s">
        <v>19</v>
      </c>
      <c r="F102" s="239" t="s">
        <v>505</v>
      </c>
      <c r="G102" s="237"/>
      <c r="H102" s="238" t="s">
        <v>19</v>
      </c>
      <c r="I102" s="240"/>
      <c r="J102" s="237"/>
      <c r="K102" s="237"/>
      <c r="L102" s="241"/>
      <c r="M102" s="242"/>
      <c r="N102" s="243"/>
      <c r="O102" s="243"/>
      <c r="P102" s="243"/>
      <c r="Q102" s="243"/>
      <c r="R102" s="243"/>
      <c r="S102" s="243"/>
      <c r="T102" s="24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5" t="s">
        <v>140</v>
      </c>
      <c r="AU102" s="245" t="s">
        <v>81</v>
      </c>
      <c r="AV102" s="14" t="s">
        <v>79</v>
      </c>
      <c r="AW102" s="14" t="s">
        <v>33</v>
      </c>
      <c r="AX102" s="14" t="s">
        <v>71</v>
      </c>
      <c r="AY102" s="245" t="s">
        <v>129</v>
      </c>
    </row>
    <row r="103" s="13" customFormat="1">
      <c r="A103" s="13"/>
      <c r="B103" s="224"/>
      <c r="C103" s="225"/>
      <c r="D103" s="226" t="s">
        <v>140</v>
      </c>
      <c r="E103" s="227" t="s">
        <v>19</v>
      </c>
      <c r="F103" s="228" t="s">
        <v>511</v>
      </c>
      <c r="G103" s="225"/>
      <c r="H103" s="229">
        <v>1</v>
      </c>
      <c r="I103" s="230"/>
      <c r="J103" s="225"/>
      <c r="K103" s="225"/>
      <c r="L103" s="231"/>
      <c r="M103" s="271"/>
      <c r="N103" s="272"/>
      <c r="O103" s="272"/>
      <c r="P103" s="272"/>
      <c r="Q103" s="272"/>
      <c r="R103" s="272"/>
      <c r="S103" s="272"/>
      <c r="T103" s="27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5" t="s">
        <v>140</v>
      </c>
      <c r="AU103" s="235" t="s">
        <v>81</v>
      </c>
      <c r="AV103" s="13" t="s">
        <v>81</v>
      </c>
      <c r="AW103" s="13" t="s">
        <v>33</v>
      </c>
      <c r="AX103" s="13" t="s">
        <v>79</v>
      </c>
      <c r="AY103" s="235" t="s">
        <v>129</v>
      </c>
    </row>
    <row r="104" s="2" customFormat="1" ht="6.96" customHeight="1">
      <c r="A104" s="40"/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46"/>
      <c r="M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</row>
  </sheetData>
  <sheetProtection sheet="1" autoFilter="0" formatColumns="0" formatRows="0" objects="1" scenarios="1" spinCount="100000" saltValue="6s1+M4TXi389GbVE5L3ilF0R0yChT6unExX3WYP52zeX+aDwmGlmf8Q1FBSRaGBE8d3jEqapNI2ZnuOFrxwdFw==" hashValue="d8G318DqfLE33+1wJk/M9zCwqFicGQKdYJGz/DqrbTxmdpz09yPFMmu5s6brnI+Ati4LxH5IEVTckJ1jQrU9QA==" algorithmName="SHA-512" password="CCF3"/>
  <autoFilter ref="C80:K103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87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81</v>
      </c>
    </row>
    <row r="4" s="1" customFormat="1" ht="24.96" customHeight="1">
      <c r="B4" s="22"/>
      <c r="D4" s="132" t="s">
        <v>88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SNO pavilon C technologie mražení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89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512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19. 8. 2025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32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37</v>
      </c>
      <c r="E30" s="40"/>
      <c r="F30" s="40"/>
      <c r="G30" s="40"/>
      <c r="H30" s="40"/>
      <c r="I30" s="40"/>
      <c r="J30" s="146">
        <f>ROUND(J81,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39</v>
      </c>
      <c r="G32" s="40"/>
      <c r="H32" s="40"/>
      <c r="I32" s="147" t="s">
        <v>38</v>
      </c>
      <c r="J32" s="147" t="s">
        <v>40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41</v>
      </c>
      <c r="E33" s="134" t="s">
        <v>42</v>
      </c>
      <c r="F33" s="149">
        <f>ROUND((SUM(BE81:BE108)),  2)</f>
        <v>0</v>
      </c>
      <c r="G33" s="40"/>
      <c r="H33" s="40"/>
      <c r="I33" s="150">
        <v>0.20999999999999999</v>
      </c>
      <c r="J33" s="149">
        <f>ROUND(((SUM(BE81:BE108))*I33),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43</v>
      </c>
      <c r="F34" s="149">
        <f>ROUND((SUM(BF81:BF108)),  2)</f>
        <v>0</v>
      </c>
      <c r="G34" s="40"/>
      <c r="H34" s="40"/>
      <c r="I34" s="150">
        <v>0.12</v>
      </c>
      <c r="J34" s="149">
        <f>ROUND(((SUM(BF81:BF108))*I34),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44</v>
      </c>
      <c r="F35" s="149">
        <f>ROUND((SUM(BG81:BG108)),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45</v>
      </c>
      <c r="F36" s="149">
        <f>ROUND((SUM(BH81:BH108)),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46</v>
      </c>
      <c r="F37" s="149">
        <f>ROUND((SUM(BI81:BI108)),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47</v>
      </c>
      <c r="E39" s="153"/>
      <c r="F39" s="153"/>
      <c r="G39" s="154" t="s">
        <v>48</v>
      </c>
      <c r="H39" s="155" t="s">
        <v>49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SNO pavilon C technologie mražení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89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VN a ON - Vedlejší a ostatní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Opava</v>
      </c>
      <c r="G52" s="42"/>
      <c r="H52" s="42"/>
      <c r="I52" s="34" t="s">
        <v>23</v>
      </c>
      <c r="J52" s="74" t="str">
        <f>IF(J12="","",J12)</f>
        <v>19. 8. 2025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Slezská nemocnice Opava</v>
      </c>
      <c r="G54" s="42"/>
      <c r="H54" s="42"/>
      <c r="I54" s="34" t="s">
        <v>31</v>
      </c>
      <c r="J54" s="38" t="str">
        <f>E21</f>
        <v>Ateliér EMMET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Ateliér EMMET s.r.o.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92</v>
      </c>
      <c r="D57" s="164"/>
      <c r="E57" s="164"/>
      <c r="F57" s="164"/>
      <c r="G57" s="164"/>
      <c r="H57" s="164"/>
      <c r="I57" s="164"/>
      <c r="J57" s="165" t="s">
        <v>93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69</v>
      </c>
      <c r="D59" s="42"/>
      <c r="E59" s="42"/>
      <c r="F59" s="42"/>
      <c r="G59" s="42"/>
      <c r="H59" s="42"/>
      <c r="I59" s="42"/>
      <c r="J59" s="104">
        <f>J81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94</v>
      </c>
    </row>
    <row r="60" s="9" customFormat="1" ht="24.96" customHeight="1">
      <c r="A60" s="9"/>
      <c r="B60" s="167"/>
      <c r="C60" s="168"/>
      <c r="D60" s="169" t="s">
        <v>513</v>
      </c>
      <c r="E60" s="170"/>
      <c r="F60" s="170"/>
      <c r="G60" s="170"/>
      <c r="H60" s="170"/>
      <c r="I60" s="170"/>
      <c r="J60" s="171">
        <f>J82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7"/>
      <c r="C61" s="168"/>
      <c r="D61" s="169" t="s">
        <v>514</v>
      </c>
      <c r="E61" s="170"/>
      <c r="F61" s="170"/>
      <c r="G61" s="170"/>
      <c r="H61" s="170"/>
      <c r="I61" s="170"/>
      <c r="J61" s="171">
        <f>J86</f>
        <v>0</v>
      </c>
      <c r="K61" s="168"/>
      <c r="L61" s="172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2" customFormat="1" ht="21.84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3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6.96" customHeight="1">
      <c r="A63" s="40"/>
      <c r="B63" s="61"/>
      <c r="C63" s="62"/>
      <c r="D63" s="62"/>
      <c r="E63" s="62"/>
      <c r="F63" s="62"/>
      <c r="G63" s="62"/>
      <c r="H63" s="62"/>
      <c r="I63" s="62"/>
      <c r="J63" s="62"/>
      <c r="K63" s="62"/>
      <c r="L63" s="13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7" s="2" customFormat="1" ht="6.96" customHeight="1">
      <c r="A67" s="40"/>
      <c r="B67" s="63"/>
      <c r="C67" s="64"/>
      <c r="D67" s="64"/>
      <c r="E67" s="64"/>
      <c r="F67" s="64"/>
      <c r="G67" s="64"/>
      <c r="H67" s="64"/>
      <c r="I67" s="64"/>
      <c r="J67" s="64"/>
      <c r="K67" s="64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24.96" customHeight="1">
      <c r="A68" s="40"/>
      <c r="B68" s="41"/>
      <c r="C68" s="25" t="s">
        <v>114</v>
      </c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2" customHeight="1">
      <c r="A70" s="40"/>
      <c r="B70" s="41"/>
      <c r="C70" s="34" t="s">
        <v>16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6.5" customHeight="1">
      <c r="A71" s="40"/>
      <c r="B71" s="41"/>
      <c r="C71" s="42"/>
      <c r="D71" s="42"/>
      <c r="E71" s="162" t="str">
        <f>E7</f>
        <v>SNO pavilon C technologie mražení</v>
      </c>
      <c r="F71" s="34"/>
      <c r="G71" s="34"/>
      <c r="H71" s="34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89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71" t="str">
        <f>E9</f>
        <v>VN a ON - Vedlejší a ostatní náklady</v>
      </c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21</v>
      </c>
      <c r="D75" s="42"/>
      <c r="E75" s="42"/>
      <c r="F75" s="29" t="str">
        <f>F12</f>
        <v>Opava</v>
      </c>
      <c r="G75" s="42"/>
      <c r="H75" s="42"/>
      <c r="I75" s="34" t="s">
        <v>23</v>
      </c>
      <c r="J75" s="74" t="str">
        <f>IF(J12="","",J12)</f>
        <v>19. 8. 2025</v>
      </c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5.15" customHeight="1">
      <c r="A77" s="40"/>
      <c r="B77" s="41"/>
      <c r="C77" s="34" t="s">
        <v>25</v>
      </c>
      <c r="D77" s="42"/>
      <c r="E77" s="42"/>
      <c r="F77" s="29" t="str">
        <f>E15</f>
        <v>Slezská nemocnice Opava</v>
      </c>
      <c r="G77" s="42"/>
      <c r="H77" s="42"/>
      <c r="I77" s="34" t="s">
        <v>31</v>
      </c>
      <c r="J77" s="38" t="str">
        <f>E21</f>
        <v>Ateliér EMMET s.r.o.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5.15" customHeight="1">
      <c r="A78" s="40"/>
      <c r="B78" s="41"/>
      <c r="C78" s="34" t="s">
        <v>29</v>
      </c>
      <c r="D78" s="42"/>
      <c r="E78" s="42"/>
      <c r="F78" s="29" t="str">
        <f>IF(E18="","",E18)</f>
        <v>Vyplň údaj</v>
      </c>
      <c r="G78" s="42"/>
      <c r="H78" s="42"/>
      <c r="I78" s="34" t="s">
        <v>34</v>
      </c>
      <c r="J78" s="38" t="str">
        <f>E24</f>
        <v>Ateliér EMMET s.r.o.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0.32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11" customFormat="1" ht="29.28" customHeight="1">
      <c r="A80" s="179"/>
      <c r="B80" s="180"/>
      <c r="C80" s="181" t="s">
        <v>115</v>
      </c>
      <c r="D80" s="182" t="s">
        <v>56</v>
      </c>
      <c r="E80" s="182" t="s">
        <v>52</v>
      </c>
      <c r="F80" s="182" t="s">
        <v>53</v>
      </c>
      <c r="G80" s="182" t="s">
        <v>116</v>
      </c>
      <c r="H80" s="182" t="s">
        <v>117</v>
      </c>
      <c r="I80" s="182" t="s">
        <v>118</v>
      </c>
      <c r="J80" s="182" t="s">
        <v>93</v>
      </c>
      <c r="K80" s="183" t="s">
        <v>119</v>
      </c>
      <c r="L80" s="184"/>
      <c r="M80" s="94" t="s">
        <v>19</v>
      </c>
      <c r="N80" s="95" t="s">
        <v>41</v>
      </c>
      <c r="O80" s="95" t="s">
        <v>120</v>
      </c>
      <c r="P80" s="95" t="s">
        <v>121</v>
      </c>
      <c r="Q80" s="95" t="s">
        <v>122</v>
      </c>
      <c r="R80" s="95" t="s">
        <v>123</v>
      </c>
      <c r="S80" s="95" t="s">
        <v>124</v>
      </c>
      <c r="T80" s="96" t="s">
        <v>125</v>
      </c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</row>
    <row r="81" s="2" customFormat="1" ht="22.8" customHeight="1">
      <c r="A81" s="40"/>
      <c r="B81" s="41"/>
      <c r="C81" s="101" t="s">
        <v>126</v>
      </c>
      <c r="D81" s="42"/>
      <c r="E81" s="42"/>
      <c r="F81" s="42"/>
      <c r="G81" s="42"/>
      <c r="H81" s="42"/>
      <c r="I81" s="42"/>
      <c r="J81" s="185">
        <f>BK81</f>
        <v>0</v>
      </c>
      <c r="K81" s="42"/>
      <c r="L81" s="46"/>
      <c r="M81" s="97"/>
      <c r="N81" s="186"/>
      <c r="O81" s="98"/>
      <c r="P81" s="187">
        <f>P82+P86</f>
        <v>0</v>
      </c>
      <c r="Q81" s="98"/>
      <c r="R81" s="187">
        <f>R82+R86</f>
        <v>0</v>
      </c>
      <c r="S81" s="98"/>
      <c r="T81" s="188">
        <f>T82+T86</f>
        <v>0</v>
      </c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T81" s="19" t="s">
        <v>70</v>
      </c>
      <c r="AU81" s="19" t="s">
        <v>94</v>
      </c>
      <c r="BK81" s="189">
        <f>BK82+BK86</f>
        <v>0</v>
      </c>
    </row>
    <row r="82" s="12" customFormat="1" ht="25.92" customHeight="1">
      <c r="A82" s="12"/>
      <c r="B82" s="190"/>
      <c r="C82" s="191"/>
      <c r="D82" s="192" t="s">
        <v>70</v>
      </c>
      <c r="E82" s="193" t="s">
        <v>515</v>
      </c>
      <c r="F82" s="193" t="s">
        <v>516</v>
      </c>
      <c r="G82" s="191"/>
      <c r="H82" s="191"/>
      <c r="I82" s="194"/>
      <c r="J82" s="195">
        <f>BK82</f>
        <v>0</v>
      </c>
      <c r="K82" s="191"/>
      <c r="L82" s="196"/>
      <c r="M82" s="197"/>
      <c r="N82" s="198"/>
      <c r="O82" s="198"/>
      <c r="P82" s="199">
        <f>SUM(P83:P85)</f>
        <v>0</v>
      </c>
      <c r="Q82" s="198"/>
      <c r="R82" s="199">
        <f>SUM(R83:R85)</f>
        <v>0</v>
      </c>
      <c r="S82" s="198"/>
      <c r="T82" s="200">
        <f>SUM(T83:T85)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1" t="s">
        <v>136</v>
      </c>
      <c r="AT82" s="202" t="s">
        <v>70</v>
      </c>
      <c r="AU82" s="202" t="s">
        <v>71</v>
      </c>
      <c r="AY82" s="201" t="s">
        <v>129</v>
      </c>
      <c r="BK82" s="203">
        <f>SUM(BK83:BK85)</f>
        <v>0</v>
      </c>
    </row>
    <row r="83" s="2" customFormat="1" ht="33" customHeight="1">
      <c r="A83" s="40"/>
      <c r="B83" s="41"/>
      <c r="C83" s="206" t="s">
        <v>79</v>
      </c>
      <c r="D83" s="206" t="s">
        <v>131</v>
      </c>
      <c r="E83" s="207" t="s">
        <v>517</v>
      </c>
      <c r="F83" s="208" t="s">
        <v>518</v>
      </c>
      <c r="G83" s="209" t="s">
        <v>483</v>
      </c>
      <c r="H83" s="210">
        <v>1</v>
      </c>
      <c r="I83" s="211"/>
      <c r="J83" s="212">
        <f>ROUND(I83*H83,2)</f>
        <v>0</v>
      </c>
      <c r="K83" s="208" t="s">
        <v>312</v>
      </c>
      <c r="L83" s="46"/>
      <c r="M83" s="213" t="s">
        <v>19</v>
      </c>
      <c r="N83" s="214" t="s">
        <v>42</v>
      </c>
      <c r="O83" s="86"/>
      <c r="P83" s="215">
        <f>O83*H83</f>
        <v>0</v>
      </c>
      <c r="Q83" s="215">
        <v>0</v>
      </c>
      <c r="R83" s="215">
        <f>Q83*H83</f>
        <v>0</v>
      </c>
      <c r="S83" s="215">
        <v>0</v>
      </c>
      <c r="T83" s="216">
        <f>S83*H83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R83" s="217" t="s">
        <v>136</v>
      </c>
      <c r="AT83" s="217" t="s">
        <v>131</v>
      </c>
      <c r="AU83" s="217" t="s">
        <v>79</v>
      </c>
      <c r="AY83" s="19" t="s">
        <v>129</v>
      </c>
      <c r="BE83" s="218">
        <f>IF(N83="základní",J83,0)</f>
        <v>0</v>
      </c>
      <c r="BF83" s="218">
        <f>IF(N83="snížená",J83,0)</f>
        <v>0</v>
      </c>
      <c r="BG83" s="218">
        <f>IF(N83="zákl. přenesená",J83,0)</f>
        <v>0</v>
      </c>
      <c r="BH83" s="218">
        <f>IF(N83="sníž. přenesená",J83,0)</f>
        <v>0</v>
      </c>
      <c r="BI83" s="218">
        <f>IF(N83="nulová",J83,0)</f>
        <v>0</v>
      </c>
      <c r="BJ83" s="19" t="s">
        <v>79</v>
      </c>
      <c r="BK83" s="218">
        <f>ROUND(I83*H83,2)</f>
        <v>0</v>
      </c>
      <c r="BL83" s="19" t="s">
        <v>136</v>
      </c>
      <c r="BM83" s="217" t="s">
        <v>519</v>
      </c>
    </row>
    <row r="84" s="2" customFormat="1" ht="33" customHeight="1">
      <c r="A84" s="40"/>
      <c r="B84" s="41"/>
      <c r="C84" s="206" t="s">
        <v>81</v>
      </c>
      <c r="D84" s="206" t="s">
        <v>131</v>
      </c>
      <c r="E84" s="207" t="s">
        <v>520</v>
      </c>
      <c r="F84" s="208" t="s">
        <v>521</v>
      </c>
      <c r="G84" s="209" t="s">
        <v>483</v>
      </c>
      <c r="H84" s="210">
        <v>1</v>
      </c>
      <c r="I84" s="211"/>
      <c r="J84" s="212">
        <f>ROUND(I84*H84,2)</f>
        <v>0</v>
      </c>
      <c r="K84" s="208" t="s">
        <v>312</v>
      </c>
      <c r="L84" s="46"/>
      <c r="M84" s="213" t="s">
        <v>19</v>
      </c>
      <c r="N84" s="214" t="s">
        <v>42</v>
      </c>
      <c r="O84" s="86"/>
      <c r="P84" s="215">
        <f>O84*H84</f>
        <v>0</v>
      </c>
      <c r="Q84" s="215">
        <v>0</v>
      </c>
      <c r="R84" s="215">
        <f>Q84*H84</f>
        <v>0</v>
      </c>
      <c r="S84" s="215">
        <v>0</v>
      </c>
      <c r="T84" s="216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17" t="s">
        <v>136</v>
      </c>
      <c r="AT84" s="217" t="s">
        <v>131</v>
      </c>
      <c r="AU84" s="217" t="s">
        <v>79</v>
      </c>
      <c r="AY84" s="19" t="s">
        <v>129</v>
      </c>
      <c r="BE84" s="218">
        <f>IF(N84="základní",J84,0)</f>
        <v>0</v>
      </c>
      <c r="BF84" s="218">
        <f>IF(N84="snížená",J84,0)</f>
        <v>0</v>
      </c>
      <c r="BG84" s="218">
        <f>IF(N84="zákl. přenesená",J84,0)</f>
        <v>0</v>
      </c>
      <c r="BH84" s="218">
        <f>IF(N84="sníž. přenesená",J84,0)</f>
        <v>0</v>
      </c>
      <c r="BI84" s="218">
        <f>IF(N84="nulová",J84,0)</f>
        <v>0</v>
      </c>
      <c r="BJ84" s="19" t="s">
        <v>79</v>
      </c>
      <c r="BK84" s="218">
        <f>ROUND(I84*H84,2)</f>
        <v>0</v>
      </c>
      <c r="BL84" s="19" t="s">
        <v>136</v>
      </c>
      <c r="BM84" s="217" t="s">
        <v>522</v>
      </c>
    </row>
    <row r="85" s="2" customFormat="1" ht="24.15" customHeight="1">
      <c r="A85" s="40"/>
      <c r="B85" s="41"/>
      <c r="C85" s="206" t="s">
        <v>149</v>
      </c>
      <c r="D85" s="206" t="s">
        <v>131</v>
      </c>
      <c r="E85" s="207" t="s">
        <v>523</v>
      </c>
      <c r="F85" s="208" t="s">
        <v>524</v>
      </c>
      <c r="G85" s="209" t="s">
        <v>525</v>
      </c>
      <c r="H85" s="210">
        <v>1</v>
      </c>
      <c r="I85" s="211"/>
      <c r="J85" s="212">
        <f>ROUND(I85*H85,2)</f>
        <v>0</v>
      </c>
      <c r="K85" s="208" t="s">
        <v>312</v>
      </c>
      <c r="L85" s="46"/>
      <c r="M85" s="213" t="s">
        <v>19</v>
      </c>
      <c r="N85" s="214" t="s">
        <v>42</v>
      </c>
      <c r="O85" s="86"/>
      <c r="P85" s="215">
        <f>O85*H85</f>
        <v>0</v>
      </c>
      <c r="Q85" s="215">
        <v>0</v>
      </c>
      <c r="R85" s="215">
        <f>Q85*H85</f>
        <v>0</v>
      </c>
      <c r="S85" s="215">
        <v>0</v>
      </c>
      <c r="T85" s="216">
        <f>S85*H85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R85" s="217" t="s">
        <v>136</v>
      </c>
      <c r="AT85" s="217" t="s">
        <v>131</v>
      </c>
      <c r="AU85" s="217" t="s">
        <v>79</v>
      </c>
      <c r="AY85" s="19" t="s">
        <v>129</v>
      </c>
      <c r="BE85" s="218">
        <f>IF(N85="základní",J85,0)</f>
        <v>0</v>
      </c>
      <c r="BF85" s="218">
        <f>IF(N85="snížená",J85,0)</f>
        <v>0</v>
      </c>
      <c r="BG85" s="218">
        <f>IF(N85="zákl. přenesená",J85,0)</f>
        <v>0</v>
      </c>
      <c r="BH85" s="218">
        <f>IF(N85="sníž. přenesená",J85,0)</f>
        <v>0</v>
      </c>
      <c r="BI85" s="218">
        <f>IF(N85="nulová",J85,0)</f>
        <v>0</v>
      </c>
      <c r="BJ85" s="19" t="s">
        <v>79</v>
      </c>
      <c r="BK85" s="218">
        <f>ROUND(I85*H85,2)</f>
        <v>0</v>
      </c>
      <c r="BL85" s="19" t="s">
        <v>136</v>
      </c>
      <c r="BM85" s="217" t="s">
        <v>526</v>
      </c>
    </row>
    <row r="86" s="12" customFormat="1" ht="25.92" customHeight="1">
      <c r="A86" s="12"/>
      <c r="B86" s="190"/>
      <c r="C86" s="191"/>
      <c r="D86" s="192" t="s">
        <v>70</v>
      </c>
      <c r="E86" s="193" t="s">
        <v>527</v>
      </c>
      <c r="F86" s="193" t="s">
        <v>528</v>
      </c>
      <c r="G86" s="191"/>
      <c r="H86" s="191"/>
      <c r="I86" s="194"/>
      <c r="J86" s="195">
        <f>BK86</f>
        <v>0</v>
      </c>
      <c r="K86" s="191"/>
      <c r="L86" s="196"/>
      <c r="M86" s="197"/>
      <c r="N86" s="198"/>
      <c r="O86" s="198"/>
      <c r="P86" s="199">
        <f>SUM(P87:P108)</f>
        <v>0</v>
      </c>
      <c r="Q86" s="198"/>
      <c r="R86" s="199">
        <f>SUM(R87:R108)</f>
        <v>0</v>
      </c>
      <c r="S86" s="198"/>
      <c r="T86" s="200">
        <f>SUM(T87:T108)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160</v>
      </c>
      <c r="AT86" s="202" t="s">
        <v>70</v>
      </c>
      <c r="AU86" s="202" t="s">
        <v>71</v>
      </c>
      <c r="AY86" s="201" t="s">
        <v>129</v>
      </c>
      <c r="BK86" s="203">
        <f>SUM(BK87:BK108)</f>
        <v>0</v>
      </c>
    </row>
    <row r="87" s="2" customFormat="1" ht="21.75" customHeight="1">
      <c r="A87" s="40"/>
      <c r="B87" s="41"/>
      <c r="C87" s="206" t="s">
        <v>136</v>
      </c>
      <c r="D87" s="206" t="s">
        <v>131</v>
      </c>
      <c r="E87" s="207" t="s">
        <v>529</v>
      </c>
      <c r="F87" s="208" t="s">
        <v>530</v>
      </c>
      <c r="G87" s="209" t="s">
        <v>531</v>
      </c>
      <c r="H87" s="210">
        <v>8</v>
      </c>
      <c r="I87" s="211"/>
      <c r="J87" s="212">
        <f>ROUND(I87*H87,2)</f>
        <v>0</v>
      </c>
      <c r="K87" s="208" t="s">
        <v>312</v>
      </c>
      <c r="L87" s="46"/>
      <c r="M87" s="213" t="s">
        <v>19</v>
      </c>
      <c r="N87" s="214" t="s">
        <v>42</v>
      </c>
      <c r="O87" s="86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532</v>
      </c>
      <c r="AT87" s="217" t="s">
        <v>131</v>
      </c>
      <c r="AU87" s="217" t="s">
        <v>79</v>
      </c>
      <c r="AY87" s="19" t="s">
        <v>129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9" t="s">
        <v>79</v>
      </c>
      <c r="BK87" s="218">
        <f>ROUND(I87*H87,2)</f>
        <v>0</v>
      </c>
      <c r="BL87" s="19" t="s">
        <v>532</v>
      </c>
      <c r="BM87" s="217" t="s">
        <v>533</v>
      </c>
    </row>
    <row r="88" s="14" customFormat="1">
      <c r="A88" s="14"/>
      <c r="B88" s="236"/>
      <c r="C88" s="237"/>
      <c r="D88" s="226" t="s">
        <v>140</v>
      </c>
      <c r="E88" s="238" t="s">
        <v>19</v>
      </c>
      <c r="F88" s="239" t="s">
        <v>534</v>
      </c>
      <c r="G88" s="237"/>
      <c r="H88" s="238" t="s">
        <v>19</v>
      </c>
      <c r="I88" s="240"/>
      <c r="J88" s="237"/>
      <c r="K88" s="237"/>
      <c r="L88" s="241"/>
      <c r="M88" s="242"/>
      <c r="N88" s="243"/>
      <c r="O88" s="243"/>
      <c r="P88" s="243"/>
      <c r="Q88" s="243"/>
      <c r="R88" s="243"/>
      <c r="S88" s="243"/>
      <c r="T88" s="24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T88" s="245" t="s">
        <v>140</v>
      </c>
      <c r="AU88" s="245" t="s">
        <v>79</v>
      </c>
      <c r="AV88" s="14" t="s">
        <v>79</v>
      </c>
      <c r="AW88" s="14" t="s">
        <v>33</v>
      </c>
      <c r="AX88" s="14" t="s">
        <v>71</v>
      </c>
      <c r="AY88" s="245" t="s">
        <v>129</v>
      </c>
    </row>
    <row r="89" s="14" customFormat="1">
      <c r="A89" s="14"/>
      <c r="B89" s="236"/>
      <c r="C89" s="237"/>
      <c r="D89" s="226" t="s">
        <v>140</v>
      </c>
      <c r="E89" s="238" t="s">
        <v>19</v>
      </c>
      <c r="F89" s="239" t="s">
        <v>535</v>
      </c>
      <c r="G89" s="237"/>
      <c r="H89" s="238" t="s">
        <v>19</v>
      </c>
      <c r="I89" s="240"/>
      <c r="J89" s="237"/>
      <c r="K89" s="237"/>
      <c r="L89" s="241"/>
      <c r="M89" s="242"/>
      <c r="N89" s="243"/>
      <c r="O89" s="243"/>
      <c r="P89" s="243"/>
      <c r="Q89" s="243"/>
      <c r="R89" s="243"/>
      <c r="S89" s="243"/>
      <c r="T89" s="24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T89" s="245" t="s">
        <v>140</v>
      </c>
      <c r="AU89" s="245" t="s">
        <v>79</v>
      </c>
      <c r="AV89" s="14" t="s">
        <v>79</v>
      </c>
      <c r="AW89" s="14" t="s">
        <v>33</v>
      </c>
      <c r="AX89" s="14" t="s">
        <v>71</v>
      </c>
      <c r="AY89" s="245" t="s">
        <v>129</v>
      </c>
    </row>
    <row r="90" s="14" customFormat="1">
      <c r="A90" s="14"/>
      <c r="B90" s="236"/>
      <c r="C90" s="237"/>
      <c r="D90" s="226" t="s">
        <v>140</v>
      </c>
      <c r="E90" s="238" t="s">
        <v>19</v>
      </c>
      <c r="F90" s="239" t="s">
        <v>536</v>
      </c>
      <c r="G90" s="237"/>
      <c r="H90" s="238" t="s">
        <v>19</v>
      </c>
      <c r="I90" s="240"/>
      <c r="J90" s="237"/>
      <c r="K90" s="237"/>
      <c r="L90" s="241"/>
      <c r="M90" s="242"/>
      <c r="N90" s="243"/>
      <c r="O90" s="243"/>
      <c r="P90" s="243"/>
      <c r="Q90" s="243"/>
      <c r="R90" s="243"/>
      <c r="S90" s="243"/>
      <c r="T90" s="24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T90" s="245" t="s">
        <v>140</v>
      </c>
      <c r="AU90" s="245" t="s">
        <v>79</v>
      </c>
      <c r="AV90" s="14" t="s">
        <v>79</v>
      </c>
      <c r="AW90" s="14" t="s">
        <v>33</v>
      </c>
      <c r="AX90" s="14" t="s">
        <v>71</v>
      </c>
      <c r="AY90" s="245" t="s">
        <v>129</v>
      </c>
    </row>
    <row r="91" s="14" customFormat="1">
      <c r="A91" s="14"/>
      <c r="B91" s="236"/>
      <c r="C91" s="237"/>
      <c r="D91" s="226" t="s">
        <v>140</v>
      </c>
      <c r="E91" s="238" t="s">
        <v>19</v>
      </c>
      <c r="F91" s="239" t="s">
        <v>537</v>
      </c>
      <c r="G91" s="237"/>
      <c r="H91" s="238" t="s">
        <v>19</v>
      </c>
      <c r="I91" s="240"/>
      <c r="J91" s="237"/>
      <c r="K91" s="237"/>
      <c r="L91" s="241"/>
      <c r="M91" s="242"/>
      <c r="N91" s="243"/>
      <c r="O91" s="243"/>
      <c r="P91" s="243"/>
      <c r="Q91" s="243"/>
      <c r="R91" s="243"/>
      <c r="S91" s="243"/>
      <c r="T91" s="24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245" t="s">
        <v>140</v>
      </c>
      <c r="AU91" s="245" t="s">
        <v>79</v>
      </c>
      <c r="AV91" s="14" t="s">
        <v>79</v>
      </c>
      <c r="AW91" s="14" t="s">
        <v>33</v>
      </c>
      <c r="AX91" s="14" t="s">
        <v>71</v>
      </c>
      <c r="AY91" s="245" t="s">
        <v>129</v>
      </c>
    </row>
    <row r="92" s="14" customFormat="1">
      <c r="A92" s="14"/>
      <c r="B92" s="236"/>
      <c r="C92" s="237"/>
      <c r="D92" s="226" t="s">
        <v>140</v>
      </c>
      <c r="E92" s="238" t="s">
        <v>19</v>
      </c>
      <c r="F92" s="239" t="s">
        <v>538</v>
      </c>
      <c r="G92" s="237"/>
      <c r="H92" s="238" t="s">
        <v>19</v>
      </c>
      <c r="I92" s="240"/>
      <c r="J92" s="237"/>
      <c r="K92" s="237"/>
      <c r="L92" s="241"/>
      <c r="M92" s="242"/>
      <c r="N92" s="243"/>
      <c r="O92" s="243"/>
      <c r="P92" s="243"/>
      <c r="Q92" s="243"/>
      <c r="R92" s="243"/>
      <c r="S92" s="243"/>
      <c r="T92" s="24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45" t="s">
        <v>140</v>
      </c>
      <c r="AU92" s="245" t="s">
        <v>79</v>
      </c>
      <c r="AV92" s="14" t="s">
        <v>79</v>
      </c>
      <c r="AW92" s="14" t="s">
        <v>33</v>
      </c>
      <c r="AX92" s="14" t="s">
        <v>71</v>
      </c>
      <c r="AY92" s="245" t="s">
        <v>129</v>
      </c>
    </row>
    <row r="93" s="14" customFormat="1">
      <c r="A93" s="14"/>
      <c r="B93" s="236"/>
      <c r="C93" s="237"/>
      <c r="D93" s="226" t="s">
        <v>140</v>
      </c>
      <c r="E93" s="238" t="s">
        <v>19</v>
      </c>
      <c r="F93" s="239" t="s">
        <v>539</v>
      </c>
      <c r="G93" s="237"/>
      <c r="H93" s="238" t="s">
        <v>19</v>
      </c>
      <c r="I93" s="240"/>
      <c r="J93" s="237"/>
      <c r="K93" s="237"/>
      <c r="L93" s="241"/>
      <c r="M93" s="242"/>
      <c r="N93" s="243"/>
      <c r="O93" s="243"/>
      <c r="P93" s="243"/>
      <c r="Q93" s="243"/>
      <c r="R93" s="243"/>
      <c r="S93" s="243"/>
      <c r="T93" s="24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45" t="s">
        <v>140</v>
      </c>
      <c r="AU93" s="245" t="s">
        <v>79</v>
      </c>
      <c r="AV93" s="14" t="s">
        <v>79</v>
      </c>
      <c r="AW93" s="14" t="s">
        <v>33</v>
      </c>
      <c r="AX93" s="14" t="s">
        <v>71</v>
      </c>
      <c r="AY93" s="245" t="s">
        <v>129</v>
      </c>
    </row>
    <row r="94" s="13" customFormat="1">
      <c r="A94" s="13"/>
      <c r="B94" s="224"/>
      <c r="C94" s="225"/>
      <c r="D94" s="226" t="s">
        <v>140</v>
      </c>
      <c r="E94" s="227" t="s">
        <v>19</v>
      </c>
      <c r="F94" s="228" t="s">
        <v>540</v>
      </c>
      <c r="G94" s="225"/>
      <c r="H94" s="229">
        <v>8</v>
      </c>
      <c r="I94" s="230"/>
      <c r="J94" s="225"/>
      <c r="K94" s="225"/>
      <c r="L94" s="231"/>
      <c r="M94" s="232"/>
      <c r="N94" s="233"/>
      <c r="O94" s="233"/>
      <c r="P94" s="233"/>
      <c r="Q94" s="233"/>
      <c r="R94" s="233"/>
      <c r="S94" s="233"/>
      <c r="T94" s="234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5" t="s">
        <v>140</v>
      </c>
      <c r="AU94" s="235" t="s">
        <v>79</v>
      </c>
      <c r="AV94" s="13" t="s">
        <v>81</v>
      </c>
      <c r="AW94" s="13" t="s">
        <v>33</v>
      </c>
      <c r="AX94" s="13" t="s">
        <v>79</v>
      </c>
      <c r="AY94" s="235" t="s">
        <v>129</v>
      </c>
    </row>
    <row r="95" s="2" customFormat="1" ht="24.15" customHeight="1">
      <c r="A95" s="40"/>
      <c r="B95" s="41"/>
      <c r="C95" s="206" t="s">
        <v>160</v>
      </c>
      <c r="D95" s="206" t="s">
        <v>131</v>
      </c>
      <c r="E95" s="207" t="s">
        <v>541</v>
      </c>
      <c r="F95" s="208" t="s">
        <v>542</v>
      </c>
      <c r="G95" s="209" t="s">
        <v>483</v>
      </c>
      <c r="H95" s="210">
        <v>1</v>
      </c>
      <c r="I95" s="211"/>
      <c r="J95" s="212">
        <f>ROUND(I95*H95,2)</f>
        <v>0</v>
      </c>
      <c r="K95" s="208" t="s">
        <v>312</v>
      </c>
      <c r="L95" s="46"/>
      <c r="M95" s="213" t="s">
        <v>19</v>
      </c>
      <c r="N95" s="214" t="s">
        <v>42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136</v>
      </c>
      <c r="AT95" s="217" t="s">
        <v>131</v>
      </c>
      <c r="AU95" s="217" t="s">
        <v>79</v>
      </c>
      <c r="AY95" s="19" t="s">
        <v>129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79</v>
      </c>
      <c r="BK95" s="218">
        <f>ROUND(I95*H95,2)</f>
        <v>0</v>
      </c>
      <c r="BL95" s="19" t="s">
        <v>136</v>
      </c>
      <c r="BM95" s="217" t="s">
        <v>543</v>
      </c>
    </row>
    <row r="96" s="13" customFormat="1">
      <c r="A96" s="13"/>
      <c r="B96" s="224"/>
      <c r="C96" s="225"/>
      <c r="D96" s="226" t="s">
        <v>140</v>
      </c>
      <c r="E96" s="227" t="s">
        <v>19</v>
      </c>
      <c r="F96" s="228" t="s">
        <v>544</v>
      </c>
      <c r="G96" s="225"/>
      <c r="H96" s="229">
        <v>1</v>
      </c>
      <c r="I96" s="230"/>
      <c r="J96" s="225"/>
      <c r="K96" s="225"/>
      <c r="L96" s="231"/>
      <c r="M96" s="232"/>
      <c r="N96" s="233"/>
      <c r="O96" s="233"/>
      <c r="P96" s="233"/>
      <c r="Q96" s="233"/>
      <c r="R96" s="233"/>
      <c r="S96" s="233"/>
      <c r="T96" s="234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5" t="s">
        <v>140</v>
      </c>
      <c r="AU96" s="235" t="s">
        <v>79</v>
      </c>
      <c r="AV96" s="13" t="s">
        <v>81</v>
      </c>
      <c r="AW96" s="13" t="s">
        <v>33</v>
      </c>
      <c r="AX96" s="13" t="s">
        <v>79</v>
      </c>
      <c r="AY96" s="235" t="s">
        <v>129</v>
      </c>
    </row>
    <row r="97" s="14" customFormat="1">
      <c r="A97" s="14"/>
      <c r="B97" s="236"/>
      <c r="C97" s="237"/>
      <c r="D97" s="226" t="s">
        <v>140</v>
      </c>
      <c r="E97" s="238" t="s">
        <v>19</v>
      </c>
      <c r="F97" s="239" t="s">
        <v>545</v>
      </c>
      <c r="G97" s="237"/>
      <c r="H97" s="238" t="s">
        <v>19</v>
      </c>
      <c r="I97" s="240"/>
      <c r="J97" s="237"/>
      <c r="K97" s="237"/>
      <c r="L97" s="241"/>
      <c r="M97" s="242"/>
      <c r="N97" s="243"/>
      <c r="O97" s="243"/>
      <c r="P97" s="243"/>
      <c r="Q97" s="243"/>
      <c r="R97" s="243"/>
      <c r="S97" s="243"/>
      <c r="T97" s="24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5" t="s">
        <v>140</v>
      </c>
      <c r="AU97" s="245" t="s">
        <v>79</v>
      </c>
      <c r="AV97" s="14" t="s">
        <v>79</v>
      </c>
      <c r="AW97" s="14" t="s">
        <v>33</v>
      </c>
      <c r="AX97" s="14" t="s">
        <v>71</v>
      </c>
      <c r="AY97" s="245" t="s">
        <v>129</v>
      </c>
    </row>
    <row r="98" s="14" customFormat="1">
      <c r="A98" s="14"/>
      <c r="B98" s="236"/>
      <c r="C98" s="237"/>
      <c r="D98" s="226" t="s">
        <v>140</v>
      </c>
      <c r="E98" s="238" t="s">
        <v>19</v>
      </c>
      <c r="F98" s="239" t="s">
        <v>546</v>
      </c>
      <c r="G98" s="237"/>
      <c r="H98" s="238" t="s">
        <v>19</v>
      </c>
      <c r="I98" s="240"/>
      <c r="J98" s="237"/>
      <c r="K98" s="237"/>
      <c r="L98" s="241"/>
      <c r="M98" s="242"/>
      <c r="N98" s="243"/>
      <c r="O98" s="243"/>
      <c r="P98" s="243"/>
      <c r="Q98" s="243"/>
      <c r="R98" s="243"/>
      <c r="S98" s="243"/>
      <c r="T98" s="24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5" t="s">
        <v>140</v>
      </c>
      <c r="AU98" s="245" t="s">
        <v>79</v>
      </c>
      <c r="AV98" s="14" t="s">
        <v>79</v>
      </c>
      <c r="AW98" s="14" t="s">
        <v>33</v>
      </c>
      <c r="AX98" s="14" t="s">
        <v>71</v>
      </c>
      <c r="AY98" s="245" t="s">
        <v>129</v>
      </c>
    </row>
    <row r="99" s="14" customFormat="1">
      <c r="A99" s="14"/>
      <c r="B99" s="236"/>
      <c r="C99" s="237"/>
      <c r="D99" s="226" t="s">
        <v>140</v>
      </c>
      <c r="E99" s="238" t="s">
        <v>19</v>
      </c>
      <c r="F99" s="239" t="s">
        <v>547</v>
      </c>
      <c r="G99" s="237"/>
      <c r="H99" s="238" t="s">
        <v>19</v>
      </c>
      <c r="I99" s="240"/>
      <c r="J99" s="237"/>
      <c r="K99" s="237"/>
      <c r="L99" s="241"/>
      <c r="M99" s="242"/>
      <c r="N99" s="243"/>
      <c r="O99" s="243"/>
      <c r="P99" s="243"/>
      <c r="Q99" s="243"/>
      <c r="R99" s="243"/>
      <c r="S99" s="243"/>
      <c r="T99" s="24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5" t="s">
        <v>140</v>
      </c>
      <c r="AU99" s="245" t="s">
        <v>79</v>
      </c>
      <c r="AV99" s="14" t="s">
        <v>79</v>
      </c>
      <c r="AW99" s="14" t="s">
        <v>33</v>
      </c>
      <c r="AX99" s="14" t="s">
        <v>71</v>
      </c>
      <c r="AY99" s="245" t="s">
        <v>129</v>
      </c>
    </row>
    <row r="100" s="14" customFormat="1">
      <c r="A100" s="14"/>
      <c r="B100" s="236"/>
      <c r="C100" s="237"/>
      <c r="D100" s="226" t="s">
        <v>140</v>
      </c>
      <c r="E100" s="238" t="s">
        <v>19</v>
      </c>
      <c r="F100" s="239" t="s">
        <v>548</v>
      </c>
      <c r="G100" s="237"/>
      <c r="H100" s="238" t="s">
        <v>19</v>
      </c>
      <c r="I100" s="240"/>
      <c r="J100" s="237"/>
      <c r="K100" s="237"/>
      <c r="L100" s="241"/>
      <c r="M100" s="242"/>
      <c r="N100" s="243"/>
      <c r="O100" s="243"/>
      <c r="P100" s="243"/>
      <c r="Q100" s="243"/>
      <c r="R100" s="243"/>
      <c r="S100" s="243"/>
      <c r="T100" s="24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5" t="s">
        <v>140</v>
      </c>
      <c r="AU100" s="245" t="s">
        <v>79</v>
      </c>
      <c r="AV100" s="14" t="s">
        <v>79</v>
      </c>
      <c r="AW100" s="14" t="s">
        <v>33</v>
      </c>
      <c r="AX100" s="14" t="s">
        <v>71</v>
      </c>
      <c r="AY100" s="245" t="s">
        <v>129</v>
      </c>
    </row>
    <row r="101" s="14" customFormat="1">
      <c r="A101" s="14"/>
      <c r="B101" s="236"/>
      <c r="C101" s="237"/>
      <c r="D101" s="226" t="s">
        <v>140</v>
      </c>
      <c r="E101" s="238" t="s">
        <v>19</v>
      </c>
      <c r="F101" s="239" t="s">
        <v>549</v>
      </c>
      <c r="G101" s="237"/>
      <c r="H101" s="238" t="s">
        <v>19</v>
      </c>
      <c r="I101" s="240"/>
      <c r="J101" s="237"/>
      <c r="K101" s="237"/>
      <c r="L101" s="241"/>
      <c r="M101" s="242"/>
      <c r="N101" s="243"/>
      <c r="O101" s="243"/>
      <c r="P101" s="243"/>
      <c r="Q101" s="243"/>
      <c r="R101" s="243"/>
      <c r="S101" s="243"/>
      <c r="T101" s="24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5" t="s">
        <v>140</v>
      </c>
      <c r="AU101" s="245" t="s">
        <v>79</v>
      </c>
      <c r="AV101" s="14" t="s">
        <v>79</v>
      </c>
      <c r="AW101" s="14" t="s">
        <v>33</v>
      </c>
      <c r="AX101" s="14" t="s">
        <v>71</v>
      </c>
      <c r="AY101" s="245" t="s">
        <v>129</v>
      </c>
    </row>
    <row r="102" s="2" customFormat="1" ht="24.15" customHeight="1">
      <c r="A102" s="40"/>
      <c r="B102" s="41"/>
      <c r="C102" s="206" t="s">
        <v>166</v>
      </c>
      <c r="D102" s="206" t="s">
        <v>131</v>
      </c>
      <c r="E102" s="207" t="s">
        <v>550</v>
      </c>
      <c r="F102" s="208" t="s">
        <v>551</v>
      </c>
      <c r="G102" s="209" t="s">
        <v>483</v>
      </c>
      <c r="H102" s="210">
        <v>1</v>
      </c>
      <c r="I102" s="211"/>
      <c r="J102" s="212">
        <f>ROUND(I102*H102,2)</f>
        <v>0</v>
      </c>
      <c r="K102" s="208" t="s">
        <v>312</v>
      </c>
      <c r="L102" s="46"/>
      <c r="M102" s="213" t="s">
        <v>19</v>
      </c>
      <c r="N102" s="214" t="s">
        <v>42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136</v>
      </c>
      <c r="AT102" s="217" t="s">
        <v>131</v>
      </c>
      <c r="AU102" s="217" t="s">
        <v>79</v>
      </c>
      <c r="AY102" s="19" t="s">
        <v>129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79</v>
      </c>
      <c r="BK102" s="218">
        <f>ROUND(I102*H102,2)</f>
        <v>0</v>
      </c>
      <c r="BL102" s="19" t="s">
        <v>136</v>
      </c>
      <c r="BM102" s="217" t="s">
        <v>552</v>
      </c>
    </row>
    <row r="103" s="14" customFormat="1">
      <c r="A103" s="14"/>
      <c r="B103" s="236"/>
      <c r="C103" s="237"/>
      <c r="D103" s="226" t="s">
        <v>140</v>
      </c>
      <c r="E103" s="238" t="s">
        <v>19</v>
      </c>
      <c r="F103" s="239" t="s">
        <v>553</v>
      </c>
      <c r="G103" s="237"/>
      <c r="H103" s="238" t="s">
        <v>19</v>
      </c>
      <c r="I103" s="240"/>
      <c r="J103" s="237"/>
      <c r="K103" s="237"/>
      <c r="L103" s="241"/>
      <c r="M103" s="242"/>
      <c r="N103" s="243"/>
      <c r="O103" s="243"/>
      <c r="P103" s="243"/>
      <c r="Q103" s="243"/>
      <c r="R103" s="243"/>
      <c r="S103" s="243"/>
      <c r="T103" s="24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5" t="s">
        <v>140</v>
      </c>
      <c r="AU103" s="245" t="s">
        <v>79</v>
      </c>
      <c r="AV103" s="14" t="s">
        <v>79</v>
      </c>
      <c r="AW103" s="14" t="s">
        <v>33</v>
      </c>
      <c r="AX103" s="14" t="s">
        <v>71</v>
      </c>
      <c r="AY103" s="245" t="s">
        <v>129</v>
      </c>
    </row>
    <row r="104" s="13" customFormat="1">
      <c r="A104" s="13"/>
      <c r="B104" s="224"/>
      <c r="C104" s="225"/>
      <c r="D104" s="226" t="s">
        <v>140</v>
      </c>
      <c r="E104" s="227" t="s">
        <v>19</v>
      </c>
      <c r="F104" s="228" t="s">
        <v>554</v>
      </c>
      <c r="G104" s="225"/>
      <c r="H104" s="229">
        <v>1</v>
      </c>
      <c r="I104" s="230"/>
      <c r="J104" s="225"/>
      <c r="K104" s="225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140</v>
      </c>
      <c r="AU104" s="235" t="s">
        <v>79</v>
      </c>
      <c r="AV104" s="13" t="s">
        <v>81</v>
      </c>
      <c r="AW104" s="13" t="s">
        <v>33</v>
      </c>
      <c r="AX104" s="13" t="s">
        <v>79</v>
      </c>
      <c r="AY104" s="235" t="s">
        <v>129</v>
      </c>
    </row>
    <row r="105" s="14" customFormat="1">
      <c r="A105" s="14"/>
      <c r="B105" s="236"/>
      <c r="C105" s="237"/>
      <c r="D105" s="226" t="s">
        <v>140</v>
      </c>
      <c r="E105" s="238" t="s">
        <v>19</v>
      </c>
      <c r="F105" s="239" t="s">
        <v>555</v>
      </c>
      <c r="G105" s="237"/>
      <c r="H105" s="238" t="s">
        <v>19</v>
      </c>
      <c r="I105" s="240"/>
      <c r="J105" s="237"/>
      <c r="K105" s="237"/>
      <c r="L105" s="241"/>
      <c r="M105" s="242"/>
      <c r="N105" s="243"/>
      <c r="O105" s="243"/>
      <c r="P105" s="243"/>
      <c r="Q105" s="243"/>
      <c r="R105" s="243"/>
      <c r="S105" s="243"/>
      <c r="T105" s="24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5" t="s">
        <v>140</v>
      </c>
      <c r="AU105" s="245" t="s">
        <v>79</v>
      </c>
      <c r="AV105" s="14" t="s">
        <v>79</v>
      </c>
      <c r="AW105" s="14" t="s">
        <v>33</v>
      </c>
      <c r="AX105" s="14" t="s">
        <v>71</v>
      </c>
      <c r="AY105" s="245" t="s">
        <v>129</v>
      </c>
    </row>
    <row r="106" s="14" customFormat="1">
      <c r="A106" s="14"/>
      <c r="B106" s="236"/>
      <c r="C106" s="237"/>
      <c r="D106" s="226" t="s">
        <v>140</v>
      </c>
      <c r="E106" s="238" t="s">
        <v>19</v>
      </c>
      <c r="F106" s="239" t="s">
        <v>556</v>
      </c>
      <c r="G106" s="237"/>
      <c r="H106" s="238" t="s">
        <v>19</v>
      </c>
      <c r="I106" s="240"/>
      <c r="J106" s="237"/>
      <c r="K106" s="237"/>
      <c r="L106" s="241"/>
      <c r="M106" s="242"/>
      <c r="N106" s="243"/>
      <c r="O106" s="243"/>
      <c r="P106" s="243"/>
      <c r="Q106" s="243"/>
      <c r="R106" s="243"/>
      <c r="S106" s="243"/>
      <c r="T106" s="24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5" t="s">
        <v>140</v>
      </c>
      <c r="AU106" s="245" t="s">
        <v>79</v>
      </c>
      <c r="AV106" s="14" t="s">
        <v>79</v>
      </c>
      <c r="AW106" s="14" t="s">
        <v>33</v>
      </c>
      <c r="AX106" s="14" t="s">
        <v>71</v>
      </c>
      <c r="AY106" s="245" t="s">
        <v>129</v>
      </c>
    </row>
    <row r="107" s="2" customFormat="1" ht="16.5" customHeight="1">
      <c r="A107" s="40"/>
      <c r="B107" s="41"/>
      <c r="C107" s="206" t="s">
        <v>173</v>
      </c>
      <c r="D107" s="206" t="s">
        <v>131</v>
      </c>
      <c r="E107" s="207" t="s">
        <v>557</v>
      </c>
      <c r="F107" s="208" t="s">
        <v>558</v>
      </c>
      <c r="G107" s="209" t="s">
        <v>483</v>
      </c>
      <c r="H107" s="210">
        <v>1</v>
      </c>
      <c r="I107" s="211"/>
      <c r="J107" s="212">
        <f>ROUND(I107*H107,2)</f>
        <v>0</v>
      </c>
      <c r="K107" s="208" t="s">
        <v>312</v>
      </c>
      <c r="L107" s="46"/>
      <c r="M107" s="213" t="s">
        <v>19</v>
      </c>
      <c r="N107" s="214" t="s">
        <v>42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136</v>
      </c>
      <c r="AT107" s="217" t="s">
        <v>131</v>
      </c>
      <c r="AU107" s="217" t="s">
        <v>79</v>
      </c>
      <c r="AY107" s="19" t="s">
        <v>129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79</v>
      </c>
      <c r="BK107" s="218">
        <f>ROUND(I107*H107,2)</f>
        <v>0</v>
      </c>
      <c r="BL107" s="19" t="s">
        <v>136</v>
      </c>
      <c r="BM107" s="217" t="s">
        <v>559</v>
      </c>
    </row>
    <row r="108" s="2" customFormat="1" ht="33" customHeight="1">
      <c r="A108" s="40"/>
      <c r="B108" s="41"/>
      <c r="C108" s="206" t="s">
        <v>178</v>
      </c>
      <c r="D108" s="206" t="s">
        <v>131</v>
      </c>
      <c r="E108" s="207" t="s">
        <v>560</v>
      </c>
      <c r="F108" s="208" t="s">
        <v>561</v>
      </c>
      <c r="G108" s="209" t="s">
        <v>483</v>
      </c>
      <c r="H108" s="210">
        <v>1</v>
      </c>
      <c r="I108" s="211"/>
      <c r="J108" s="212">
        <f>ROUND(I108*H108,2)</f>
        <v>0</v>
      </c>
      <c r="K108" s="208" t="s">
        <v>312</v>
      </c>
      <c r="L108" s="46"/>
      <c r="M108" s="274" t="s">
        <v>19</v>
      </c>
      <c r="N108" s="275" t="s">
        <v>42</v>
      </c>
      <c r="O108" s="276"/>
      <c r="P108" s="277">
        <f>O108*H108</f>
        <v>0</v>
      </c>
      <c r="Q108" s="277">
        <v>0</v>
      </c>
      <c r="R108" s="277">
        <f>Q108*H108</f>
        <v>0</v>
      </c>
      <c r="S108" s="277">
        <v>0</v>
      </c>
      <c r="T108" s="278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136</v>
      </c>
      <c r="AT108" s="217" t="s">
        <v>131</v>
      </c>
      <c r="AU108" s="217" t="s">
        <v>79</v>
      </c>
      <c r="AY108" s="19" t="s">
        <v>129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79</v>
      </c>
      <c r="BK108" s="218">
        <f>ROUND(I108*H108,2)</f>
        <v>0</v>
      </c>
      <c r="BL108" s="19" t="s">
        <v>136</v>
      </c>
      <c r="BM108" s="217" t="s">
        <v>562</v>
      </c>
    </row>
    <row r="109" s="2" customFormat="1" ht="6.96" customHeight="1">
      <c r="A109" s="40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46"/>
      <c r="M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</row>
  </sheetData>
  <sheetProtection sheet="1" autoFilter="0" formatColumns="0" formatRows="0" objects="1" scenarios="1" spinCount="100000" saltValue="OrbuItHToFIXWU1O+JZGre5agosY5vXoQ4owMLai/EXMnDvh9WYXyKlDYXGSRBOyZsm34yZVfk/Z3NOVA3R13w==" hashValue="bJoiVLtjCbPQJv2nWkOwn2XmFvXDcsRu3LKm3n54DEeE3Pibcjc6amVGUKwkN/P/qBij+IOOBQodftZcllHMXA==" algorithmName="SHA-512" password="CCF3"/>
  <autoFilter ref="C80:K108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9" customWidth="1"/>
    <col min="2" max="2" width="1.667969" style="279" customWidth="1"/>
    <col min="3" max="4" width="5" style="279" customWidth="1"/>
    <col min="5" max="5" width="11.66016" style="279" customWidth="1"/>
    <col min="6" max="6" width="9.160156" style="279" customWidth="1"/>
    <col min="7" max="7" width="5" style="279" customWidth="1"/>
    <col min="8" max="8" width="77.83203" style="279" customWidth="1"/>
    <col min="9" max="10" width="20" style="279" customWidth="1"/>
    <col min="11" max="11" width="1.667969" style="279" customWidth="1"/>
  </cols>
  <sheetData>
    <row r="1" s="1" customFormat="1" ht="37.5" customHeight="1"/>
    <row r="2" s="1" customFormat="1" ht="7.5" customHeight="1">
      <c r="B2" s="280"/>
      <c r="C2" s="281"/>
      <c r="D2" s="281"/>
      <c r="E2" s="281"/>
      <c r="F2" s="281"/>
      <c r="G2" s="281"/>
      <c r="H2" s="281"/>
      <c r="I2" s="281"/>
      <c r="J2" s="281"/>
      <c r="K2" s="282"/>
    </row>
    <row r="3" s="16" customFormat="1" ht="45" customHeight="1">
      <c r="B3" s="283"/>
      <c r="C3" s="284" t="s">
        <v>563</v>
      </c>
      <c r="D3" s="284"/>
      <c r="E3" s="284"/>
      <c r="F3" s="284"/>
      <c r="G3" s="284"/>
      <c r="H3" s="284"/>
      <c r="I3" s="284"/>
      <c r="J3" s="284"/>
      <c r="K3" s="285"/>
    </row>
    <row r="4" s="1" customFormat="1" ht="25.5" customHeight="1">
      <c r="B4" s="286"/>
      <c r="C4" s="287" t="s">
        <v>564</v>
      </c>
      <c r="D4" s="287"/>
      <c r="E4" s="287"/>
      <c r="F4" s="287"/>
      <c r="G4" s="287"/>
      <c r="H4" s="287"/>
      <c r="I4" s="287"/>
      <c r="J4" s="287"/>
      <c r="K4" s="288"/>
    </row>
    <row r="5" s="1" customFormat="1" ht="5.25" customHeight="1">
      <c r="B5" s="286"/>
      <c r="C5" s="289"/>
      <c r="D5" s="289"/>
      <c r="E5" s="289"/>
      <c r="F5" s="289"/>
      <c r="G5" s="289"/>
      <c r="H5" s="289"/>
      <c r="I5" s="289"/>
      <c r="J5" s="289"/>
      <c r="K5" s="288"/>
    </row>
    <row r="6" s="1" customFormat="1" ht="15" customHeight="1">
      <c r="B6" s="286"/>
      <c r="C6" s="290" t="s">
        <v>565</v>
      </c>
      <c r="D6" s="290"/>
      <c r="E6" s="290"/>
      <c r="F6" s="290"/>
      <c r="G6" s="290"/>
      <c r="H6" s="290"/>
      <c r="I6" s="290"/>
      <c r="J6" s="290"/>
      <c r="K6" s="288"/>
    </row>
    <row r="7" s="1" customFormat="1" ht="15" customHeight="1">
      <c r="B7" s="291"/>
      <c r="C7" s="290" t="s">
        <v>566</v>
      </c>
      <c r="D7" s="290"/>
      <c r="E7" s="290"/>
      <c r="F7" s="290"/>
      <c r="G7" s="290"/>
      <c r="H7" s="290"/>
      <c r="I7" s="290"/>
      <c r="J7" s="290"/>
      <c r="K7" s="288"/>
    </row>
    <row r="8" s="1" customFormat="1" ht="12.75" customHeight="1">
      <c r="B8" s="291"/>
      <c r="C8" s="290"/>
      <c r="D8" s="290"/>
      <c r="E8" s="290"/>
      <c r="F8" s="290"/>
      <c r="G8" s="290"/>
      <c r="H8" s="290"/>
      <c r="I8" s="290"/>
      <c r="J8" s="290"/>
      <c r="K8" s="288"/>
    </row>
    <row r="9" s="1" customFormat="1" ht="15" customHeight="1">
      <c r="B9" s="291"/>
      <c r="C9" s="290" t="s">
        <v>567</v>
      </c>
      <c r="D9" s="290"/>
      <c r="E9" s="290"/>
      <c r="F9" s="290"/>
      <c r="G9" s="290"/>
      <c r="H9" s="290"/>
      <c r="I9" s="290"/>
      <c r="J9" s="290"/>
      <c r="K9" s="288"/>
    </row>
    <row r="10" s="1" customFormat="1" ht="15" customHeight="1">
      <c r="B10" s="291"/>
      <c r="C10" s="290"/>
      <c r="D10" s="290" t="s">
        <v>568</v>
      </c>
      <c r="E10" s="290"/>
      <c r="F10" s="290"/>
      <c r="G10" s="290"/>
      <c r="H10" s="290"/>
      <c r="I10" s="290"/>
      <c r="J10" s="290"/>
      <c r="K10" s="288"/>
    </row>
    <row r="11" s="1" customFormat="1" ht="15" customHeight="1">
      <c r="B11" s="291"/>
      <c r="C11" s="292"/>
      <c r="D11" s="290" t="s">
        <v>569</v>
      </c>
      <c r="E11" s="290"/>
      <c r="F11" s="290"/>
      <c r="G11" s="290"/>
      <c r="H11" s="290"/>
      <c r="I11" s="290"/>
      <c r="J11" s="290"/>
      <c r="K11" s="288"/>
    </row>
    <row r="12" s="1" customFormat="1" ht="15" customHeight="1">
      <c r="B12" s="291"/>
      <c r="C12" s="292"/>
      <c r="D12" s="290"/>
      <c r="E12" s="290"/>
      <c r="F12" s="290"/>
      <c r="G12" s="290"/>
      <c r="H12" s="290"/>
      <c r="I12" s="290"/>
      <c r="J12" s="290"/>
      <c r="K12" s="288"/>
    </row>
    <row r="13" s="1" customFormat="1" ht="15" customHeight="1">
      <c r="B13" s="291"/>
      <c r="C13" s="292"/>
      <c r="D13" s="293" t="s">
        <v>570</v>
      </c>
      <c r="E13" s="290"/>
      <c r="F13" s="290"/>
      <c r="G13" s="290"/>
      <c r="H13" s="290"/>
      <c r="I13" s="290"/>
      <c r="J13" s="290"/>
      <c r="K13" s="288"/>
    </row>
    <row r="14" s="1" customFormat="1" ht="12.75" customHeight="1">
      <c r="B14" s="291"/>
      <c r="C14" s="292"/>
      <c r="D14" s="292"/>
      <c r="E14" s="292"/>
      <c r="F14" s="292"/>
      <c r="G14" s="292"/>
      <c r="H14" s="292"/>
      <c r="I14" s="292"/>
      <c r="J14" s="292"/>
      <c r="K14" s="288"/>
    </row>
    <row r="15" s="1" customFormat="1" ht="15" customHeight="1">
      <c r="B15" s="291"/>
      <c r="C15" s="292"/>
      <c r="D15" s="290" t="s">
        <v>571</v>
      </c>
      <c r="E15" s="290"/>
      <c r="F15" s="290"/>
      <c r="G15" s="290"/>
      <c r="H15" s="290"/>
      <c r="I15" s="290"/>
      <c r="J15" s="290"/>
      <c r="K15" s="288"/>
    </row>
    <row r="16" s="1" customFormat="1" ht="15" customHeight="1">
      <c r="B16" s="291"/>
      <c r="C16" s="292"/>
      <c r="D16" s="290" t="s">
        <v>572</v>
      </c>
      <c r="E16" s="290"/>
      <c r="F16" s="290"/>
      <c r="G16" s="290"/>
      <c r="H16" s="290"/>
      <c r="I16" s="290"/>
      <c r="J16" s="290"/>
      <c r="K16" s="288"/>
    </row>
    <row r="17" s="1" customFormat="1" ht="15" customHeight="1">
      <c r="B17" s="291"/>
      <c r="C17" s="292"/>
      <c r="D17" s="290" t="s">
        <v>573</v>
      </c>
      <c r="E17" s="290"/>
      <c r="F17" s="290"/>
      <c r="G17" s="290"/>
      <c r="H17" s="290"/>
      <c r="I17" s="290"/>
      <c r="J17" s="290"/>
      <c r="K17" s="288"/>
    </row>
    <row r="18" s="1" customFormat="1" ht="15" customHeight="1">
      <c r="B18" s="291"/>
      <c r="C18" s="292"/>
      <c r="D18" s="292"/>
      <c r="E18" s="294" t="s">
        <v>78</v>
      </c>
      <c r="F18" s="290" t="s">
        <v>574</v>
      </c>
      <c r="G18" s="290"/>
      <c r="H18" s="290"/>
      <c r="I18" s="290"/>
      <c r="J18" s="290"/>
      <c r="K18" s="288"/>
    </row>
    <row r="19" s="1" customFormat="1" ht="15" customHeight="1">
      <c r="B19" s="291"/>
      <c r="C19" s="292"/>
      <c r="D19" s="292"/>
      <c r="E19" s="294" t="s">
        <v>575</v>
      </c>
      <c r="F19" s="290" t="s">
        <v>576</v>
      </c>
      <c r="G19" s="290"/>
      <c r="H19" s="290"/>
      <c r="I19" s="290"/>
      <c r="J19" s="290"/>
      <c r="K19" s="288"/>
    </row>
    <row r="20" s="1" customFormat="1" ht="15" customHeight="1">
      <c r="B20" s="291"/>
      <c r="C20" s="292"/>
      <c r="D20" s="292"/>
      <c r="E20" s="294" t="s">
        <v>577</v>
      </c>
      <c r="F20" s="290" t="s">
        <v>578</v>
      </c>
      <c r="G20" s="290"/>
      <c r="H20" s="290"/>
      <c r="I20" s="290"/>
      <c r="J20" s="290"/>
      <c r="K20" s="288"/>
    </row>
    <row r="21" s="1" customFormat="1" ht="15" customHeight="1">
      <c r="B21" s="291"/>
      <c r="C21" s="292"/>
      <c r="D21" s="292"/>
      <c r="E21" s="294" t="s">
        <v>579</v>
      </c>
      <c r="F21" s="290" t="s">
        <v>86</v>
      </c>
      <c r="G21" s="290"/>
      <c r="H21" s="290"/>
      <c r="I21" s="290"/>
      <c r="J21" s="290"/>
      <c r="K21" s="288"/>
    </row>
    <row r="22" s="1" customFormat="1" ht="15" customHeight="1">
      <c r="B22" s="291"/>
      <c r="C22" s="292"/>
      <c r="D22" s="292"/>
      <c r="E22" s="294" t="s">
        <v>515</v>
      </c>
      <c r="F22" s="290" t="s">
        <v>580</v>
      </c>
      <c r="G22" s="290"/>
      <c r="H22" s="290"/>
      <c r="I22" s="290"/>
      <c r="J22" s="290"/>
      <c r="K22" s="288"/>
    </row>
    <row r="23" s="1" customFormat="1" ht="15" customHeight="1">
      <c r="B23" s="291"/>
      <c r="C23" s="292"/>
      <c r="D23" s="292"/>
      <c r="E23" s="294" t="s">
        <v>581</v>
      </c>
      <c r="F23" s="290" t="s">
        <v>582</v>
      </c>
      <c r="G23" s="290"/>
      <c r="H23" s="290"/>
      <c r="I23" s="290"/>
      <c r="J23" s="290"/>
      <c r="K23" s="288"/>
    </row>
    <row r="24" s="1" customFormat="1" ht="12.75" customHeight="1">
      <c r="B24" s="291"/>
      <c r="C24" s="292"/>
      <c r="D24" s="292"/>
      <c r="E24" s="292"/>
      <c r="F24" s="292"/>
      <c r="G24" s="292"/>
      <c r="H24" s="292"/>
      <c r="I24" s="292"/>
      <c r="J24" s="292"/>
      <c r="K24" s="288"/>
    </row>
    <row r="25" s="1" customFormat="1" ht="15" customHeight="1">
      <c r="B25" s="291"/>
      <c r="C25" s="290" t="s">
        <v>583</v>
      </c>
      <c r="D25" s="290"/>
      <c r="E25" s="290"/>
      <c r="F25" s="290"/>
      <c r="G25" s="290"/>
      <c r="H25" s="290"/>
      <c r="I25" s="290"/>
      <c r="J25" s="290"/>
      <c r="K25" s="288"/>
    </row>
    <row r="26" s="1" customFormat="1" ht="15" customHeight="1">
      <c r="B26" s="291"/>
      <c r="C26" s="290" t="s">
        <v>584</v>
      </c>
      <c r="D26" s="290"/>
      <c r="E26" s="290"/>
      <c r="F26" s="290"/>
      <c r="G26" s="290"/>
      <c r="H26" s="290"/>
      <c r="I26" s="290"/>
      <c r="J26" s="290"/>
      <c r="K26" s="288"/>
    </row>
    <row r="27" s="1" customFormat="1" ht="15" customHeight="1">
      <c r="B27" s="291"/>
      <c r="C27" s="290"/>
      <c r="D27" s="290" t="s">
        <v>585</v>
      </c>
      <c r="E27" s="290"/>
      <c r="F27" s="290"/>
      <c r="G27" s="290"/>
      <c r="H27" s="290"/>
      <c r="I27" s="290"/>
      <c r="J27" s="290"/>
      <c r="K27" s="288"/>
    </row>
    <row r="28" s="1" customFormat="1" ht="15" customHeight="1">
      <c r="B28" s="291"/>
      <c r="C28" s="292"/>
      <c r="D28" s="290" t="s">
        <v>586</v>
      </c>
      <c r="E28" s="290"/>
      <c r="F28" s="290"/>
      <c r="G28" s="290"/>
      <c r="H28" s="290"/>
      <c r="I28" s="290"/>
      <c r="J28" s="290"/>
      <c r="K28" s="288"/>
    </row>
    <row r="29" s="1" customFormat="1" ht="12.75" customHeight="1">
      <c r="B29" s="291"/>
      <c r="C29" s="292"/>
      <c r="D29" s="292"/>
      <c r="E29" s="292"/>
      <c r="F29" s="292"/>
      <c r="G29" s="292"/>
      <c r="H29" s="292"/>
      <c r="I29" s="292"/>
      <c r="J29" s="292"/>
      <c r="K29" s="288"/>
    </row>
    <row r="30" s="1" customFormat="1" ht="15" customHeight="1">
      <c r="B30" s="291"/>
      <c r="C30" s="292"/>
      <c r="D30" s="290" t="s">
        <v>587</v>
      </c>
      <c r="E30" s="290"/>
      <c r="F30" s="290"/>
      <c r="G30" s="290"/>
      <c r="H30" s="290"/>
      <c r="I30" s="290"/>
      <c r="J30" s="290"/>
      <c r="K30" s="288"/>
    </row>
    <row r="31" s="1" customFormat="1" ht="15" customHeight="1">
      <c r="B31" s="291"/>
      <c r="C31" s="292"/>
      <c r="D31" s="290" t="s">
        <v>588</v>
      </c>
      <c r="E31" s="290"/>
      <c r="F31" s="290"/>
      <c r="G31" s="290"/>
      <c r="H31" s="290"/>
      <c r="I31" s="290"/>
      <c r="J31" s="290"/>
      <c r="K31" s="288"/>
    </row>
    <row r="32" s="1" customFormat="1" ht="12.75" customHeight="1">
      <c r="B32" s="291"/>
      <c r="C32" s="292"/>
      <c r="D32" s="292"/>
      <c r="E32" s="292"/>
      <c r="F32" s="292"/>
      <c r="G32" s="292"/>
      <c r="H32" s="292"/>
      <c r="I32" s="292"/>
      <c r="J32" s="292"/>
      <c r="K32" s="288"/>
    </row>
    <row r="33" s="1" customFormat="1" ht="15" customHeight="1">
      <c r="B33" s="291"/>
      <c r="C33" s="292"/>
      <c r="D33" s="290" t="s">
        <v>589</v>
      </c>
      <c r="E33" s="290"/>
      <c r="F33" s="290"/>
      <c r="G33" s="290"/>
      <c r="H33" s="290"/>
      <c r="I33" s="290"/>
      <c r="J33" s="290"/>
      <c r="K33" s="288"/>
    </row>
    <row r="34" s="1" customFormat="1" ht="15" customHeight="1">
      <c r="B34" s="291"/>
      <c r="C34" s="292"/>
      <c r="D34" s="290" t="s">
        <v>590</v>
      </c>
      <c r="E34" s="290"/>
      <c r="F34" s="290"/>
      <c r="G34" s="290"/>
      <c r="H34" s="290"/>
      <c r="I34" s="290"/>
      <c r="J34" s="290"/>
      <c r="K34" s="288"/>
    </row>
    <row r="35" s="1" customFormat="1" ht="15" customHeight="1">
      <c r="B35" s="291"/>
      <c r="C35" s="292"/>
      <c r="D35" s="290" t="s">
        <v>591</v>
      </c>
      <c r="E35" s="290"/>
      <c r="F35" s="290"/>
      <c r="G35" s="290"/>
      <c r="H35" s="290"/>
      <c r="I35" s="290"/>
      <c r="J35" s="290"/>
      <c r="K35" s="288"/>
    </row>
    <row r="36" s="1" customFormat="1" ht="15" customHeight="1">
      <c r="B36" s="291"/>
      <c r="C36" s="292"/>
      <c r="D36" s="290"/>
      <c r="E36" s="293" t="s">
        <v>115</v>
      </c>
      <c r="F36" s="290"/>
      <c r="G36" s="290" t="s">
        <v>592</v>
      </c>
      <c r="H36" s="290"/>
      <c r="I36" s="290"/>
      <c r="J36" s="290"/>
      <c r="K36" s="288"/>
    </row>
    <row r="37" s="1" customFormat="1" ht="30.75" customHeight="1">
      <c r="B37" s="291"/>
      <c r="C37" s="292"/>
      <c r="D37" s="290"/>
      <c r="E37" s="293" t="s">
        <v>593</v>
      </c>
      <c r="F37" s="290"/>
      <c r="G37" s="290" t="s">
        <v>594</v>
      </c>
      <c r="H37" s="290"/>
      <c r="I37" s="290"/>
      <c r="J37" s="290"/>
      <c r="K37" s="288"/>
    </row>
    <row r="38" s="1" customFormat="1" ht="15" customHeight="1">
      <c r="B38" s="291"/>
      <c r="C38" s="292"/>
      <c r="D38" s="290"/>
      <c r="E38" s="293" t="s">
        <v>52</v>
      </c>
      <c r="F38" s="290"/>
      <c r="G38" s="290" t="s">
        <v>595</v>
      </c>
      <c r="H38" s="290"/>
      <c r="I38" s="290"/>
      <c r="J38" s="290"/>
      <c r="K38" s="288"/>
    </row>
    <row r="39" s="1" customFormat="1" ht="15" customHeight="1">
      <c r="B39" s="291"/>
      <c r="C39" s="292"/>
      <c r="D39" s="290"/>
      <c r="E39" s="293" t="s">
        <v>53</v>
      </c>
      <c r="F39" s="290"/>
      <c r="G39" s="290" t="s">
        <v>596</v>
      </c>
      <c r="H39" s="290"/>
      <c r="I39" s="290"/>
      <c r="J39" s="290"/>
      <c r="K39" s="288"/>
    </row>
    <row r="40" s="1" customFormat="1" ht="15" customHeight="1">
      <c r="B40" s="291"/>
      <c r="C40" s="292"/>
      <c r="D40" s="290"/>
      <c r="E40" s="293" t="s">
        <v>116</v>
      </c>
      <c r="F40" s="290"/>
      <c r="G40" s="290" t="s">
        <v>597</v>
      </c>
      <c r="H40" s="290"/>
      <c r="I40" s="290"/>
      <c r="J40" s="290"/>
      <c r="K40" s="288"/>
    </row>
    <row r="41" s="1" customFormat="1" ht="15" customHeight="1">
      <c r="B41" s="291"/>
      <c r="C41" s="292"/>
      <c r="D41" s="290"/>
      <c r="E41" s="293" t="s">
        <v>117</v>
      </c>
      <c r="F41" s="290"/>
      <c r="G41" s="290" t="s">
        <v>598</v>
      </c>
      <c r="H41" s="290"/>
      <c r="I41" s="290"/>
      <c r="J41" s="290"/>
      <c r="K41" s="288"/>
    </row>
    <row r="42" s="1" customFormat="1" ht="15" customHeight="1">
      <c r="B42" s="291"/>
      <c r="C42" s="292"/>
      <c r="D42" s="290"/>
      <c r="E42" s="293" t="s">
        <v>599</v>
      </c>
      <c r="F42" s="290"/>
      <c r="G42" s="290" t="s">
        <v>600</v>
      </c>
      <c r="H42" s="290"/>
      <c r="I42" s="290"/>
      <c r="J42" s="290"/>
      <c r="K42" s="288"/>
    </row>
    <row r="43" s="1" customFormat="1" ht="15" customHeight="1">
      <c r="B43" s="291"/>
      <c r="C43" s="292"/>
      <c r="D43" s="290"/>
      <c r="E43" s="293"/>
      <c r="F43" s="290"/>
      <c r="G43" s="290" t="s">
        <v>601</v>
      </c>
      <c r="H43" s="290"/>
      <c r="I43" s="290"/>
      <c r="J43" s="290"/>
      <c r="K43" s="288"/>
    </row>
    <row r="44" s="1" customFormat="1" ht="15" customHeight="1">
      <c r="B44" s="291"/>
      <c r="C44" s="292"/>
      <c r="D44" s="290"/>
      <c r="E44" s="293" t="s">
        <v>602</v>
      </c>
      <c r="F44" s="290"/>
      <c r="G44" s="290" t="s">
        <v>603</v>
      </c>
      <c r="H44" s="290"/>
      <c r="I44" s="290"/>
      <c r="J44" s="290"/>
      <c r="K44" s="288"/>
    </row>
    <row r="45" s="1" customFormat="1" ht="15" customHeight="1">
      <c r="B45" s="291"/>
      <c r="C45" s="292"/>
      <c r="D45" s="290"/>
      <c r="E45" s="293" t="s">
        <v>119</v>
      </c>
      <c r="F45" s="290"/>
      <c r="G45" s="290" t="s">
        <v>604</v>
      </c>
      <c r="H45" s="290"/>
      <c r="I45" s="290"/>
      <c r="J45" s="290"/>
      <c r="K45" s="288"/>
    </row>
    <row r="46" s="1" customFormat="1" ht="12.75" customHeight="1">
      <c r="B46" s="291"/>
      <c r="C46" s="292"/>
      <c r="D46" s="290"/>
      <c r="E46" s="290"/>
      <c r="F46" s="290"/>
      <c r="G46" s="290"/>
      <c r="H46" s="290"/>
      <c r="I46" s="290"/>
      <c r="J46" s="290"/>
      <c r="K46" s="288"/>
    </row>
    <row r="47" s="1" customFormat="1" ht="15" customHeight="1">
      <c r="B47" s="291"/>
      <c r="C47" s="292"/>
      <c r="D47" s="290" t="s">
        <v>605</v>
      </c>
      <c r="E47" s="290"/>
      <c r="F47" s="290"/>
      <c r="G47" s="290"/>
      <c r="H47" s="290"/>
      <c r="I47" s="290"/>
      <c r="J47" s="290"/>
      <c r="K47" s="288"/>
    </row>
    <row r="48" s="1" customFormat="1" ht="15" customHeight="1">
      <c r="B48" s="291"/>
      <c r="C48" s="292"/>
      <c r="D48" s="292"/>
      <c r="E48" s="290" t="s">
        <v>606</v>
      </c>
      <c r="F48" s="290"/>
      <c r="G48" s="290"/>
      <c r="H48" s="290"/>
      <c r="I48" s="290"/>
      <c r="J48" s="290"/>
      <c r="K48" s="288"/>
    </row>
    <row r="49" s="1" customFormat="1" ht="15" customHeight="1">
      <c r="B49" s="291"/>
      <c r="C49" s="292"/>
      <c r="D49" s="292"/>
      <c r="E49" s="290" t="s">
        <v>607</v>
      </c>
      <c r="F49" s="290"/>
      <c r="G49" s="290"/>
      <c r="H49" s="290"/>
      <c r="I49" s="290"/>
      <c r="J49" s="290"/>
      <c r="K49" s="288"/>
    </row>
    <row r="50" s="1" customFormat="1" ht="15" customHeight="1">
      <c r="B50" s="291"/>
      <c r="C50" s="292"/>
      <c r="D50" s="292"/>
      <c r="E50" s="290" t="s">
        <v>608</v>
      </c>
      <c r="F50" s="290"/>
      <c r="G50" s="290"/>
      <c r="H50" s="290"/>
      <c r="I50" s="290"/>
      <c r="J50" s="290"/>
      <c r="K50" s="288"/>
    </row>
    <row r="51" s="1" customFormat="1" ht="15" customHeight="1">
      <c r="B51" s="291"/>
      <c r="C51" s="292"/>
      <c r="D51" s="290" t="s">
        <v>609</v>
      </c>
      <c r="E51" s="290"/>
      <c r="F51" s="290"/>
      <c r="G51" s="290"/>
      <c r="H51" s="290"/>
      <c r="I51" s="290"/>
      <c r="J51" s="290"/>
      <c r="K51" s="288"/>
    </row>
    <row r="52" s="1" customFormat="1" ht="25.5" customHeight="1">
      <c r="B52" s="286"/>
      <c r="C52" s="287" t="s">
        <v>610</v>
      </c>
      <c r="D52" s="287"/>
      <c r="E52" s="287"/>
      <c r="F52" s="287"/>
      <c r="G52" s="287"/>
      <c r="H52" s="287"/>
      <c r="I52" s="287"/>
      <c r="J52" s="287"/>
      <c r="K52" s="288"/>
    </row>
    <row r="53" s="1" customFormat="1" ht="5.25" customHeight="1">
      <c r="B53" s="286"/>
      <c r="C53" s="289"/>
      <c r="D53" s="289"/>
      <c r="E53" s="289"/>
      <c r="F53" s="289"/>
      <c r="G53" s="289"/>
      <c r="H53" s="289"/>
      <c r="I53" s="289"/>
      <c r="J53" s="289"/>
      <c r="K53" s="288"/>
    </row>
    <row r="54" s="1" customFormat="1" ht="15" customHeight="1">
      <c r="B54" s="286"/>
      <c r="C54" s="290" t="s">
        <v>611</v>
      </c>
      <c r="D54" s="290"/>
      <c r="E54" s="290"/>
      <c r="F54" s="290"/>
      <c r="G54" s="290"/>
      <c r="H54" s="290"/>
      <c r="I54" s="290"/>
      <c r="J54" s="290"/>
      <c r="K54" s="288"/>
    </row>
    <row r="55" s="1" customFormat="1" ht="15" customHeight="1">
      <c r="B55" s="286"/>
      <c r="C55" s="290" t="s">
        <v>612</v>
      </c>
      <c r="D55" s="290"/>
      <c r="E55" s="290"/>
      <c r="F55" s="290"/>
      <c r="G55" s="290"/>
      <c r="H55" s="290"/>
      <c r="I55" s="290"/>
      <c r="J55" s="290"/>
      <c r="K55" s="288"/>
    </row>
    <row r="56" s="1" customFormat="1" ht="12.75" customHeight="1">
      <c r="B56" s="286"/>
      <c r="C56" s="290"/>
      <c r="D56" s="290"/>
      <c r="E56" s="290"/>
      <c r="F56" s="290"/>
      <c r="G56" s="290"/>
      <c r="H56" s="290"/>
      <c r="I56" s="290"/>
      <c r="J56" s="290"/>
      <c r="K56" s="288"/>
    </row>
    <row r="57" s="1" customFormat="1" ht="15" customHeight="1">
      <c r="B57" s="286"/>
      <c r="C57" s="290" t="s">
        <v>613</v>
      </c>
      <c r="D57" s="290"/>
      <c r="E57" s="290"/>
      <c r="F57" s="290"/>
      <c r="G57" s="290"/>
      <c r="H57" s="290"/>
      <c r="I57" s="290"/>
      <c r="J57" s="290"/>
      <c r="K57" s="288"/>
    </row>
    <row r="58" s="1" customFormat="1" ht="15" customHeight="1">
      <c r="B58" s="286"/>
      <c r="C58" s="292"/>
      <c r="D58" s="290" t="s">
        <v>614</v>
      </c>
      <c r="E58" s="290"/>
      <c r="F58" s="290"/>
      <c r="G58" s="290"/>
      <c r="H58" s="290"/>
      <c r="I58" s="290"/>
      <c r="J58" s="290"/>
      <c r="K58" s="288"/>
    </row>
    <row r="59" s="1" customFormat="1" ht="15" customHeight="1">
      <c r="B59" s="286"/>
      <c r="C59" s="292"/>
      <c r="D59" s="290" t="s">
        <v>615</v>
      </c>
      <c r="E59" s="290"/>
      <c r="F59" s="290"/>
      <c r="G59" s="290"/>
      <c r="H59" s="290"/>
      <c r="I59" s="290"/>
      <c r="J59" s="290"/>
      <c r="K59" s="288"/>
    </row>
    <row r="60" s="1" customFormat="1" ht="15" customHeight="1">
      <c r="B60" s="286"/>
      <c r="C60" s="292"/>
      <c r="D60" s="290" t="s">
        <v>616</v>
      </c>
      <c r="E60" s="290"/>
      <c r="F60" s="290"/>
      <c r="G60" s="290"/>
      <c r="H60" s="290"/>
      <c r="I60" s="290"/>
      <c r="J60" s="290"/>
      <c r="K60" s="288"/>
    </row>
    <row r="61" s="1" customFormat="1" ht="15" customHeight="1">
      <c r="B61" s="286"/>
      <c r="C61" s="292"/>
      <c r="D61" s="290" t="s">
        <v>617</v>
      </c>
      <c r="E61" s="290"/>
      <c r="F61" s="290"/>
      <c r="G61" s="290"/>
      <c r="H61" s="290"/>
      <c r="I61" s="290"/>
      <c r="J61" s="290"/>
      <c r="K61" s="288"/>
    </row>
    <row r="62" s="1" customFormat="1" ht="15" customHeight="1">
      <c r="B62" s="286"/>
      <c r="C62" s="292"/>
      <c r="D62" s="295" t="s">
        <v>618</v>
      </c>
      <c r="E62" s="295"/>
      <c r="F62" s="295"/>
      <c r="G62" s="295"/>
      <c r="H62" s="295"/>
      <c r="I62" s="295"/>
      <c r="J62" s="295"/>
      <c r="K62" s="288"/>
    </row>
    <row r="63" s="1" customFormat="1" ht="15" customHeight="1">
      <c r="B63" s="286"/>
      <c r="C63" s="292"/>
      <c r="D63" s="290" t="s">
        <v>619</v>
      </c>
      <c r="E63" s="290"/>
      <c r="F63" s="290"/>
      <c r="G63" s="290"/>
      <c r="H63" s="290"/>
      <c r="I63" s="290"/>
      <c r="J63" s="290"/>
      <c r="K63" s="288"/>
    </row>
    <row r="64" s="1" customFormat="1" ht="12.75" customHeight="1">
      <c r="B64" s="286"/>
      <c r="C64" s="292"/>
      <c r="D64" s="292"/>
      <c r="E64" s="296"/>
      <c r="F64" s="292"/>
      <c r="G64" s="292"/>
      <c r="H64" s="292"/>
      <c r="I64" s="292"/>
      <c r="J64" s="292"/>
      <c r="K64" s="288"/>
    </row>
    <row r="65" s="1" customFormat="1" ht="15" customHeight="1">
      <c r="B65" s="286"/>
      <c r="C65" s="292"/>
      <c r="D65" s="290" t="s">
        <v>620</v>
      </c>
      <c r="E65" s="290"/>
      <c r="F65" s="290"/>
      <c r="G65" s="290"/>
      <c r="H65" s="290"/>
      <c r="I65" s="290"/>
      <c r="J65" s="290"/>
      <c r="K65" s="288"/>
    </row>
    <row r="66" s="1" customFormat="1" ht="15" customHeight="1">
      <c r="B66" s="286"/>
      <c r="C66" s="292"/>
      <c r="D66" s="295" t="s">
        <v>621</v>
      </c>
      <c r="E66" s="295"/>
      <c r="F66" s="295"/>
      <c r="G66" s="295"/>
      <c r="H66" s="295"/>
      <c r="I66" s="295"/>
      <c r="J66" s="295"/>
      <c r="K66" s="288"/>
    </row>
    <row r="67" s="1" customFormat="1" ht="15" customHeight="1">
      <c r="B67" s="286"/>
      <c r="C67" s="292"/>
      <c r="D67" s="290" t="s">
        <v>622</v>
      </c>
      <c r="E67" s="290"/>
      <c r="F67" s="290"/>
      <c r="G67" s="290"/>
      <c r="H67" s="290"/>
      <c r="I67" s="290"/>
      <c r="J67" s="290"/>
      <c r="K67" s="288"/>
    </row>
    <row r="68" s="1" customFormat="1" ht="15" customHeight="1">
      <c r="B68" s="286"/>
      <c r="C68" s="292"/>
      <c r="D68" s="290" t="s">
        <v>623</v>
      </c>
      <c r="E68" s="290"/>
      <c r="F68" s="290"/>
      <c r="G68" s="290"/>
      <c r="H68" s="290"/>
      <c r="I68" s="290"/>
      <c r="J68" s="290"/>
      <c r="K68" s="288"/>
    </row>
    <row r="69" s="1" customFormat="1" ht="15" customHeight="1">
      <c r="B69" s="286"/>
      <c r="C69" s="292"/>
      <c r="D69" s="290" t="s">
        <v>624</v>
      </c>
      <c r="E69" s="290"/>
      <c r="F69" s="290"/>
      <c r="G69" s="290"/>
      <c r="H69" s="290"/>
      <c r="I69" s="290"/>
      <c r="J69" s="290"/>
      <c r="K69" s="288"/>
    </row>
    <row r="70" s="1" customFormat="1" ht="15" customHeight="1">
      <c r="B70" s="286"/>
      <c r="C70" s="292"/>
      <c r="D70" s="290" t="s">
        <v>625</v>
      </c>
      <c r="E70" s="290"/>
      <c r="F70" s="290"/>
      <c r="G70" s="290"/>
      <c r="H70" s="290"/>
      <c r="I70" s="290"/>
      <c r="J70" s="290"/>
      <c r="K70" s="288"/>
    </row>
    <row r="71" s="1" customFormat="1" ht="12.75" customHeight="1">
      <c r="B71" s="297"/>
      <c r="C71" s="298"/>
      <c r="D71" s="298"/>
      <c r="E71" s="298"/>
      <c r="F71" s="298"/>
      <c r="G71" s="298"/>
      <c r="H71" s="298"/>
      <c r="I71" s="298"/>
      <c r="J71" s="298"/>
      <c r="K71" s="299"/>
    </row>
    <row r="72" s="1" customFormat="1" ht="18.75" customHeight="1">
      <c r="B72" s="300"/>
      <c r="C72" s="300"/>
      <c r="D72" s="300"/>
      <c r="E72" s="300"/>
      <c r="F72" s="300"/>
      <c r="G72" s="300"/>
      <c r="H72" s="300"/>
      <c r="I72" s="300"/>
      <c r="J72" s="300"/>
      <c r="K72" s="301"/>
    </row>
    <row r="73" s="1" customFormat="1" ht="18.75" customHeight="1">
      <c r="B73" s="301"/>
      <c r="C73" s="301"/>
      <c r="D73" s="301"/>
      <c r="E73" s="301"/>
      <c r="F73" s="301"/>
      <c r="G73" s="301"/>
      <c r="H73" s="301"/>
      <c r="I73" s="301"/>
      <c r="J73" s="301"/>
      <c r="K73" s="301"/>
    </row>
    <row r="74" s="1" customFormat="1" ht="7.5" customHeight="1">
      <c r="B74" s="302"/>
      <c r="C74" s="303"/>
      <c r="D74" s="303"/>
      <c r="E74" s="303"/>
      <c r="F74" s="303"/>
      <c r="G74" s="303"/>
      <c r="H74" s="303"/>
      <c r="I74" s="303"/>
      <c r="J74" s="303"/>
      <c r="K74" s="304"/>
    </row>
    <row r="75" s="1" customFormat="1" ht="45" customHeight="1">
      <c r="B75" s="305"/>
      <c r="C75" s="306" t="s">
        <v>626</v>
      </c>
      <c r="D75" s="306"/>
      <c r="E75" s="306"/>
      <c r="F75" s="306"/>
      <c r="G75" s="306"/>
      <c r="H75" s="306"/>
      <c r="I75" s="306"/>
      <c r="J75" s="306"/>
      <c r="K75" s="307"/>
    </row>
    <row r="76" s="1" customFormat="1" ht="17.25" customHeight="1">
      <c r="B76" s="305"/>
      <c r="C76" s="308" t="s">
        <v>627</v>
      </c>
      <c r="D76" s="308"/>
      <c r="E76" s="308"/>
      <c r="F76" s="308" t="s">
        <v>628</v>
      </c>
      <c r="G76" s="309"/>
      <c r="H76" s="308" t="s">
        <v>53</v>
      </c>
      <c r="I76" s="308" t="s">
        <v>56</v>
      </c>
      <c r="J76" s="308" t="s">
        <v>629</v>
      </c>
      <c r="K76" s="307"/>
    </row>
    <row r="77" s="1" customFormat="1" ht="17.25" customHeight="1">
      <c r="B77" s="305"/>
      <c r="C77" s="310" t="s">
        <v>630</v>
      </c>
      <c r="D77" s="310"/>
      <c r="E77" s="310"/>
      <c r="F77" s="311" t="s">
        <v>631</v>
      </c>
      <c r="G77" s="312"/>
      <c r="H77" s="310"/>
      <c r="I77" s="310"/>
      <c r="J77" s="310" t="s">
        <v>632</v>
      </c>
      <c r="K77" s="307"/>
    </row>
    <row r="78" s="1" customFormat="1" ht="5.25" customHeight="1">
      <c r="B78" s="305"/>
      <c r="C78" s="313"/>
      <c r="D78" s="313"/>
      <c r="E78" s="313"/>
      <c r="F78" s="313"/>
      <c r="G78" s="314"/>
      <c r="H78" s="313"/>
      <c r="I78" s="313"/>
      <c r="J78" s="313"/>
      <c r="K78" s="307"/>
    </row>
    <row r="79" s="1" customFormat="1" ht="15" customHeight="1">
      <c r="B79" s="305"/>
      <c r="C79" s="293" t="s">
        <v>52</v>
      </c>
      <c r="D79" s="315"/>
      <c r="E79" s="315"/>
      <c r="F79" s="316" t="s">
        <v>633</v>
      </c>
      <c r="G79" s="317"/>
      <c r="H79" s="293" t="s">
        <v>634</v>
      </c>
      <c r="I79" s="293" t="s">
        <v>635</v>
      </c>
      <c r="J79" s="293">
        <v>20</v>
      </c>
      <c r="K79" s="307"/>
    </row>
    <row r="80" s="1" customFormat="1" ht="15" customHeight="1">
      <c r="B80" s="305"/>
      <c r="C80" s="293" t="s">
        <v>636</v>
      </c>
      <c r="D80" s="293"/>
      <c r="E80" s="293"/>
      <c r="F80" s="316" t="s">
        <v>633</v>
      </c>
      <c r="G80" s="317"/>
      <c r="H80" s="293" t="s">
        <v>637</v>
      </c>
      <c r="I80" s="293" t="s">
        <v>635</v>
      </c>
      <c r="J80" s="293">
        <v>120</v>
      </c>
      <c r="K80" s="307"/>
    </row>
    <row r="81" s="1" customFormat="1" ht="15" customHeight="1">
      <c r="B81" s="318"/>
      <c r="C81" s="293" t="s">
        <v>638</v>
      </c>
      <c r="D81" s="293"/>
      <c r="E81" s="293"/>
      <c r="F81" s="316" t="s">
        <v>639</v>
      </c>
      <c r="G81" s="317"/>
      <c r="H81" s="293" t="s">
        <v>640</v>
      </c>
      <c r="I81" s="293" t="s">
        <v>635</v>
      </c>
      <c r="J81" s="293">
        <v>50</v>
      </c>
      <c r="K81" s="307"/>
    </row>
    <row r="82" s="1" customFormat="1" ht="15" customHeight="1">
      <c r="B82" s="318"/>
      <c r="C82" s="293" t="s">
        <v>641</v>
      </c>
      <c r="D82" s="293"/>
      <c r="E82" s="293"/>
      <c r="F82" s="316" t="s">
        <v>633</v>
      </c>
      <c r="G82" s="317"/>
      <c r="H82" s="293" t="s">
        <v>642</v>
      </c>
      <c r="I82" s="293" t="s">
        <v>643</v>
      </c>
      <c r="J82" s="293"/>
      <c r="K82" s="307"/>
    </row>
    <row r="83" s="1" customFormat="1" ht="15" customHeight="1">
      <c r="B83" s="318"/>
      <c r="C83" s="319" t="s">
        <v>644</v>
      </c>
      <c r="D83" s="319"/>
      <c r="E83" s="319"/>
      <c r="F83" s="320" t="s">
        <v>639</v>
      </c>
      <c r="G83" s="319"/>
      <c r="H83" s="319" t="s">
        <v>645</v>
      </c>
      <c r="I83" s="319" t="s">
        <v>635</v>
      </c>
      <c r="J83" s="319">
        <v>15</v>
      </c>
      <c r="K83" s="307"/>
    </row>
    <row r="84" s="1" customFormat="1" ht="15" customHeight="1">
      <c r="B84" s="318"/>
      <c r="C84" s="319" t="s">
        <v>646</v>
      </c>
      <c r="D84" s="319"/>
      <c r="E84" s="319"/>
      <c r="F84" s="320" t="s">
        <v>639</v>
      </c>
      <c r="G84" s="319"/>
      <c r="H84" s="319" t="s">
        <v>647</v>
      </c>
      <c r="I84" s="319" t="s">
        <v>635</v>
      </c>
      <c r="J84" s="319">
        <v>15</v>
      </c>
      <c r="K84" s="307"/>
    </row>
    <row r="85" s="1" customFormat="1" ht="15" customHeight="1">
      <c r="B85" s="318"/>
      <c r="C85" s="319" t="s">
        <v>648</v>
      </c>
      <c r="D85" s="319"/>
      <c r="E85" s="319"/>
      <c r="F85" s="320" t="s">
        <v>639</v>
      </c>
      <c r="G85" s="319"/>
      <c r="H85" s="319" t="s">
        <v>649</v>
      </c>
      <c r="I85" s="319" t="s">
        <v>635</v>
      </c>
      <c r="J85" s="319">
        <v>20</v>
      </c>
      <c r="K85" s="307"/>
    </row>
    <row r="86" s="1" customFormat="1" ht="15" customHeight="1">
      <c r="B86" s="318"/>
      <c r="C86" s="319" t="s">
        <v>650</v>
      </c>
      <c r="D86" s="319"/>
      <c r="E86" s="319"/>
      <c r="F86" s="320" t="s">
        <v>639</v>
      </c>
      <c r="G86" s="319"/>
      <c r="H86" s="319" t="s">
        <v>651</v>
      </c>
      <c r="I86" s="319" t="s">
        <v>635</v>
      </c>
      <c r="J86" s="319">
        <v>20</v>
      </c>
      <c r="K86" s="307"/>
    </row>
    <row r="87" s="1" customFormat="1" ht="15" customHeight="1">
      <c r="B87" s="318"/>
      <c r="C87" s="293" t="s">
        <v>652</v>
      </c>
      <c r="D87" s="293"/>
      <c r="E87" s="293"/>
      <c r="F87" s="316" t="s">
        <v>639</v>
      </c>
      <c r="G87" s="317"/>
      <c r="H87" s="293" t="s">
        <v>653</v>
      </c>
      <c r="I87" s="293" t="s">
        <v>635</v>
      </c>
      <c r="J87" s="293">
        <v>50</v>
      </c>
      <c r="K87" s="307"/>
    </row>
    <row r="88" s="1" customFormat="1" ht="15" customHeight="1">
      <c r="B88" s="318"/>
      <c r="C88" s="293" t="s">
        <v>654</v>
      </c>
      <c r="D88" s="293"/>
      <c r="E88" s="293"/>
      <c r="F88" s="316" t="s">
        <v>639</v>
      </c>
      <c r="G88" s="317"/>
      <c r="H88" s="293" t="s">
        <v>655</v>
      </c>
      <c r="I88" s="293" t="s">
        <v>635</v>
      </c>
      <c r="J88" s="293">
        <v>20</v>
      </c>
      <c r="K88" s="307"/>
    </row>
    <row r="89" s="1" customFormat="1" ht="15" customHeight="1">
      <c r="B89" s="318"/>
      <c r="C89" s="293" t="s">
        <v>656</v>
      </c>
      <c r="D89" s="293"/>
      <c r="E89" s="293"/>
      <c r="F89" s="316" t="s">
        <v>639</v>
      </c>
      <c r="G89" s="317"/>
      <c r="H89" s="293" t="s">
        <v>657</v>
      </c>
      <c r="I89" s="293" t="s">
        <v>635</v>
      </c>
      <c r="J89" s="293">
        <v>20</v>
      </c>
      <c r="K89" s="307"/>
    </row>
    <row r="90" s="1" customFormat="1" ht="15" customHeight="1">
      <c r="B90" s="318"/>
      <c r="C90" s="293" t="s">
        <v>658</v>
      </c>
      <c r="D90" s="293"/>
      <c r="E90" s="293"/>
      <c r="F90" s="316" t="s">
        <v>639</v>
      </c>
      <c r="G90" s="317"/>
      <c r="H90" s="293" t="s">
        <v>659</v>
      </c>
      <c r="I90" s="293" t="s">
        <v>635</v>
      </c>
      <c r="J90" s="293">
        <v>50</v>
      </c>
      <c r="K90" s="307"/>
    </row>
    <row r="91" s="1" customFormat="1" ht="15" customHeight="1">
      <c r="B91" s="318"/>
      <c r="C91" s="293" t="s">
        <v>660</v>
      </c>
      <c r="D91" s="293"/>
      <c r="E91" s="293"/>
      <c r="F91" s="316" t="s">
        <v>639</v>
      </c>
      <c r="G91" s="317"/>
      <c r="H91" s="293" t="s">
        <v>660</v>
      </c>
      <c r="I91" s="293" t="s">
        <v>635</v>
      </c>
      <c r="J91" s="293">
        <v>50</v>
      </c>
      <c r="K91" s="307"/>
    </row>
    <row r="92" s="1" customFormat="1" ht="15" customHeight="1">
      <c r="B92" s="318"/>
      <c r="C92" s="293" t="s">
        <v>661</v>
      </c>
      <c r="D92" s="293"/>
      <c r="E92" s="293"/>
      <c r="F92" s="316" t="s">
        <v>639</v>
      </c>
      <c r="G92" s="317"/>
      <c r="H92" s="293" t="s">
        <v>662</v>
      </c>
      <c r="I92" s="293" t="s">
        <v>635</v>
      </c>
      <c r="J92" s="293">
        <v>255</v>
      </c>
      <c r="K92" s="307"/>
    </row>
    <row r="93" s="1" customFormat="1" ht="15" customHeight="1">
      <c r="B93" s="318"/>
      <c r="C93" s="293" t="s">
        <v>663</v>
      </c>
      <c r="D93" s="293"/>
      <c r="E93" s="293"/>
      <c r="F93" s="316" t="s">
        <v>633</v>
      </c>
      <c r="G93" s="317"/>
      <c r="H93" s="293" t="s">
        <v>664</v>
      </c>
      <c r="I93" s="293" t="s">
        <v>665</v>
      </c>
      <c r="J93" s="293"/>
      <c r="K93" s="307"/>
    </row>
    <row r="94" s="1" customFormat="1" ht="15" customHeight="1">
      <c r="B94" s="318"/>
      <c r="C94" s="293" t="s">
        <v>666</v>
      </c>
      <c r="D94" s="293"/>
      <c r="E94" s="293"/>
      <c r="F94" s="316" t="s">
        <v>633</v>
      </c>
      <c r="G94" s="317"/>
      <c r="H94" s="293" t="s">
        <v>667</v>
      </c>
      <c r="I94" s="293" t="s">
        <v>668</v>
      </c>
      <c r="J94" s="293"/>
      <c r="K94" s="307"/>
    </row>
    <row r="95" s="1" customFormat="1" ht="15" customHeight="1">
      <c r="B95" s="318"/>
      <c r="C95" s="293" t="s">
        <v>669</v>
      </c>
      <c r="D95" s="293"/>
      <c r="E95" s="293"/>
      <c r="F95" s="316" t="s">
        <v>633</v>
      </c>
      <c r="G95" s="317"/>
      <c r="H95" s="293" t="s">
        <v>669</v>
      </c>
      <c r="I95" s="293" t="s">
        <v>668</v>
      </c>
      <c r="J95" s="293"/>
      <c r="K95" s="307"/>
    </row>
    <row r="96" s="1" customFormat="1" ht="15" customHeight="1">
      <c r="B96" s="318"/>
      <c r="C96" s="293" t="s">
        <v>37</v>
      </c>
      <c r="D96" s="293"/>
      <c r="E96" s="293"/>
      <c r="F96" s="316" t="s">
        <v>633</v>
      </c>
      <c r="G96" s="317"/>
      <c r="H96" s="293" t="s">
        <v>670</v>
      </c>
      <c r="I96" s="293" t="s">
        <v>668</v>
      </c>
      <c r="J96" s="293"/>
      <c r="K96" s="307"/>
    </row>
    <row r="97" s="1" customFormat="1" ht="15" customHeight="1">
      <c r="B97" s="318"/>
      <c r="C97" s="293" t="s">
        <v>47</v>
      </c>
      <c r="D97" s="293"/>
      <c r="E97" s="293"/>
      <c r="F97" s="316" t="s">
        <v>633</v>
      </c>
      <c r="G97" s="317"/>
      <c r="H97" s="293" t="s">
        <v>671</v>
      </c>
      <c r="I97" s="293" t="s">
        <v>668</v>
      </c>
      <c r="J97" s="293"/>
      <c r="K97" s="307"/>
    </row>
    <row r="98" s="1" customFormat="1" ht="15" customHeight="1">
      <c r="B98" s="321"/>
      <c r="C98" s="322"/>
      <c r="D98" s="322"/>
      <c r="E98" s="322"/>
      <c r="F98" s="322"/>
      <c r="G98" s="322"/>
      <c r="H98" s="322"/>
      <c r="I98" s="322"/>
      <c r="J98" s="322"/>
      <c r="K98" s="323"/>
    </row>
    <row r="99" s="1" customFormat="1" ht="18.75" customHeight="1">
      <c r="B99" s="324"/>
      <c r="C99" s="325"/>
      <c r="D99" s="325"/>
      <c r="E99" s="325"/>
      <c r="F99" s="325"/>
      <c r="G99" s="325"/>
      <c r="H99" s="325"/>
      <c r="I99" s="325"/>
      <c r="J99" s="325"/>
      <c r="K99" s="324"/>
    </row>
    <row r="100" s="1" customFormat="1" ht="18.75" customHeight="1">
      <c r="B100" s="301"/>
      <c r="C100" s="301"/>
      <c r="D100" s="301"/>
      <c r="E100" s="301"/>
      <c r="F100" s="301"/>
      <c r="G100" s="301"/>
      <c r="H100" s="301"/>
      <c r="I100" s="301"/>
      <c r="J100" s="301"/>
      <c r="K100" s="301"/>
    </row>
    <row r="101" s="1" customFormat="1" ht="7.5" customHeight="1">
      <c r="B101" s="302"/>
      <c r="C101" s="303"/>
      <c r="D101" s="303"/>
      <c r="E101" s="303"/>
      <c r="F101" s="303"/>
      <c r="G101" s="303"/>
      <c r="H101" s="303"/>
      <c r="I101" s="303"/>
      <c r="J101" s="303"/>
      <c r="K101" s="304"/>
    </row>
    <row r="102" s="1" customFormat="1" ht="45" customHeight="1">
      <c r="B102" s="305"/>
      <c r="C102" s="306" t="s">
        <v>672</v>
      </c>
      <c r="D102" s="306"/>
      <c r="E102" s="306"/>
      <c r="F102" s="306"/>
      <c r="G102" s="306"/>
      <c r="H102" s="306"/>
      <c r="I102" s="306"/>
      <c r="J102" s="306"/>
      <c r="K102" s="307"/>
    </row>
    <row r="103" s="1" customFormat="1" ht="17.25" customHeight="1">
      <c r="B103" s="305"/>
      <c r="C103" s="308" t="s">
        <v>627</v>
      </c>
      <c r="D103" s="308"/>
      <c r="E103" s="308"/>
      <c r="F103" s="308" t="s">
        <v>628</v>
      </c>
      <c r="G103" s="309"/>
      <c r="H103" s="308" t="s">
        <v>53</v>
      </c>
      <c r="I103" s="308" t="s">
        <v>56</v>
      </c>
      <c r="J103" s="308" t="s">
        <v>629</v>
      </c>
      <c r="K103" s="307"/>
    </row>
    <row r="104" s="1" customFormat="1" ht="17.25" customHeight="1">
      <c r="B104" s="305"/>
      <c r="C104" s="310" t="s">
        <v>630</v>
      </c>
      <c r="D104" s="310"/>
      <c r="E104" s="310"/>
      <c r="F104" s="311" t="s">
        <v>631</v>
      </c>
      <c r="G104" s="312"/>
      <c r="H104" s="310"/>
      <c r="I104" s="310"/>
      <c r="J104" s="310" t="s">
        <v>632</v>
      </c>
      <c r="K104" s="307"/>
    </row>
    <row r="105" s="1" customFormat="1" ht="5.25" customHeight="1">
      <c r="B105" s="305"/>
      <c r="C105" s="308"/>
      <c r="D105" s="308"/>
      <c r="E105" s="308"/>
      <c r="F105" s="308"/>
      <c r="G105" s="326"/>
      <c r="H105" s="308"/>
      <c r="I105" s="308"/>
      <c r="J105" s="308"/>
      <c r="K105" s="307"/>
    </row>
    <row r="106" s="1" customFormat="1" ht="15" customHeight="1">
      <c r="B106" s="305"/>
      <c r="C106" s="293" t="s">
        <v>52</v>
      </c>
      <c r="D106" s="315"/>
      <c r="E106" s="315"/>
      <c r="F106" s="316" t="s">
        <v>633</v>
      </c>
      <c r="G106" s="293"/>
      <c r="H106" s="293" t="s">
        <v>673</v>
      </c>
      <c r="I106" s="293" t="s">
        <v>635</v>
      </c>
      <c r="J106" s="293">
        <v>20</v>
      </c>
      <c r="K106" s="307"/>
    </row>
    <row r="107" s="1" customFormat="1" ht="15" customHeight="1">
      <c r="B107" s="305"/>
      <c r="C107" s="293" t="s">
        <v>636</v>
      </c>
      <c r="D107" s="293"/>
      <c r="E107" s="293"/>
      <c r="F107" s="316" t="s">
        <v>633</v>
      </c>
      <c r="G107" s="293"/>
      <c r="H107" s="293" t="s">
        <v>673</v>
      </c>
      <c r="I107" s="293" t="s">
        <v>635</v>
      </c>
      <c r="J107" s="293">
        <v>120</v>
      </c>
      <c r="K107" s="307"/>
    </row>
    <row r="108" s="1" customFormat="1" ht="15" customHeight="1">
      <c r="B108" s="318"/>
      <c r="C108" s="293" t="s">
        <v>638</v>
      </c>
      <c r="D108" s="293"/>
      <c r="E108" s="293"/>
      <c r="F108" s="316" t="s">
        <v>639</v>
      </c>
      <c r="G108" s="293"/>
      <c r="H108" s="293" t="s">
        <v>673</v>
      </c>
      <c r="I108" s="293" t="s">
        <v>635</v>
      </c>
      <c r="J108" s="293">
        <v>50</v>
      </c>
      <c r="K108" s="307"/>
    </row>
    <row r="109" s="1" customFormat="1" ht="15" customHeight="1">
      <c r="B109" s="318"/>
      <c r="C109" s="293" t="s">
        <v>641</v>
      </c>
      <c r="D109" s="293"/>
      <c r="E109" s="293"/>
      <c r="F109" s="316" t="s">
        <v>633</v>
      </c>
      <c r="G109" s="293"/>
      <c r="H109" s="293" t="s">
        <v>673</v>
      </c>
      <c r="I109" s="293" t="s">
        <v>643</v>
      </c>
      <c r="J109" s="293"/>
      <c r="K109" s="307"/>
    </row>
    <row r="110" s="1" customFormat="1" ht="15" customHeight="1">
      <c r="B110" s="318"/>
      <c r="C110" s="293" t="s">
        <v>652</v>
      </c>
      <c r="D110" s="293"/>
      <c r="E110" s="293"/>
      <c r="F110" s="316" t="s">
        <v>639</v>
      </c>
      <c r="G110" s="293"/>
      <c r="H110" s="293" t="s">
        <v>673</v>
      </c>
      <c r="I110" s="293" t="s">
        <v>635</v>
      </c>
      <c r="J110" s="293">
        <v>50</v>
      </c>
      <c r="K110" s="307"/>
    </row>
    <row r="111" s="1" customFormat="1" ht="15" customHeight="1">
      <c r="B111" s="318"/>
      <c r="C111" s="293" t="s">
        <v>660</v>
      </c>
      <c r="D111" s="293"/>
      <c r="E111" s="293"/>
      <c r="F111" s="316" t="s">
        <v>639</v>
      </c>
      <c r="G111" s="293"/>
      <c r="H111" s="293" t="s">
        <v>673</v>
      </c>
      <c r="I111" s="293" t="s">
        <v>635</v>
      </c>
      <c r="J111" s="293">
        <v>50</v>
      </c>
      <c r="K111" s="307"/>
    </row>
    <row r="112" s="1" customFormat="1" ht="15" customHeight="1">
      <c r="B112" s="318"/>
      <c r="C112" s="293" t="s">
        <v>658</v>
      </c>
      <c r="D112" s="293"/>
      <c r="E112" s="293"/>
      <c r="F112" s="316" t="s">
        <v>639</v>
      </c>
      <c r="G112" s="293"/>
      <c r="H112" s="293" t="s">
        <v>673</v>
      </c>
      <c r="I112" s="293" t="s">
        <v>635</v>
      </c>
      <c r="J112" s="293">
        <v>50</v>
      </c>
      <c r="K112" s="307"/>
    </row>
    <row r="113" s="1" customFormat="1" ht="15" customHeight="1">
      <c r="B113" s="318"/>
      <c r="C113" s="293" t="s">
        <v>52</v>
      </c>
      <c r="D113" s="293"/>
      <c r="E113" s="293"/>
      <c r="F113" s="316" t="s">
        <v>633</v>
      </c>
      <c r="G113" s="293"/>
      <c r="H113" s="293" t="s">
        <v>674</v>
      </c>
      <c r="I113" s="293" t="s">
        <v>635</v>
      </c>
      <c r="J113" s="293">
        <v>20</v>
      </c>
      <c r="K113" s="307"/>
    </row>
    <row r="114" s="1" customFormat="1" ht="15" customHeight="1">
      <c r="B114" s="318"/>
      <c r="C114" s="293" t="s">
        <v>675</v>
      </c>
      <c r="D114" s="293"/>
      <c r="E114" s="293"/>
      <c r="F114" s="316" t="s">
        <v>633</v>
      </c>
      <c r="G114" s="293"/>
      <c r="H114" s="293" t="s">
        <v>676</v>
      </c>
      <c r="I114" s="293" t="s">
        <v>635</v>
      </c>
      <c r="J114" s="293">
        <v>120</v>
      </c>
      <c r="K114" s="307"/>
    </row>
    <row r="115" s="1" customFormat="1" ht="15" customHeight="1">
      <c r="B115" s="318"/>
      <c r="C115" s="293" t="s">
        <v>37</v>
      </c>
      <c r="D115" s="293"/>
      <c r="E115" s="293"/>
      <c r="F115" s="316" t="s">
        <v>633</v>
      </c>
      <c r="G115" s="293"/>
      <c r="H115" s="293" t="s">
        <v>677</v>
      </c>
      <c r="I115" s="293" t="s">
        <v>668</v>
      </c>
      <c r="J115" s="293"/>
      <c r="K115" s="307"/>
    </row>
    <row r="116" s="1" customFormat="1" ht="15" customHeight="1">
      <c r="B116" s="318"/>
      <c r="C116" s="293" t="s">
        <v>47</v>
      </c>
      <c r="D116" s="293"/>
      <c r="E116" s="293"/>
      <c r="F116" s="316" t="s">
        <v>633</v>
      </c>
      <c r="G116" s="293"/>
      <c r="H116" s="293" t="s">
        <v>678</v>
      </c>
      <c r="I116" s="293" t="s">
        <v>668</v>
      </c>
      <c r="J116" s="293"/>
      <c r="K116" s="307"/>
    </row>
    <row r="117" s="1" customFormat="1" ht="15" customHeight="1">
      <c r="B117" s="318"/>
      <c r="C117" s="293" t="s">
        <v>56</v>
      </c>
      <c r="D117" s="293"/>
      <c r="E117" s="293"/>
      <c r="F117" s="316" t="s">
        <v>633</v>
      </c>
      <c r="G117" s="293"/>
      <c r="H117" s="293" t="s">
        <v>679</v>
      </c>
      <c r="I117" s="293" t="s">
        <v>680</v>
      </c>
      <c r="J117" s="293"/>
      <c r="K117" s="307"/>
    </row>
    <row r="118" s="1" customFormat="1" ht="15" customHeight="1">
      <c r="B118" s="321"/>
      <c r="C118" s="327"/>
      <c r="D118" s="327"/>
      <c r="E118" s="327"/>
      <c r="F118" s="327"/>
      <c r="G118" s="327"/>
      <c r="H118" s="327"/>
      <c r="I118" s="327"/>
      <c r="J118" s="327"/>
      <c r="K118" s="323"/>
    </row>
    <row r="119" s="1" customFormat="1" ht="18.75" customHeight="1">
      <c r="B119" s="328"/>
      <c r="C119" s="329"/>
      <c r="D119" s="329"/>
      <c r="E119" s="329"/>
      <c r="F119" s="330"/>
      <c r="G119" s="329"/>
      <c r="H119" s="329"/>
      <c r="I119" s="329"/>
      <c r="J119" s="329"/>
      <c r="K119" s="328"/>
    </row>
    <row r="120" s="1" customFormat="1" ht="18.75" customHeight="1">
      <c r="B120" s="301"/>
      <c r="C120" s="301"/>
      <c r="D120" s="301"/>
      <c r="E120" s="301"/>
      <c r="F120" s="301"/>
      <c r="G120" s="301"/>
      <c r="H120" s="301"/>
      <c r="I120" s="301"/>
      <c r="J120" s="301"/>
      <c r="K120" s="301"/>
    </row>
    <row r="121" s="1" customFormat="1" ht="7.5" customHeight="1">
      <c r="B121" s="331"/>
      <c r="C121" s="332"/>
      <c r="D121" s="332"/>
      <c r="E121" s="332"/>
      <c r="F121" s="332"/>
      <c r="G121" s="332"/>
      <c r="H121" s="332"/>
      <c r="I121" s="332"/>
      <c r="J121" s="332"/>
      <c r="K121" s="333"/>
    </row>
    <row r="122" s="1" customFormat="1" ht="45" customHeight="1">
      <c r="B122" s="334"/>
      <c r="C122" s="284" t="s">
        <v>681</v>
      </c>
      <c r="D122" s="284"/>
      <c r="E122" s="284"/>
      <c r="F122" s="284"/>
      <c r="G122" s="284"/>
      <c r="H122" s="284"/>
      <c r="I122" s="284"/>
      <c r="J122" s="284"/>
      <c r="K122" s="335"/>
    </row>
    <row r="123" s="1" customFormat="1" ht="17.25" customHeight="1">
      <c r="B123" s="336"/>
      <c r="C123" s="308" t="s">
        <v>627</v>
      </c>
      <c r="D123" s="308"/>
      <c r="E123" s="308"/>
      <c r="F123" s="308" t="s">
        <v>628</v>
      </c>
      <c r="G123" s="309"/>
      <c r="H123" s="308" t="s">
        <v>53</v>
      </c>
      <c r="I123" s="308" t="s">
        <v>56</v>
      </c>
      <c r="J123" s="308" t="s">
        <v>629</v>
      </c>
      <c r="K123" s="337"/>
    </row>
    <row r="124" s="1" customFormat="1" ht="17.25" customHeight="1">
      <c r="B124" s="336"/>
      <c r="C124" s="310" t="s">
        <v>630</v>
      </c>
      <c r="D124" s="310"/>
      <c r="E124" s="310"/>
      <c r="F124" s="311" t="s">
        <v>631</v>
      </c>
      <c r="G124" s="312"/>
      <c r="H124" s="310"/>
      <c r="I124" s="310"/>
      <c r="J124" s="310" t="s">
        <v>632</v>
      </c>
      <c r="K124" s="337"/>
    </row>
    <row r="125" s="1" customFormat="1" ht="5.25" customHeight="1">
      <c r="B125" s="338"/>
      <c r="C125" s="313"/>
      <c r="D125" s="313"/>
      <c r="E125" s="313"/>
      <c r="F125" s="313"/>
      <c r="G125" s="339"/>
      <c r="H125" s="313"/>
      <c r="I125" s="313"/>
      <c r="J125" s="313"/>
      <c r="K125" s="340"/>
    </row>
    <row r="126" s="1" customFormat="1" ht="15" customHeight="1">
      <c r="B126" s="338"/>
      <c r="C126" s="293" t="s">
        <v>636</v>
      </c>
      <c r="D126" s="315"/>
      <c r="E126" s="315"/>
      <c r="F126" s="316" t="s">
        <v>633</v>
      </c>
      <c r="G126" s="293"/>
      <c r="H126" s="293" t="s">
        <v>673</v>
      </c>
      <c r="I126" s="293" t="s">
        <v>635</v>
      </c>
      <c r="J126" s="293">
        <v>120</v>
      </c>
      <c r="K126" s="341"/>
    </row>
    <row r="127" s="1" customFormat="1" ht="15" customHeight="1">
      <c r="B127" s="338"/>
      <c r="C127" s="293" t="s">
        <v>682</v>
      </c>
      <c r="D127" s="293"/>
      <c r="E127" s="293"/>
      <c r="F127" s="316" t="s">
        <v>633</v>
      </c>
      <c r="G127" s="293"/>
      <c r="H127" s="293" t="s">
        <v>683</v>
      </c>
      <c r="I127" s="293" t="s">
        <v>635</v>
      </c>
      <c r="J127" s="293" t="s">
        <v>684</v>
      </c>
      <c r="K127" s="341"/>
    </row>
    <row r="128" s="1" customFormat="1" ht="15" customHeight="1">
      <c r="B128" s="338"/>
      <c r="C128" s="293" t="s">
        <v>581</v>
      </c>
      <c r="D128" s="293"/>
      <c r="E128" s="293"/>
      <c r="F128" s="316" t="s">
        <v>633</v>
      </c>
      <c r="G128" s="293"/>
      <c r="H128" s="293" t="s">
        <v>685</v>
      </c>
      <c r="I128" s="293" t="s">
        <v>635</v>
      </c>
      <c r="J128" s="293" t="s">
        <v>684</v>
      </c>
      <c r="K128" s="341"/>
    </row>
    <row r="129" s="1" customFormat="1" ht="15" customHeight="1">
      <c r="B129" s="338"/>
      <c r="C129" s="293" t="s">
        <v>644</v>
      </c>
      <c r="D129" s="293"/>
      <c r="E129" s="293"/>
      <c r="F129" s="316" t="s">
        <v>639</v>
      </c>
      <c r="G129" s="293"/>
      <c r="H129" s="293" t="s">
        <v>645</v>
      </c>
      <c r="I129" s="293" t="s">
        <v>635</v>
      </c>
      <c r="J129" s="293">
        <v>15</v>
      </c>
      <c r="K129" s="341"/>
    </row>
    <row r="130" s="1" customFormat="1" ht="15" customHeight="1">
      <c r="B130" s="338"/>
      <c r="C130" s="319" t="s">
        <v>646</v>
      </c>
      <c r="D130" s="319"/>
      <c r="E130" s="319"/>
      <c r="F130" s="320" t="s">
        <v>639</v>
      </c>
      <c r="G130" s="319"/>
      <c r="H130" s="319" t="s">
        <v>647</v>
      </c>
      <c r="I130" s="319" t="s">
        <v>635</v>
      </c>
      <c r="J130" s="319">
        <v>15</v>
      </c>
      <c r="K130" s="341"/>
    </row>
    <row r="131" s="1" customFormat="1" ht="15" customHeight="1">
      <c r="B131" s="338"/>
      <c r="C131" s="319" t="s">
        <v>648</v>
      </c>
      <c r="D131" s="319"/>
      <c r="E131" s="319"/>
      <c r="F131" s="320" t="s">
        <v>639</v>
      </c>
      <c r="G131" s="319"/>
      <c r="H131" s="319" t="s">
        <v>649</v>
      </c>
      <c r="I131" s="319" t="s">
        <v>635</v>
      </c>
      <c r="J131" s="319">
        <v>20</v>
      </c>
      <c r="K131" s="341"/>
    </row>
    <row r="132" s="1" customFormat="1" ht="15" customHeight="1">
      <c r="B132" s="338"/>
      <c r="C132" s="319" t="s">
        <v>650</v>
      </c>
      <c r="D132" s="319"/>
      <c r="E132" s="319"/>
      <c r="F132" s="320" t="s">
        <v>639</v>
      </c>
      <c r="G132" s="319"/>
      <c r="H132" s="319" t="s">
        <v>651</v>
      </c>
      <c r="I132" s="319" t="s">
        <v>635</v>
      </c>
      <c r="J132" s="319">
        <v>20</v>
      </c>
      <c r="K132" s="341"/>
    </row>
    <row r="133" s="1" customFormat="1" ht="15" customHeight="1">
      <c r="B133" s="338"/>
      <c r="C133" s="293" t="s">
        <v>638</v>
      </c>
      <c r="D133" s="293"/>
      <c r="E133" s="293"/>
      <c r="F133" s="316" t="s">
        <v>639</v>
      </c>
      <c r="G133" s="293"/>
      <c r="H133" s="293" t="s">
        <v>673</v>
      </c>
      <c r="I133" s="293" t="s">
        <v>635</v>
      </c>
      <c r="J133" s="293">
        <v>50</v>
      </c>
      <c r="K133" s="341"/>
    </row>
    <row r="134" s="1" customFormat="1" ht="15" customHeight="1">
      <c r="B134" s="338"/>
      <c r="C134" s="293" t="s">
        <v>652</v>
      </c>
      <c r="D134" s="293"/>
      <c r="E134" s="293"/>
      <c r="F134" s="316" t="s">
        <v>639</v>
      </c>
      <c r="G134" s="293"/>
      <c r="H134" s="293" t="s">
        <v>673</v>
      </c>
      <c r="I134" s="293" t="s">
        <v>635</v>
      </c>
      <c r="J134" s="293">
        <v>50</v>
      </c>
      <c r="K134" s="341"/>
    </row>
    <row r="135" s="1" customFormat="1" ht="15" customHeight="1">
      <c r="B135" s="338"/>
      <c r="C135" s="293" t="s">
        <v>658</v>
      </c>
      <c r="D135" s="293"/>
      <c r="E135" s="293"/>
      <c r="F135" s="316" t="s">
        <v>639</v>
      </c>
      <c r="G135" s="293"/>
      <c r="H135" s="293" t="s">
        <v>673</v>
      </c>
      <c r="I135" s="293" t="s">
        <v>635</v>
      </c>
      <c r="J135" s="293">
        <v>50</v>
      </c>
      <c r="K135" s="341"/>
    </row>
    <row r="136" s="1" customFormat="1" ht="15" customHeight="1">
      <c r="B136" s="338"/>
      <c r="C136" s="293" t="s">
        <v>660</v>
      </c>
      <c r="D136" s="293"/>
      <c r="E136" s="293"/>
      <c r="F136" s="316" t="s">
        <v>639</v>
      </c>
      <c r="G136" s="293"/>
      <c r="H136" s="293" t="s">
        <v>673</v>
      </c>
      <c r="I136" s="293" t="s">
        <v>635</v>
      </c>
      <c r="J136" s="293">
        <v>50</v>
      </c>
      <c r="K136" s="341"/>
    </row>
    <row r="137" s="1" customFormat="1" ht="15" customHeight="1">
      <c r="B137" s="338"/>
      <c r="C137" s="293" t="s">
        <v>661</v>
      </c>
      <c r="D137" s="293"/>
      <c r="E137" s="293"/>
      <c r="F137" s="316" t="s">
        <v>639</v>
      </c>
      <c r="G137" s="293"/>
      <c r="H137" s="293" t="s">
        <v>686</v>
      </c>
      <c r="I137" s="293" t="s">
        <v>635</v>
      </c>
      <c r="J137" s="293">
        <v>255</v>
      </c>
      <c r="K137" s="341"/>
    </row>
    <row r="138" s="1" customFormat="1" ht="15" customHeight="1">
      <c r="B138" s="338"/>
      <c r="C138" s="293" t="s">
        <v>663</v>
      </c>
      <c r="D138" s="293"/>
      <c r="E138" s="293"/>
      <c r="F138" s="316" t="s">
        <v>633</v>
      </c>
      <c r="G138" s="293"/>
      <c r="H138" s="293" t="s">
        <v>687</v>
      </c>
      <c r="I138" s="293" t="s">
        <v>665</v>
      </c>
      <c r="J138" s="293"/>
      <c r="K138" s="341"/>
    </row>
    <row r="139" s="1" customFormat="1" ht="15" customHeight="1">
      <c r="B139" s="338"/>
      <c r="C139" s="293" t="s">
        <v>666</v>
      </c>
      <c r="D139" s="293"/>
      <c r="E139" s="293"/>
      <c r="F139" s="316" t="s">
        <v>633</v>
      </c>
      <c r="G139" s="293"/>
      <c r="H139" s="293" t="s">
        <v>688</v>
      </c>
      <c r="I139" s="293" t="s">
        <v>668</v>
      </c>
      <c r="J139" s="293"/>
      <c r="K139" s="341"/>
    </row>
    <row r="140" s="1" customFormat="1" ht="15" customHeight="1">
      <c r="B140" s="338"/>
      <c r="C140" s="293" t="s">
        <v>669</v>
      </c>
      <c r="D140" s="293"/>
      <c r="E140" s="293"/>
      <c r="F140" s="316" t="s">
        <v>633</v>
      </c>
      <c r="G140" s="293"/>
      <c r="H140" s="293" t="s">
        <v>669</v>
      </c>
      <c r="I140" s="293" t="s">
        <v>668</v>
      </c>
      <c r="J140" s="293"/>
      <c r="K140" s="341"/>
    </row>
    <row r="141" s="1" customFormat="1" ht="15" customHeight="1">
      <c r="B141" s="338"/>
      <c r="C141" s="293" t="s">
        <v>37</v>
      </c>
      <c r="D141" s="293"/>
      <c r="E141" s="293"/>
      <c r="F141" s="316" t="s">
        <v>633</v>
      </c>
      <c r="G141" s="293"/>
      <c r="H141" s="293" t="s">
        <v>689</v>
      </c>
      <c r="I141" s="293" t="s">
        <v>668</v>
      </c>
      <c r="J141" s="293"/>
      <c r="K141" s="341"/>
    </row>
    <row r="142" s="1" customFormat="1" ht="15" customHeight="1">
      <c r="B142" s="338"/>
      <c r="C142" s="293" t="s">
        <v>690</v>
      </c>
      <c r="D142" s="293"/>
      <c r="E142" s="293"/>
      <c r="F142" s="316" t="s">
        <v>633</v>
      </c>
      <c r="G142" s="293"/>
      <c r="H142" s="293" t="s">
        <v>691</v>
      </c>
      <c r="I142" s="293" t="s">
        <v>668</v>
      </c>
      <c r="J142" s="293"/>
      <c r="K142" s="341"/>
    </row>
    <row r="143" s="1" customFormat="1" ht="15" customHeight="1">
      <c r="B143" s="342"/>
      <c r="C143" s="343"/>
      <c r="D143" s="343"/>
      <c r="E143" s="343"/>
      <c r="F143" s="343"/>
      <c r="G143" s="343"/>
      <c r="H143" s="343"/>
      <c r="I143" s="343"/>
      <c r="J143" s="343"/>
      <c r="K143" s="344"/>
    </row>
    <row r="144" s="1" customFormat="1" ht="18.75" customHeight="1">
      <c r="B144" s="329"/>
      <c r="C144" s="329"/>
      <c r="D144" s="329"/>
      <c r="E144" s="329"/>
      <c r="F144" s="330"/>
      <c r="G144" s="329"/>
      <c r="H144" s="329"/>
      <c r="I144" s="329"/>
      <c r="J144" s="329"/>
      <c r="K144" s="329"/>
    </row>
    <row r="145" s="1" customFormat="1" ht="18.75" customHeight="1">
      <c r="B145" s="301"/>
      <c r="C145" s="301"/>
      <c r="D145" s="301"/>
      <c r="E145" s="301"/>
      <c r="F145" s="301"/>
      <c r="G145" s="301"/>
      <c r="H145" s="301"/>
      <c r="I145" s="301"/>
      <c r="J145" s="301"/>
      <c r="K145" s="301"/>
    </row>
    <row r="146" s="1" customFormat="1" ht="7.5" customHeight="1">
      <c r="B146" s="302"/>
      <c r="C146" s="303"/>
      <c r="D146" s="303"/>
      <c r="E146" s="303"/>
      <c r="F146" s="303"/>
      <c r="G146" s="303"/>
      <c r="H146" s="303"/>
      <c r="I146" s="303"/>
      <c r="J146" s="303"/>
      <c r="K146" s="304"/>
    </row>
    <row r="147" s="1" customFormat="1" ht="45" customHeight="1">
      <c r="B147" s="305"/>
      <c r="C147" s="306" t="s">
        <v>692</v>
      </c>
      <c r="D147" s="306"/>
      <c r="E147" s="306"/>
      <c r="F147" s="306"/>
      <c r="G147" s="306"/>
      <c r="H147" s="306"/>
      <c r="I147" s="306"/>
      <c r="J147" s="306"/>
      <c r="K147" s="307"/>
    </row>
    <row r="148" s="1" customFormat="1" ht="17.25" customHeight="1">
      <c r="B148" s="305"/>
      <c r="C148" s="308" t="s">
        <v>627</v>
      </c>
      <c r="D148" s="308"/>
      <c r="E148" s="308"/>
      <c r="F148" s="308" t="s">
        <v>628</v>
      </c>
      <c r="G148" s="309"/>
      <c r="H148" s="308" t="s">
        <v>53</v>
      </c>
      <c r="I148" s="308" t="s">
        <v>56</v>
      </c>
      <c r="J148" s="308" t="s">
        <v>629</v>
      </c>
      <c r="K148" s="307"/>
    </row>
    <row r="149" s="1" customFormat="1" ht="17.25" customHeight="1">
      <c r="B149" s="305"/>
      <c r="C149" s="310" t="s">
        <v>630</v>
      </c>
      <c r="D149" s="310"/>
      <c r="E149" s="310"/>
      <c r="F149" s="311" t="s">
        <v>631</v>
      </c>
      <c r="G149" s="312"/>
      <c r="H149" s="310"/>
      <c r="I149" s="310"/>
      <c r="J149" s="310" t="s">
        <v>632</v>
      </c>
      <c r="K149" s="307"/>
    </row>
    <row r="150" s="1" customFormat="1" ht="5.25" customHeight="1">
      <c r="B150" s="318"/>
      <c r="C150" s="313"/>
      <c r="D150" s="313"/>
      <c r="E150" s="313"/>
      <c r="F150" s="313"/>
      <c r="G150" s="314"/>
      <c r="H150" s="313"/>
      <c r="I150" s="313"/>
      <c r="J150" s="313"/>
      <c r="K150" s="341"/>
    </row>
    <row r="151" s="1" customFormat="1" ht="15" customHeight="1">
      <c r="B151" s="318"/>
      <c r="C151" s="345" t="s">
        <v>636</v>
      </c>
      <c r="D151" s="293"/>
      <c r="E151" s="293"/>
      <c r="F151" s="346" t="s">
        <v>633</v>
      </c>
      <c r="G151" s="293"/>
      <c r="H151" s="345" t="s">
        <v>673</v>
      </c>
      <c r="I151" s="345" t="s">
        <v>635</v>
      </c>
      <c r="J151" s="345">
        <v>120</v>
      </c>
      <c r="K151" s="341"/>
    </row>
    <row r="152" s="1" customFormat="1" ht="15" customHeight="1">
      <c r="B152" s="318"/>
      <c r="C152" s="345" t="s">
        <v>682</v>
      </c>
      <c r="D152" s="293"/>
      <c r="E152" s="293"/>
      <c r="F152" s="346" t="s">
        <v>633</v>
      </c>
      <c r="G152" s="293"/>
      <c r="H152" s="345" t="s">
        <v>693</v>
      </c>
      <c r="I152" s="345" t="s">
        <v>635</v>
      </c>
      <c r="J152" s="345" t="s">
        <v>684</v>
      </c>
      <c r="K152" s="341"/>
    </row>
    <row r="153" s="1" customFormat="1" ht="15" customHeight="1">
      <c r="B153" s="318"/>
      <c r="C153" s="345" t="s">
        <v>581</v>
      </c>
      <c r="D153" s="293"/>
      <c r="E153" s="293"/>
      <c r="F153" s="346" t="s">
        <v>633</v>
      </c>
      <c r="G153" s="293"/>
      <c r="H153" s="345" t="s">
        <v>694</v>
      </c>
      <c r="I153" s="345" t="s">
        <v>635</v>
      </c>
      <c r="J153" s="345" t="s">
        <v>684</v>
      </c>
      <c r="K153" s="341"/>
    </row>
    <row r="154" s="1" customFormat="1" ht="15" customHeight="1">
      <c r="B154" s="318"/>
      <c r="C154" s="345" t="s">
        <v>638</v>
      </c>
      <c r="D154" s="293"/>
      <c r="E154" s="293"/>
      <c r="F154" s="346" t="s">
        <v>639</v>
      </c>
      <c r="G154" s="293"/>
      <c r="H154" s="345" t="s">
        <v>673</v>
      </c>
      <c r="I154" s="345" t="s">
        <v>635</v>
      </c>
      <c r="J154" s="345">
        <v>50</v>
      </c>
      <c r="K154" s="341"/>
    </row>
    <row r="155" s="1" customFormat="1" ht="15" customHeight="1">
      <c r="B155" s="318"/>
      <c r="C155" s="345" t="s">
        <v>641</v>
      </c>
      <c r="D155" s="293"/>
      <c r="E155" s="293"/>
      <c r="F155" s="346" t="s">
        <v>633</v>
      </c>
      <c r="G155" s="293"/>
      <c r="H155" s="345" t="s">
        <v>673</v>
      </c>
      <c r="I155" s="345" t="s">
        <v>643</v>
      </c>
      <c r="J155" s="345"/>
      <c r="K155" s="341"/>
    </row>
    <row r="156" s="1" customFormat="1" ht="15" customHeight="1">
      <c r="B156" s="318"/>
      <c r="C156" s="345" t="s">
        <v>652</v>
      </c>
      <c r="D156" s="293"/>
      <c r="E156" s="293"/>
      <c r="F156" s="346" t="s">
        <v>639</v>
      </c>
      <c r="G156" s="293"/>
      <c r="H156" s="345" t="s">
        <v>673</v>
      </c>
      <c r="I156" s="345" t="s">
        <v>635</v>
      </c>
      <c r="J156" s="345">
        <v>50</v>
      </c>
      <c r="K156" s="341"/>
    </row>
    <row r="157" s="1" customFormat="1" ht="15" customHeight="1">
      <c r="B157" s="318"/>
      <c r="C157" s="345" t="s">
        <v>660</v>
      </c>
      <c r="D157" s="293"/>
      <c r="E157" s="293"/>
      <c r="F157" s="346" t="s">
        <v>639</v>
      </c>
      <c r="G157" s="293"/>
      <c r="H157" s="345" t="s">
        <v>673</v>
      </c>
      <c r="I157" s="345" t="s">
        <v>635</v>
      </c>
      <c r="J157" s="345">
        <v>50</v>
      </c>
      <c r="K157" s="341"/>
    </row>
    <row r="158" s="1" customFormat="1" ht="15" customHeight="1">
      <c r="B158" s="318"/>
      <c r="C158" s="345" t="s">
        <v>658</v>
      </c>
      <c r="D158" s="293"/>
      <c r="E158" s="293"/>
      <c r="F158" s="346" t="s">
        <v>639</v>
      </c>
      <c r="G158" s="293"/>
      <c r="H158" s="345" t="s">
        <v>673</v>
      </c>
      <c r="I158" s="345" t="s">
        <v>635</v>
      </c>
      <c r="J158" s="345">
        <v>50</v>
      </c>
      <c r="K158" s="341"/>
    </row>
    <row r="159" s="1" customFormat="1" ht="15" customHeight="1">
      <c r="B159" s="318"/>
      <c r="C159" s="345" t="s">
        <v>92</v>
      </c>
      <c r="D159" s="293"/>
      <c r="E159" s="293"/>
      <c r="F159" s="346" t="s">
        <v>633</v>
      </c>
      <c r="G159" s="293"/>
      <c r="H159" s="345" t="s">
        <v>695</v>
      </c>
      <c r="I159" s="345" t="s">
        <v>635</v>
      </c>
      <c r="J159" s="345" t="s">
        <v>696</v>
      </c>
      <c r="K159" s="341"/>
    </row>
    <row r="160" s="1" customFormat="1" ht="15" customHeight="1">
      <c r="B160" s="318"/>
      <c r="C160" s="345" t="s">
        <v>697</v>
      </c>
      <c r="D160" s="293"/>
      <c r="E160" s="293"/>
      <c r="F160" s="346" t="s">
        <v>633</v>
      </c>
      <c r="G160" s="293"/>
      <c r="H160" s="345" t="s">
        <v>698</v>
      </c>
      <c r="I160" s="345" t="s">
        <v>668</v>
      </c>
      <c r="J160" s="345"/>
      <c r="K160" s="341"/>
    </row>
    <row r="161" s="1" customFormat="1" ht="15" customHeight="1">
      <c r="B161" s="347"/>
      <c r="C161" s="327"/>
      <c r="D161" s="327"/>
      <c r="E161" s="327"/>
      <c r="F161" s="327"/>
      <c r="G161" s="327"/>
      <c r="H161" s="327"/>
      <c r="I161" s="327"/>
      <c r="J161" s="327"/>
      <c r="K161" s="348"/>
    </row>
    <row r="162" s="1" customFormat="1" ht="18.75" customHeight="1">
      <c r="B162" s="329"/>
      <c r="C162" s="339"/>
      <c r="D162" s="339"/>
      <c r="E162" s="339"/>
      <c r="F162" s="349"/>
      <c r="G162" s="339"/>
      <c r="H162" s="339"/>
      <c r="I162" s="339"/>
      <c r="J162" s="339"/>
      <c r="K162" s="329"/>
    </row>
    <row r="163" s="1" customFormat="1" ht="18.75" customHeight="1">
      <c r="B163" s="301"/>
      <c r="C163" s="301"/>
      <c r="D163" s="301"/>
      <c r="E163" s="301"/>
      <c r="F163" s="301"/>
      <c r="G163" s="301"/>
      <c r="H163" s="301"/>
      <c r="I163" s="301"/>
      <c r="J163" s="301"/>
      <c r="K163" s="301"/>
    </row>
    <row r="164" s="1" customFormat="1" ht="7.5" customHeight="1">
      <c r="B164" s="280"/>
      <c r="C164" s="281"/>
      <c r="D164" s="281"/>
      <c r="E164" s="281"/>
      <c r="F164" s="281"/>
      <c r="G164" s="281"/>
      <c r="H164" s="281"/>
      <c r="I164" s="281"/>
      <c r="J164" s="281"/>
      <c r="K164" s="282"/>
    </row>
    <row r="165" s="1" customFormat="1" ht="45" customHeight="1">
      <c r="B165" s="283"/>
      <c r="C165" s="284" t="s">
        <v>699</v>
      </c>
      <c r="D165" s="284"/>
      <c r="E165" s="284"/>
      <c r="F165" s="284"/>
      <c r="G165" s="284"/>
      <c r="H165" s="284"/>
      <c r="I165" s="284"/>
      <c r="J165" s="284"/>
      <c r="K165" s="285"/>
    </row>
    <row r="166" s="1" customFormat="1" ht="17.25" customHeight="1">
      <c r="B166" s="283"/>
      <c r="C166" s="308" t="s">
        <v>627</v>
      </c>
      <c r="D166" s="308"/>
      <c r="E166" s="308"/>
      <c r="F166" s="308" t="s">
        <v>628</v>
      </c>
      <c r="G166" s="350"/>
      <c r="H166" s="351" t="s">
        <v>53</v>
      </c>
      <c r="I166" s="351" t="s">
        <v>56</v>
      </c>
      <c r="J166" s="308" t="s">
        <v>629</v>
      </c>
      <c r="K166" s="285"/>
    </row>
    <row r="167" s="1" customFormat="1" ht="17.25" customHeight="1">
      <c r="B167" s="286"/>
      <c r="C167" s="310" t="s">
        <v>630</v>
      </c>
      <c r="D167" s="310"/>
      <c r="E167" s="310"/>
      <c r="F167" s="311" t="s">
        <v>631</v>
      </c>
      <c r="G167" s="352"/>
      <c r="H167" s="353"/>
      <c r="I167" s="353"/>
      <c r="J167" s="310" t="s">
        <v>632</v>
      </c>
      <c r="K167" s="288"/>
    </row>
    <row r="168" s="1" customFormat="1" ht="5.25" customHeight="1">
      <c r="B168" s="318"/>
      <c r="C168" s="313"/>
      <c r="D168" s="313"/>
      <c r="E168" s="313"/>
      <c r="F168" s="313"/>
      <c r="G168" s="314"/>
      <c r="H168" s="313"/>
      <c r="I168" s="313"/>
      <c r="J168" s="313"/>
      <c r="K168" s="341"/>
    </row>
    <row r="169" s="1" customFormat="1" ht="15" customHeight="1">
      <c r="B169" s="318"/>
      <c r="C169" s="293" t="s">
        <v>636</v>
      </c>
      <c r="D169" s="293"/>
      <c r="E169" s="293"/>
      <c r="F169" s="316" t="s">
        <v>633</v>
      </c>
      <c r="G169" s="293"/>
      <c r="H169" s="293" t="s">
        <v>673</v>
      </c>
      <c r="I169" s="293" t="s">
        <v>635</v>
      </c>
      <c r="J169" s="293">
        <v>120</v>
      </c>
      <c r="K169" s="341"/>
    </row>
    <row r="170" s="1" customFormat="1" ht="15" customHeight="1">
      <c r="B170" s="318"/>
      <c r="C170" s="293" t="s">
        <v>682</v>
      </c>
      <c r="D170" s="293"/>
      <c r="E170" s="293"/>
      <c r="F170" s="316" t="s">
        <v>633</v>
      </c>
      <c r="G170" s="293"/>
      <c r="H170" s="293" t="s">
        <v>683</v>
      </c>
      <c r="I170" s="293" t="s">
        <v>635</v>
      </c>
      <c r="J170" s="293" t="s">
        <v>684</v>
      </c>
      <c r="K170" s="341"/>
    </row>
    <row r="171" s="1" customFormat="1" ht="15" customHeight="1">
      <c r="B171" s="318"/>
      <c r="C171" s="293" t="s">
        <v>581</v>
      </c>
      <c r="D171" s="293"/>
      <c r="E171" s="293"/>
      <c r="F171" s="316" t="s">
        <v>633</v>
      </c>
      <c r="G171" s="293"/>
      <c r="H171" s="293" t="s">
        <v>700</v>
      </c>
      <c r="I171" s="293" t="s">
        <v>635</v>
      </c>
      <c r="J171" s="293" t="s">
        <v>684</v>
      </c>
      <c r="K171" s="341"/>
    </row>
    <row r="172" s="1" customFormat="1" ht="15" customHeight="1">
      <c r="B172" s="318"/>
      <c r="C172" s="293" t="s">
        <v>638</v>
      </c>
      <c r="D172" s="293"/>
      <c r="E172" s="293"/>
      <c r="F172" s="316" t="s">
        <v>639</v>
      </c>
      <c r="G172" s="293"/>
      <c r="H172" s="293" t="s">
        <v>700</v>
      </c>
      <c r="I172" s="293" t="s">
        <v>635</v>
      </c>
      <c r="J172" s="293">
        <v>50</v>
      </c>
      <c r="K172" s="341"/>
    </row>
    <row r="173" s="1" customFormat="1" ht="15" customHeight="1">
      <c r="B173" s="318"/>
      <c r="C173" s="293" t="s">
        <v>641</v>
      </c>
      <c r="D173" s="293"/>
      <c r="E173" s="293"/>
      <c r="F173" s="316" t="s">
        <v>633</v>
      </c>
      <c r="G173" s="293"/>
      <c r="H173" s="293" t="s">
        <v>700</v>
      </c>
      <c r="I173" s="293" t="s">
        <v>643</v>
      </c>
      <c r="J173" s="293"/>
      <c r="K173" s="341"/>
    </row>
    <row r="174" s="1" customFormat="1" ht="15" customHeight="1">
      <c r="B174" s="318"/>
      <c r="C174" s="293" t="s">
        <v>652</v>
      </c>
      <c r="D174" s="293"/>
      <c r="E174" s="293"/>
      <c r="F174" s="316" t="s">
        <v>639</v>
      </c>
      <c r="G174" s="293"/>
      <c r="H174" s="293" t="s">
        <v>700</v>
      </c>
      <c r="I174" s="293" t="s">
        <v>635</v>
      </c>
      <c r="J174" s="293">
        <v>50</v>
      </c>
      <c r="K174" s="341"/>
    </row>
    <row r="175" s="1" customFormat="1" ht="15" customHeight="1">
      <c r="B175" s="318"/>
      <c r="C175" s="293" t="s">
        <v>660</v>
      </c>
      <c r="D175" s="293"/>
      <c r="E175" s="293"/>
      <c r="F175" s="316" t="s">
        <v>639</v>
      </c>
      <c r="G175" s="293"/>
      <c r="H175" s="293" t="s">
        <v>700</v>
      </c>
      <c r="I175" s="293" t="s">
        <v>635</v>
      </c>
      <c r="J175" s="293">
        <v>50</v>
      </c>
      <c r="K175" s="341"/>
    </row>
    <row r="176" s="1" customFormat="1" ht="15" customHeight="1">
      <c r="B176" s="318"/>
      <c r="C176" s="293" t="s">
        <v>658</v>
      </c>
      <c r="D176" s="293"/>
      <c r="E176" s="293"/>
      <c r="F176" s="316" t="s">
        <v>639</v>
      </c>
      <c r="G176" s="293"/>
      <c r="H176" s="293" t="s">
        <v>700</v>
      </c>
      <c r="I176" s="293" t="s">
        <v>635</v>
      </c>
      <c r="J176" s="293">
        <v>50</v>
      </c>
      <c r="K176" s="341"/>
    </row>
    <row r="177" s="1" customFormat="1" ht="15" customHeight="1">
      <c r="B177" s="318"/>
      <c r="C177" s="293" t="s">
        <v>115</v>
      </c>
      <c r="D177" s="293"/>
      <c r="E177" s="293"/>
      <c r="F177" s="316" t="s">
        <v>633</v>
      </c>
      <c r="G177" s="293"/>
      <c r="H177" s="293" t="s">
        <v>701</v>
      </c>
      <c r="I177" s="293" t="s">
        <v>702</v>
      </c>
      <c r="J177" s="293"/>
      <c r="K177" s="341"/>
    </row>
    <row r="178" s="1" customFormat="1" ht="15" customHeight="1">
      <c r="B178" s="318"/>
      <c r="C178" s="293" t="s">
        <v>56</v>
      </c>
      <c r="D178" s="293"/>
      <c r="E178" s="293"/>
      <c r="F178" s="316" t="s">
        <v>633</v>
      </c>
      <c r="G178" s="293"/>
      <c r="H178" s="293" t="s">
        <v>703</v>
      </c>
      <c r="I178" s="293" t="s">
        <v>704</v>
      </c>
      <c r="J178" s="293">
        <v>1</v>
      </c>
      <c r="K178" s="341"/>
    </row>
    <row r="179" s="1" customFormat="1" ht="15" customHeight="1">
      <c r="B179" s="318"/>
      <c r="C179" s="293" t="s">
        <v>52</v>
      </c>
      <c r="D179" s="293"/>
      <c r="E179" s="293"/>
      <c r="F179" s="316" t="s">
        <v>633</v>
      </c>
      <c r="G179" s="293"/>
      <c r="H179" s="293" t="s">
        <v>705</v>
      </c>
      <c r="I179" s="293" t="s">
        <v>635</v>
      </c>
      <c r="J179" s="293">
        <v>20</v>
      </c>
      <c r="K179" s="341"/>
    </row>
    <row r="180" s="1" customFormat="1" ht="15" customHeight="1">
      <c r="B180" s="318"/>
      <c r="C180" s="293" t="s">
        <v>53</v>
      </c>
      <c r="D180" s="293"/>
      <c r="E180" s="293"/>
      <c r="F180" s="316" t="s">
        <v>633</v>
      </c>
      <c r="G180" s="293"/>
      <c r="H180" s="293" t="s">
        <v>706</v>
      </c>
      <c r="I180" s="293" t="s">
        <v>635</v>
      </c>
      <c r="J180" s="293">
        <v>255</v>
      </c>
      <c r="K180" s="341"/>
    </row>
    <row r="181" s="1" customFormat="1" ht="15" customHeight="1">
      <c r="B181" s="318"/>
      <c r="C181" s="293" t="s">
        <v>116</v>
      </c>
      <c r="D181" s="293"/>
      <c r="E181" s="293"/>
      <c r="F181" s="316" t="s">
        <v>633</v>
      </c>
      <c r="G181" s="293"/>
      <c r="H181" s="293" t="s">
        <v>597</v>
      </c>
      <c r="I181" s="293" t="s">
        <v>635</v>
      </c>
      <c r="J181" s="293">
        <v>10</v>
      </c>
      <c r="K181" s="341"/>
    </row>
    <row r="182" s="1" customFormat="1" ht="15" customHeight="1">
      <c r="B182" s="318"/>
      <c r="C182" s="293" t="s">
        <v>117</v>
      </c>
      <c r="D182" s="293"/>
      <c r="E182" s="293"/>
      <c r="F182" s="316" t="s">
        <v>633</v>
      </c>
      <c r="G182" s="293"/>
      <c r="H182" s="293" t="s">
        <v>707</v>
      </c>
      <c r="I182" s="293" t="s">
        <v>668</v>
      </c>
      <c r="J182" s="293"/>
      <c r="K182" s="341"/>
    </row>
    <row r="183" s="1" customFormat="1" ht="15" customHeight="1">
      <c r="B183" s="318"/>
      <c r="C183" s="293" t="s">
        <v>708</v>
      </c>
      <c r="D183" s="293"/>
      <c r="E183" s="293"/>
      <c r="F183" s="316" t="s">
        <v>633</v>
      </c>
      <c r="G183" s="293"/>
      <c r="H183" s="293" t="s">
        <v>709</v>
      </c>
      <c r="I183" s="293" t="s">
        <v>668</v>
      </c>
      <c r="J183" s="293"/>
      <c r="K183" s="341"/>
    </row>
    <row r="184" s="1" customFormat="1" ht="15" customHeight="1">
      <c r="B184" s="318"/>
      <c r="C184" s="293" t="s">
        <v>697</v>
      </c>
      <c r="D184" s="293"/>
      <c r="E184" s="293"/>
      <c r="F184" s="316" t="s">
        <v>633</v>
      </c>
      <c r="G184" s="293"/>
      <c r="H184" s="293" t="s">
        <v>710</v>
      </c>
      <c r="I184" s="293" t="s">
        <v>668</v>
      </c>
      <c r="J184" s="293"/>
      <c r="K184" s="341"/>
    </row>
    <row r="185" s="1" customFormat="1" ht="15" customHeight="1">
      <c r="B185" s="318"/>
      <c r="C185" s="293" t="s">
        <v>119</v>
      </c>
      <c r="D185" s="293"/>
      <c r="E185" s="293"/>
      <c r="F185" s="316" t="s">
        <v>639</v>
      </c>
      <c r="G185" s="293"/>
      <c r="H185" s="293" t="s">
        <v>711</v>
      </c>
      <c r="I185" s="293" t="s">
        <v>635</v>
      </c>
      <c r="J185" s="293">
        <v>50</v>
      </c>
      <c r="K185" s="341"/>
    </row>
    <row r="186" s="1" customFormat="1" ht="15" customHeight="1">
      <c r="B186" s="318"/>
      <c r="C186" s="293" t="s">
        <v>712</v>
      </c>
      <c r="D186" s="293"/>
      <c r="E186" s="293"/>
      <c r="F186" s="316" t="s">
        <v>639</v>
      </c>
      <c r="G186" s="293"/>
      <c r="H186" s="293" t="s">
        <v>713</v>
      </c>
      <c r="I186" s="293" t="s">
        <v>714</v>
      </c>
      <c r="J186" s="293"/>
      <c r="K186" s="341"/>
    </row>
    <row r="187" s="1" customFormat="1" ht="15" customHeight="1">
      <c r="B187" s="318"/>
      <c r="C187" s="293" t="s">
        <v>715</v>
      </c>
      <c r="D187" s="293"/>
      <c r="E187" s="293"/>
      <c r="F187" s="316" t="s">
        <v>639</v>
      </c>
      <c r="G187" s="293"/>
      <c r="H187" s="293" t="s">
        <v>716</v>
      </c>
      <c r="I187" s="293" t="s">
        <v>714</v>
      </c>
      <c r="J187" s="293"/>
      <c r="K187" s="341"/>
    </row>
    <row r="188" s="1" customFormat="1" ht="15" customHeight="1">
      <c r="B188" s="318"/>
      <c r="C188" s="293" t="s">
        <v>717</v>
      </c>
      <c r="D188" s="293"/>
      <c r="E188" s="293"/>
      <c r="F188" s="316" t="s">
        <v>639</v>
      </c>
      <c r="G188" s="293"/>
      <c r="H188" s="293" t="s">
        <v>718</v>
      </c>
      <c r="I188" s="293" t="s">
        <v>714</v>
      </c>
      <c r="J188" s="293"/>
      <c r="K188" s="341"/>
    </row>
    <row r="189" s="1" customFormat="1" ht="15" customHeight="1">
      <c r="B189" s="318"/>
      <c r="C189" s="354" t="s">
        <v>719</v>
      </c>
      <c r="D189" s="293"/>
      <c r="E189" s="293"/>
      <c r="F189" s="316" t="s">
        <v>639</v>
      </c>
      <c r="G189" s="293"/>
      <c r="H189" s="293" t="s">
        <v>720</v>
      </c>
      <c r="I189" s="293" t="s">
        <v>721</v>
      </c>
      <c r="J189" s="355" t="s">
        <v>722</v>
      </c>
      <c r="K189" s="341"/>
    </row>
    <row r="190" s="17" customFormat="1" ht="15" customHeight="1">
      <c r="B190" s="356"/>
      <c r="C190" s="357" t="s">
        <v>723</v>
      </c>
      <c r="D190" s="358"/>
      <c r="E190" s="358"/>
      <c r="F190" s="359" t="s">
        <v>639</v>
      </c>
      <c r="G190" s="358"/>
      <c r="H190" s="358" t="s">
        <v>724</v>
      </c>
      <c r="I190" s="358" t="s">
        <v>721</v>
      </c>
      <c r="J190" s="360" t="s">
        <v>722</v>
      </c>
      <c r="K190" s="361"/>
    </row>
    <row r="191" s="1" customFormat="1" ht="15" customHeight="1">
      <c r="B191" s="318"/>
      <c r="C191" s="354" t="s">
        <v>41</v>
      </c>
      <c r="D191" s="293"/>
      <c r="E191" s="293"/>
      <c r="F191" s="316" t="s">
        <v>633</v>
      </c>
      <c r="G191" s="293"/>
      <c r="H191" s="290" t="s">
        <v>725</v>
      </c>
      <c r="I191" s="293" t="s">
        <v>726</v>
      </c>
      <c r="J191" s="293"/>
      <c r="K191" s="341"/>
    </row>
    <row r="192" s="1" customFormat="1" ht="15" customHeight="1">
      <c r="B192" s="318"/>
      <c r="C192" s="354" t="s">
        <v>727</v>
      </c>
      <c r="D192" s="293"/>
      <c r="E192" s="293"/>
      <c r="F192" s="316" t="s">
        <v>633</v>
      </c>
      <c r="G192" s="293"/>
      <c r="H192" s="293" t="s">
        <v>728</v>
      </c>
      <c r="I192" s="293" t="s">
        <v>668</v>
      </c>
      <c r="J192" s="293"/>
      <c r="K192" s="341"/>
    </row>
    <row r="193" s="1" customFormat="1" ht="15" customHeight="1">
      <c r="B193" s="318"/>
      <c r="C193" s="354" t="s">
        <v>729</v>
      </c>
      <c r="D193" s="293"/>
      <c r="E193" s="293"/>
      <c r="F193" s="316" t="s">
        <v>633</v>
      </c>
      <c r="G193" s="293"/>
      <c r="H193" s="293" t="s">
        <v>730</v>
      </c>
      <c r="I193" s="293" t="s">
        <v>668</v>
      </c>
      <c r="J193" s="293"/>
      <c r="K193" s="341"/>
    </row>
    <row r="194" s="1" customFormat="1" ht="15" customHeight="1">
      <c r="B194" s="318"/>
      <c r="C194" s="354" t="s">
        <v>731</v>
      </c>
      <c r="D194" s="293"/>
      <c r="E194" s="293"/>
      <c r="F194" s="316" t="s">
        <v>639</v>
      </c>
      <c r="G194" s="293"/>
      <c r="H194" s="293" t="s">
        <v>732</v>
      </c>
      <c r="I194" s="293" t="s">
        <v>668</v>
      </c>
      <c r="J194" s="293"/>
      <c r="K194" s="341"/>
    </row>
    <row r="195" s="1" customFormat="1" ht="15" customHeight="1">
      <c r="B195" s="347"/>
      <c r="C195" s="362"/>
      <c r="D195" s="327"/>
      <c r="E195" s="327"/>
      <c r="F195" s="327"/>
      <c r="G195" s="327"/>
      <c r="H195" s="327"/>
      <c r="I195" s="327"/>
      <c r="J195" s="327"/>
      <c r="K195" s="348"/>
    </row>
    <row r="196" s="1" customFormat="1" ht="18.75" customHeight="1">
      <c r="B196" s="329"/>
      <c r="C196" s="339"/>
      <c r="D196" s="339"/>
      <c r="E196" s="339"/>
      <c r="F196" s="349"/>
      <c r="G196" s="339"/>
      <c r="H196" s="339"/>
      <c r="I196" s="339"/>
      <c r="J196" s="339"/>
      <c r="K196" s="329"/>
    </row>
    <row r="197" s="1" customFormat="1" ht="18.75" customHeight="1">
      <c r="B197" s="329"/>
      <c r="C197" s="339"/>
      <c r="D197" s="339"/>
      <c r="E197" s="339"/>
      <c r="F197" s="349"/>
      <c r="G197" s="339"/>
      <c r="H197" s="339"/>
      <c r="I197" s="339"/>
      <c r="J197" s="339"/>
      <c r="K197" s="329"/>
    </row>
    <row r="198" s="1" customFormat="1" ht="18.75" customHeight="1">
      <c r="B198" s="301"/>
      <c r="C198" s="301"/>
      <c r="D198" s="301"/>
      <c r="E198" s="301"/>
      <c r="F198" s="301"/>
      <c r="G198" s="301"/>
      <c r="H198" s="301"/>
      <c r="I198" s="301"/>
      <c r="J198" s="301"/>
      <c r="K198" s="301"/>
    </row>
    <row r="199" s="1" customFormat="1" ht="13.5">
      <c r="B199" s="280"/>
      <c r="C199" s="281"/>
      <c r="D199" s="281"/>
      <c r="E199" s="281"/>
      <c r="F199" s="281"/>
      <c r="G199" s="281"/>
      <c r="H199" s="281"/>
      <c r="I199" s="281"/>
      <c r="J199" s="281"/>
      <c r="K199" s="282"/>
    </row>
    <row r="200" s="1" customFormat="1" ht="21">
      <c r="B200" s="283"/>
      <c r="C200" s="284" t="s">
        <v>733</v>
      </c>
      <c r="D200" s="284"/>
      <c r="E200" s="284"/>
      <c r="F200" s="284"/>
      <c r="G200" s="284"/>
      <c r="H200" s="284"/>
      <c r="I200" s="284"/>
      <c r="J200" s="284"/>
      <c r="K200" s="285"/>
    </row>
    <row r="201" s="1" customFormat="1" ht="25.5" customHeight="1">
      <c r="B201" s="283"/>
      <c r="C201" s="363" t="s">
        <v>734</v>
      </c>
      <c r="D201" s="363"/>
      <c r="E201" s="363"/>
      <c r="F201" s="363" t="s">
        <v>735</v>
      </c>
      <c r="G201" s="364"/>
      <c r="H201" s="363" t="s">
        <v>736</v>
      </c>
      <c r="I201" s="363"/>
      <c r="J201" s="363"/>
      <c r="K201" s="285"/>
    </row>
    <row r="202" s="1" customFormat="1" ht="5.25" customHeight="1">
      <c r="B202" s="318"/>
      <c r="C202" s="313"/>
      <c r="D202" s="313"/>
      <c r="E202" s="313"/>
      <c r="F202" s="313"/>
      <c r="G202" s="339"/>
      <c r="H202" s="313"/>
      <c r="I202" s="313"/>
      <c r="J202" s="313"/>
      <c r="K202" s="341"/>
    </row>
    <row r="203" s="1" customFormat="1" ht="15" customHeight="1">
      <c r="B203" s="318"/>
      <c r="C203" s="293" t="s">
        <v>726</v>
      </c>
      <c r="D203" s="293"/>
      <c r="E203" s="293"/>
      <c r="F203" s="316" t="s">
        <v>42</v>
      </c>
      <c r="G203" s="293"/>
      <c r="H203" s="293" t="s">
        <v>737</v>
      </c>
      <c r="I203" s="293"/>
      <c r="J203" s="293"/>
      <c r="K203" s="341"/>
    </row>
    <row r="204" s="1" customFormat="1" ht="15" customHeight="1">
      <c r="B204" s="318"/>
      <c r="C204" s="293"/>
      <c r="D204" s="293"/>
      <c r="E204" s="293"/>
      <c r="F204" s="316" t="s">
        <v>43</v>
      </c>
      <c r="G204" s="293"/>
      <c r="H204" s="293" t="s">
        <v>738</v>
      </c>
      <c r="I204" s="293"/>
      <c r="J204" s="293"/>
      <c r="K204" s="341"/>
    </row>
    <row r="205" s="1" customFormat="1" ht="15" customHeight="1">
      <c r="B205" s="318"/>
      <c r="C205" s="293"/>
      <c r="D205" s="293"/>
      <c r="E205" s="293"/>
      <c r="F205" s="316" t="s">
        <v>46</v>
      </c>
      <c r="G205" s="293"/>
      <c r="H205" s="293" t="s">
        <v>739</v>
      </c>
      <c r="I205" s="293"/>
      <c r="J205" s="293"/>
      <c r="K205" s="341"/>
    </row>
    <row r="206" s="1" customFormat="1" ht="15" customHeight="1">
      <c r="B206" s="318"/>
      <c r="C206" s="293"/>
      <c r="D206" s="293"/>
      <c r="E206" s="293"/>
      <c r="F206" s="316" t="s">
        <v>44</v>
      </c>
      <c r="G206" s="293"/>
      <c r="H206" s="293" t="s">
        <v>740</v>
      </c>
      <c r="I206" s="293"/>
      <c r="J206" s="293"/>
      <c r="K206" s="341"/>
    </row>
    <row r="207" s="1" customFormat="1" ht="15" customHeight="1">
      <c r="B207" s="318"/>
      <c r="C207" s="293"/>
      <c r="D207" s="293"/>
      <c r="E207" s="293"/>
      <c r="F207" s="316" t="s">
        <v>45</v>
      </c>
      <c r="G207" s="293"/>
      <c r="H207" s="293" t="s">
        <v>741</v>
      </c>
      <c r="I207" s="293"/>
      <c r="J207" s="293"/>
      <c r="K207" s="341"/>
    </row>
    <row r="208" s="1" customFormat="1" ht="15" customHeight="1">
      <c r="B208" s="318"/>
      <c r="C208" s="293"/>
      <c r="D208" s="293"/>
      <c r="E208" s="293"/>
      <c r="F208" s="316"/>
      <c r="G208" s="293"/>
      <c r="H208" s="293"/>
      <c r="I208" s="293"/>
      <c r="J208" s="293"/>
      <c r="K208" s="341"/>
    </row>
    <row r="209" s="1" customFormat="1" ht="15" customHeight="1">
      <c r="B209" s="318"/>
      <c r="C209" s="293" t="s">
        <v>680</v>
      </c>
      <c r="D209" s="293"/>
      <c r="E209" s="293"/>
      <c r="F209" s="316" t="s">
        <v>78</v>
      </c>
      <c r="G209" s="293"/>
      <c r="H209" s="293" t="s">
        <v>742</v>
      </c>
      <c r="I209" s="293"/>
      <c r="J209" s="293"/>
      <c r="K209" s="341"/>
    </row>
    <row r="210" s="1" customFormat="1" ht="15" customHeight="1">
      <c r="B210" s="318"/>
      <c r="C210" s="293"/>
      <c r="D210" s="293"/>
      <c r="E210" s="293"/>
      <c r="F210" s="316" t="s">
        <v>577</v>
      </c>
      <c r="G210" s="293"/>
      <c r="H210" s="293" t="s">
        <v>578</v>
      </c>
      <c r="I210" s="293"/>
      <c r="J210" s="293"/>
      <c r="K210" s="341"/>
    </row>
    <row r="211" s="1" customFormat="1" ht="15" customHeight="1">
      <c r="B211" s="318"/>
      <c r="C211" s="293"/>
      <c r="D211" s="293"/>
      <c r="E211" s="293"/>
      <c r="F211" s="316" t="s">
        <v>575</v>
      </c>
      <c r="G211" s="293"/>
      <c r="H211" s="293" t="s">
        <v>743</v>
      </c>
      <c r="I211" s="293"/>
      <c r="J211" s="293"/>
      <c r="K211" s="341"/>
    </row>
    <row r="212" s="1" customFormat="1" ht="15" customHeight="1">
      <c r="B212" s="365"/>
      <c r="C212" s="293"/>
      <c r="D212" s="293"/>
      <c r="E212" s="293"/>
      <c r="F212" s="316" t="s">
        <v>579</v>
      </c>
      <c r="G212" s="354"/>
      <c r="H212" s="345" t="s">
        <v>86</v>
      </c>
      <c r="I212" s="345"/>
      <c r="J212" s="345"/>
      <c r="K212" s="366"/>
    </row>
    <row r="213" s="1" customFormat="1" ht="15" customHeight="1">
      <c r="B213" s="365"/>
      <c r="C213" s="293"/>
      <c r="D213" s="293"/>
      <c r="E213" s="293"/>
      <c r="F213" s="316" t="s">
        <v>515</v>
      </c>
      <c r="G213" s="354"/>
      <c r="H213" s="345" t="s">
        <v>516</v>
      </c>
      <c r="I213" s="345"/>
      <c r="J213" s="345"/>
      <c r="K213" s="366"/>
    </row>
    <row r="214" s="1" customFormat="1" ht="15" customHeight="1">
      <c r="B214" s="365"/>
      <c r="C214" s="293"/>
      <c r="D214" s="293"/>
      <c r="E214" s="293"/>
      <c r="F214" s="316"/>
      <c r="G214" s="354"/>
      <c r="H214" s="345"/>
      <c r="I214" s="345"/>
      <c r="J214" s="345"/>
      <c r="K214" s="366"/>
    </row>
    <row r="215" s="1" customFormat="1" ht="15" customHeight="1">
      <c r="B215" s="365"/>
      <c r="C215" s="293" t="s">
        <v>704</v>
      </c>
      <c r="D215" s="293"/>
      <c r="E215" s="293"/>
      <c r="F215" s="316">
        <v>1</v>
      </c>
      <c r="G215" s="354"/>
      <c r="H215" s="345" t="s">
        <v>744</v>
      </c>
      <c r="I215" s="345"/>
      <c r="J215" s="345"/>
      <c r="K215" s="366"/>
    </row>
    <row r="216" s="1" customFormat="1" ht="15" customHeight="1">
      <c r="B216" s="365"/>
      <c r="C216" s="293"/>
      <c r="D216" s="293"/>
      <c r="E216" s="293"/>
      <c r="F216" s="316">
        <v>2</v>
      </c>
      <c r="G216" s="354"/>
      <c r="H216" s="345" t="s">
        <v>745</v>
      </c>
      <c r="I216" s="345"/>
      <c r="J216" s="345"/>
      <c r="K216" s="366"/>
    </row>
    <row r="217" s="1" customFormat="1" ht="15" customHeight="1">
      <c r="B217" s="365"/>
      <c r="C217" s="293"/>
      <c r="D217" s="293"/>
      <c r="E217" s="293"/>
      <c r="F217" s="316">
        <v>3</v>
      </c>
      <c r="G217" s="354"/>
      <c r="H217" s="345" t="s">
        <v>746</v>
      </c>
      <c r="I217" s="345"/>
      <c r="J217" s="345"/>
      <c r="K217" s="366"/>
    </row>
    <row r="218" s="1" customFormat="1" ht="15" customHeight="1">
      <c r="B218" s="365"/>
      <c r="C218" s="293"/>
      <c r="D218" s="293"/>
      <c r="E218" s="293"/>
      <c r="F218" s="316">
        <v>4</v>
      </c>
      <c r="G218" s="354"/>
      <c r="H218" s="345" t="s">
        <v>747</v>
      </c>
      <c r="I218" s="345"/>
      <c r="J218" s="345"/>
      <c r="K218" s="366"/>
    </row>
    <row r="219" s="1" customFormat="1" ht="12.75" customHeight="1">
      <c r="B219" s="367"/>
      <c r="C219" s="368"/>
      <c r="D219" s="368"/>
      <c r="E219" s="368"/>
      <c r="F219" s="368"/>
      <c r="G219" s="368"/>
      <c r="H219" s="368"/>
      <c r="I219" s="368"/>
      <c r="J219" s="368"/>
      <c r="K219" s="36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</dc:creator>
  <cp:lastModifiedBy>PC</cp:lastModifiedBy>
  <dcterms:created xsi:type="dcterms:W3CDTF">2025-08-26T08:11:20Z</dcterms:created>
  <dcterms:modified xsi:type="dcterms:W3CDTF">2025-08-26T08:11:22Z</dcterms:modified>
</cp:coreProperties>
</file>